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ngelia\Desktop\PhD\Analysis_Results\samples\N-B-Ns\XJ0578 InAsSb SL nBn on SI\XJ0578-Jonathan's measurements\EQE\"/>
    </mc:Choice>
  </mc:AlternateContent>
  <bookViews>
    <workbookView xWindow="0" yWindow="0" windowWidth="19200" windowHeight="7050"/>
  </bookViews>
  <sheets>
    <sheet name=",T=823 K, epsilon=1,simNum1" sheetId="1" r:id="rId1"/>
  </sheets>
  <calcPr calcId="162913"/>
</workbook>
</file>

<file path=xl/calcChain.xml><?xml version="1.0" encoding="utf-8"?>
<calcChain xmlns="http://schemas.openxmlformats.org/spreadsheetml/2006/main">
  <c r="Z4" i="1" l="1"/>
  <c r="T4" i="1"/>
  <c r="N6" i="1" s="1"/>
  <c r="Z3" i="1"/>
  <c r="Z2" i="1"/>
  <c r="Z5" i="1" s="1"/>
  <c r="W10" i="1" s="1"/>
  <c r="W11" i="1" l="1"/>
  <c r="N7" i="1" s="1"/>
  <c r="N9" i="1" s="1"/>
  <c r="P21" i="1"/>
  <c r="B8" i="1"/>
  <c r="E3" i="1" s="1"/>
  <c r="F3" i="1" s="1"/>
  <c r="P15" i="1"/>
  <c r="P13" i="1"/>
  <c r="P14" i="1"/>
  <c r="P12" i="1"/>
  <c r="N13" i="1"/>
  <c r="N14" i="1"/>
  <c r="N12" i="1"/>
  <c r="N2" i="1"/>
  <c r="H10" i="1" s="1"/>
  <c r="O12" i="1" l="1"/>
  <c r="Q12" i="1" s="1"/>
  <c r="O14" i="1"/>
  <c r="Q14" i="1" s="1"/>
  <c r="O13" i="1"/>
  <c r="Q13" i="1" s="1"/>
  <c r="H65" i="1"/>
  <c r="E66" i="1"/>
  <c r="F66" i="1" s="1"/>
  <c r="H121" i="1"/>
  <c r="H57" i="1"/>
  <c r="E2" i="1"/>
  <c r="F2" i="1" s="1"/>
  <c r="E58" i="1"/>
  <c r="F58" i="1" s="1"/>
  <c r="H113" i="1"/>
  <c r="H49" i="1"/>
  <c r="E114" i="1"/>
  <c r="F114" i="1" s="1"/>
  <c r="E50" i="1"/>
  <c r="F50" i="1" s="1"/>
  <c r="H41" i="1"/>
  <c r="E106" i="1"/>
  <c r="F106" i="1" s="1"/>
  <c r="E42" i="1"/>
  <c r="F42" i="1" s="1"/>
  <c r="H97" i="1"/>
  <c r="H33" i="1"/>
  <c r="E98" i="1"/>
  <c r="F98" i="1" s="1"/>
  <c r="E34" i="1"/>
  <c r="F34" i="1" s="1"/>
  <c r="H89" i="1"/>
  <c r="H25" i="1"/>
  <c r="E90" i="1"/>
  <c r="F90" i="1" s="1"/>
  <c r="E26" i="1"/>
  <c r="F26" i="1" s="1"/>
  <c r="H105" i="1"/>
  <c r="H81" i="1"/>
  <c r="H17" i="1"/>
  <c r="E82" i="1"/>
  <c r="F82" i="1" s="1"/>
  <c r="E18" i="1"/>
  <c r="F18" i="1" s="1"/>
  <c r="H73" i="1"/>
  <c r="H9" i="1"/>
  <c r="E74" i="1"/>
  <c r="F74" i="1" s="1"/>
  <c r="E10" i="1"/>
  <c r="H120" i="1"/>
  <c r="H104" i="1"/>
  <c r="H96" i="1"/>
  <c r="H88" i="1"/>
  <c r="H80" i="1"/>
  <c r="H72" i="1"/>
  <c r="H64" i="1"/>
  <c r="H56" i="1"/>
  <c r="H48" i="1"/>
  <c r="H40" i="1"/>
  <c r="H32" i="1"/>
  <c r="H24" i="1"/>
  <c r="H16" i="1"/>
  <c r="H8" i="1"/>
  <c r="E121" i="1"/>
  <c r="F121" i="1" s="1"/>
  <c r="E113" i="1"/>
  <c r="F113" i="1" s="1"/>
  <c r="E105" i="1"/>
  <c r="F105" i="1" s="1"/>
  <c r="E97" i="1"/>
  <c r="F97" i="1" s="1"/>
  <c r="E89" i="1"/>
  <c r="F89" i="1" s="1"/>
  <c r="E81" i="1"/>
  <c r="F81" i="1" s="1"/>
  <c r="E73" i="1"/>
  <c r="F73" i="1" s="1"/>
  <c r="E65" i="1"/>
  <c r="F65" i="1" s="1"/>
  <c r="E57" i="1"/>
  <c r="F57" i="1" s="1"/>
  <c r="E49" i="1"/>
  <c r="F49" i="1" s="1"/>
  <c r="E41" i="1"/>
  <c r="F41" i="1" s="1"/>
  <c r="E33" i="1"/>
  <c r="F33" i="1" s="1"/>
  <c r="E25" i="1"/>
  <c r="F25" i="1" s="1"/>
  <c r="E17" i="1"/>
  <c r="F17" i="1" s="1"/>
  <c r="E9" i="1"/>
  <c r="F9" i="1" s="1"/>
  <c r="H103" i="1"/>
  <c r="H79" i="1"/>
  <c r="H55" i="1"/>
  <c r="H47" i="1"/>
  <c r="H39" i="1"/>
  <c r="H31" i="1"/>
  <c r="H23" i="1"/>
  <c r="H15" i="1"/>
  <c r="H7" i="1"/>
  <c r="E120" i="1"/>
  <c r="F120" i="1" s="1"/>
  <c r="E112" i="1"/>
  <c r="F112" i="1" s="1"/>
  <c r="E104" i="1"/>
  <c r="F104" i="1" s="1"/>
  <c r="E96" i="1"/>
  <c r="F96" i="1" s="1"/>
  <c r="E88" i="1"/>
  <c r="F88" i="1" s="1"/>
  <c r="E80" i="1"/>
  <c r="F80" i="1" s="1"/>
  <c r="E72" i="1"/>
  <c r="F72" i="1" s="1"/>
  <c r="E64" i="1"/>
  <c r="F64" i="1" s="1"/>
  <c r="E56" i="1"/>
  <c r="F56" i="1" s="1"/>
  <c r="E48" i="1"/>
  <c r="F48" i="1" s="1"/>
  <c r="E40" i="1"/>
  <c r="F40" i="1" s="1"/>
  <c r="E32" i="1"/>
  <c r="F32" i="1" s="1"/>
  <c r="E24" i="1"/>
  <c r="F24" i="1" s="1"/>
  <c r="E16" i="1"/>
  <c r="F16" i="1" s="1"/>
  <c r="E8" i="1"/>
  <c r="F8" i="1" s="1"/>
  <c r="H111" i="1"/>
  <c r="H87" i="1"/>
  <c r="H71" i="1"/>
  <c r="H118" i="1"/>
  <c r="H110" i="1"/>
  <c r="H102" i="1"/>
  <c r="H94" i="1"/>
  <c r="H86" i="1"/>
  <c r="H78" i="1"/>
  <c r="H70" i="1"/>
  <c r="H62" i="1"/>
  <c r="H54" i="1"/>
  <c r="H46" i="1"/>
  <c r="H38" i="1"/>
  <c r="H30" i="1"/>
  <c r="H22" i="1"/>
  <c r="H14" i="1"/>
  <c r="H6" i="1"/>
  <c r="E119" i="1"/>
  <c r="F119" i="1" s="1"/>
  <c r="E111" i="1"/>
  <c r="F111" i="1" s="1"/>
  <c r="E103" i="1"/>
  <c r="F103" i="1" s="1"/>
  <c r="E95" i="1"/>
  <c r="F95" i="1" s="1"/>
  <c r="E87" i="1"/>
  <c r="F87" i="1" s="1"/>
  <c r="E79" i="1"/>
  <c r="F79" i="1" s="1"/>
  <c r="E71" i="1"/>
  <c r="F71" i="1" s="1"/>
  <c r="E63" i="1"/>
  <c r="F63" i="1" s="1"/>
  <c r="E55" i="1"/>
  <c r="F55" i="1" s="1"/>
  <c r="E47" i="1"/>
  <c r="F47" i="1" s="1"/>
  <c r="E39" i="1"/>
  <c r="F39" i="1" s="1"/>
  <c r="E31" i="1"/>
  <c r="F31" i="1" s="1"/>
  <c r="E23" i="1"/>
  <c r="F23" i="1" s="1"/>
  <c r="E15" i="1"/>
  <c r="F15" i="1" s="1"/>
  <c r="E7" i="1"/>
  <c r="F7" i="1" s="1"/>
  <c r="H95" i="1"/>
  <c r="H63" i="1"/>
  <c r="H117" i="1"/>
  <c r="H109" i="1"/>
  <c r="H101" i="1"/>
  <c r="H93" i="1"/>
  <c r="H85" i="1"/>
  <c r="H77" i="1"/>
  <c r="H69" i="1"/>
  <c r="H61" i="1"/>
  <c r="H53" i="1"/>
  <c r="H45" i="1"/>
  <c r="H37" i="1"/>
  <c r="H29" i="1"/>
  <c r="H21" i="1"/>
  <c r="H13" i="1"/>
  <c r="H5" i="1"/>
  <c r="E118" i="1"/>
  <c r="F118" i="1" s="1"/>
  <c r="E110" i="1"/>
  <c r="F110" i="1" s="1"/>
  <c r="E102" i="1"/>
  <c r="F102" i="1" s="1"/>
  <c r="E94" i="1"/>
  <c r="F94" i="1" s="1"/>
  <c r="E86" i="1"/>
  <c r="F86" i="1" s="1"/>
  <c r="E78" i="1"/>
  <c r="F78" i="1" s="1"/>
  <c r="E70" i="1"/>
  <c r="F70" i="1" s="1"/>
  <c r="E62" i="1"/>
  <c r="F62" i="1" s="1"/>
  <c r="E54" i="1"/>
  <c r="F54" i="1" s="1"/>
  <c r="E46" i="1"/>
  <c r="F46" i="1" s="1"/>
  <c r="E38" i="1"/>
  <c r="F38" i="1" s="1"/>
  <c r="E30" i="1"/>
  <c r="F30" i="1" s="1"/>
  <c r="E22" i="1"/>
  <c r="F22" i="1" s="1"/>
  <c r="E14" i="1"/>
  <c r="F14" i="1" s="1"/>
  <c r="E6" i="1"/>
  <c r="F6" i="1" s="1"/>
  <c r="H112" i="1"/>
  <c r="H116" i="1"/>
  <c r="H108" i="1"/>
  <c r="H100" i="1"/>
  <c r="H92" i="1"/>
  <c r="H84" i="1"/>
  <c r="H76" i="1"/>
  <c r="H68" i="1"/>
  <c r="H60" i="1"/>
  <c r="H52" i="1"/>
  <c r="H44" i="1"/>
  <c r="H36" i="1"/>
  <c r="H28" i="1"/>
  <c r="H20" i="1"/>
  <c r="H12" i="1"/>
  <c r="H4" i="1"/>
  <c r="E117" i="1"/>
  <c r="F117" i="1" s="1"/>
  <c r="E109" i="1"/>
  <c r="F109" i="1" s="1"/>
  <c r="E101" i="1"/>
  <c r="F101" i="1" s="1"/>
  <c r="E93" i="1"/>
  <c r="F93" i="1" s="1"/>
  <c r="E85" i="1"/>
  <c r="F85" i="1" s="1"/>
  <c r="E77" i="1"/>
  <c r="F77" i="1" s="1"/>
  <c r="E69" i="1"/>
  <c r="F69" i="1" s="1"/>
  <c r="E61" i="1"/>
  <c r="F61" i="1" s="1"/>
  <c r="E53" i="1"/>
  <c r="F53" i="1" s="1"/>
  <c r="E45" i="1"/>
  <c r="F45" i="1" s="1"/>
  <c r="E37" i="1"/>
  <c r="F37" i="1" s="1"/>
  <c r="E29" i="1"/>
  <c r="F29" i="1" s="1"/>
  <c r="E21" i="1"/>
  <c r="F21" i="1" s="1"/>
  <c r="E13" i="1"/>
  <c r="F13" i="1" s="1"/>
  <c r="E5" i="1"/>
  <c r="F5" i="1" s="1"/>
  <c r="H115" i="1"/>
  <c r="H107" i="1"/>
  <c r="H99" i="1"/>
  <c r="H91" i="1"/>
  <c r="H83" i="1"/>
  <c r="H75" i="1"/>
  <c r="H67" i="1"/>
  <c r="H59" i="1"/>
  <c r="H51" i="1"/>
  <c r="H43" i="1"/>
  <c r="H35" i="1"/>
  <c r="H27" i="1"/>
  <c r="H19" i="1"/>
  <c r="H11" i="1"/>
  <c r="H3" i="1"/>
  <c r="E116" i="1"/>
  <c r="F116" i="1" s="1"/>
  <c r="E108" i="1"/>
  <c r="F108" i="1" s="1"/>
  <c r="E100" i="1"/>
  <c r="F100" i="1" s="1"/>
  <c r="E92" i="1"/>
  <c r="F92" i="1" s="1"/>
  <c r="E84" i="1"/>
  <c r="F84" i="1" s="1"/>
  <c r="E76" i="1"/>
  <c r="F76" i="1" s="1"/>
  <c r="E68" i="1"/>
  <c r="F68" i="1" s="1"/>
  <c r="E60" i="1"/>
  <c r="F60" i="1" s="1"/>
  <c r="E52" i="1"/>
  <c r="F52" i="1" s="1"/>
  <c r="E44" i="1"/>
  <c r="F44" i="1" s="1"/>
  <c r="E36" i="1"/>
  <c r="F36" i="1" s="1"/>
  <c r="E28" i="1"/>
  <c r="F28" i="1" s="1"/>
  <c r="E20" i="1"/>
  <c r="F20" i="1" s="1"/>
  <c r="E12" i="1"/>
  <c r="F12" i="1" s="1"/>
  <c r="E4" i="1"/>
  <c r="F4" i="1" s="1"/>
  <c r="H119" i="1"/>
  <c r="H2" i="1"/>
  <c r="H114" i="1"/>
  <c r="H106" i="1"/>
  <c r="H98" i="1"/>
  <c r="H90" i="1"/>
  <c r="H82" i="1"/>
  <c r="H74" i="1"/>
  <c r="H66" i="1"/>
  <c r="H58" i="1"/>
  <c r="H50" i="1"/>
  <c r="H42" i="1"/>
  <c r="H34" i="1"/>
  <c r="H26" i="1"/>
  <c r="H18" i="1"/>
  <c r="E115" i="1"/>
  <c r="F115" i="1" s="1"/>
  <c r="E107" i="1"/>
  <c r="F107" i="1" s="1"/>
  <c r="E99" i="1"/>
  <c r="F99" i="1" s="1"/>
  <c r="E91" i="1"/>
  <c r="F91" i="1" s="1"/>
  <c r="E83" i="1"/>
  <c r="F83" i="1" s="1"/>
  <c r="E75" i="1"/>
  <c r="F75" i="1" s="1"/>
  <c r="E67" i="1"/>
  <c r="F67" i="1" s="1"/>
  <c r="E59" i="1"/>
  <c r="F59" i="1" s="1"/>
  <c r="E51" i="1"/>
  <c r="F51" i="1" s="1"/>
  <c r="E43" i="1"/>
  <c r="F43" i="1" s="1"/>
  <c r="E35" i="1"/>
  <c r="F35" i="1" s="1"/>
  <c r="E27" i="1"/>
  <c r="F27" i="1" s="1"/>
  <c r="E19" i="1"/>
  <c r="F19" i="1" s="1"/>
  <c r="E11" i="1"/>
  <c r="F11" i="1" s="1"/>
  <c r="J3" i="1" l="1"/>
  <c r="I3" i="1"/>
  <c r="I99" i="1"/>
  <c r="J99" i="1"/>
  <c r="J84" i="1"/>
  <c r="I84" i="1"/>
  <c r="J61" i="1"/>
  <c r="I61" i="1"/>
  <c r="J24" i="1"/>
  <c r="I24" i="1"/>
  <c r="J49" i="1"/>
  <c r="I49" i="1"/>
  <c r="J106" i="1"/>
  <c r="I106" i="1"/>
  <c r="I11" i="1"/>
  <c r="J11" i="1"/>
  <c r="I75" i="1"/>
  <c r="J75" i="1"/>
  <c r="I107" i="1"/>
  <c r="J107" i="1"/>
  <c r="J28" i="1"/>
  <c r="I28" i="1"/>
  <c r="J60" i="1"/>
  <c r="I60" i="1"/>
  <c r="J92" i="1"/>
  <c r="I92" i="1"/>
  <c r="J112" i="1"/>
  <c r="I112" i="1"/>
  <c r="J5" i="1"/>
  <c r="I5" i="1"/>
  <c r="J37" i="1"/>
  <c r="I37" i="1"/>
  <c r="J69" i="1"/>
  <c r="I69" i="1"/>
  <c r="J101" i="1"/>
  <c r="I101" i="1"/>
  <c r="I95" i="1"/>
  <c r="J95" i="1"/>
  <c r="J6" i="1"/>
  <c r="I6" i="1"/>
  <c r="J38" i="1"/>
  <c r="I38" i="1"/>
  <c r="J70" i="1"/>
  <c r="I70" i="1"/>
  <c r="J102" i="1"/>
  <c r="I102" i="1"/>
  <c r="I87" i="1"/>
  <c r="J87" i="1"/>
  <c r="J31" i="1"/>
  <c r="I31" i="1"/>
  <c r="I79" i="1"/>
  <c r="J79" i="1"/>
  <c r="J32" i="1"/>
  <c r="I32" i="1"/>
  <c r="J64" i="1"/>
  <c r="I64" i="1"/>
  <c r="J96" i="1"/>
  <c r="I96" i="1"/>
  <c r="F10" i="1"/>
  <c r="J10" i="1" s="1"/>
  <c r="I10" i="1"/>
  <c r="J81" i="1"/>
  <c r="I81" i="1"/>
  <c r="J25" i="1"/>
  <c r="I25" i="1"/>
  <c r="J33" i="1"/>
  <c r="I33" i="1"/>
  <c r="J41" i="1"/>
  <c r="I41" i="1"/>
  <c r="J113" i="1"/>
  <c r="I113" i="1"/>
  <c r="J57" i="1"/>
  <c r="I57" i="1"/>
  <c r="J34" i="1"/>
  <c r="I34" i="1"/>
  <c r="J98" i="1"/>
  <c r="I98" i="1"/>
  <c r="I119" i="1"/>
  <c r="J119" i="1"/>
  <c r="I67" i="1"/>
  <c r="J67" i="1"/>
  <c r="J20" i="1"/>
  <c r="I20" i="1"/>
  <c r="J62" i="1"/>
  <c r="I62" i="1"/>
  <c r="I71" i="1"/>
  <c r="J71" i="1"/>
  <c r="J23" i="1"/>
  <c r="I23" i="1"/>
  <c r="I55" i="1"/>
  <c r="J55" i="1"/>
  <c r="J56" i="1"/>
  <c r="I56" i="1"/>
  <c r="J65" i="1"/>
  <c r="I65" i="1"/>
  <c r="J42" i="1"/>
  <c r="I42" i="1"/>
  <c r="J43" i="1"/>
  <c r="I43" i="1"/>
  <c r="J18" i="1"/>
  <c r="I18" i="1"/>
  <c r="J50" i="1"/>
  <c r="I50" i="1"/>
  <c r="J82" i="1"/>
  <c r="I82" i="1"/>
  <c r="J114" i="1"/>
  <c r="I114" i="1"/>
  <c r="J19" i="1"/>
  <c r="I19" i="1"/>
  <c r="I51" i="1"/>
  <c r="J51" i="1"/>
  <c r="I83" i="1"/>
  <c r="J83" i="1"/>
  <c r="I115" i="1"/>
  <c r="J115" i="1"/>
  <c r="J4" i="1"/>
  <c r="I4" i="1"/>
  <c r="J36" i="1"/>
  <c r="I36" i="1"/>
  <c r="J68" i="1"/>
  <c r="I68" i="1"/>
  <c r="J100" i="1"/>
  <c r="I100" i="1"/>
  <c r="J13" i="1"/>
  <c r="I13" i="1"/>
  <c r="J45" i="1"/>
  <c r="I45" i="1"/>
  <c r="J77" i="1"/>
  <c r="I77" i="1"/>
  <c r="J109" i="1"/>
  <c r="I109" i="1"/>
  <c r="J14" i="1"/>
  <c r="I14" i="1"/>
  <c r="J46" i="1"/>
  <c r="I46" i="1"/>
  <c r="J78" i="1"/>
  <c r="I78" i="1"/>
  <c r="J110" i="1"/>
  <c r="I110" i="1"/>
  <c r="I111" i="1"/>
  <c r="J111" i="1"/>
  <c r="J7" i="1"/>
  <c r="I7" i="1"/>
  <c r="J39" i="1"/>
  <c r="I39" i="1"/>
  <c r="I103" i="1"/>
  <c r="J103" i="1"/>
  <c r="J8" i="1"/>
  <c r="I8" i="1"/>
  <c r="J40" i="1"/>
  <c r="I40" i="1"/>
  <c r="J72" i="1"/>
  <c r="I72" i="1"/>
  <c r="J104" i="1"/>
  <c r="I104" i="1"/>
  <c r="J105" i="1"/>
  <c r="I105" i="1"/>
  <c r="J89" i="1"/>
  <c r="I89" i="1"/>
  <c r="J97" i="1"/>
  <c r="I97" i="1"/>
  <c r="J121" i="1"/>
  <c r="I121" i="1"/>
  <c r="J66" i="1"/>
  <c r="I66" i="1"/>
  <c r="J35" i="1"/>
  <c r="I35" i="1"/>
  <c r="J52" i="1"/>
  <c r="I52" i="1"/>
  <c r="J116" i="1"/>
  <c r="I116" i="1"/>
  <c r="J29" i="1"/>
  <c r="I29" i="1"/>
  <c r="J93" i="1"/>
  <c r="I93" i="1"/>
  <c r="I63" i="1"/>
  <c r="J63" i="1"/>
  <c r="J30" i="1"/>
  <c r="I30" i="1"/>
  <c r="J94" i="1"/>
  <c r="I94" i="1"/>
  <c r="J88" i="1"/>
  <c r="I88" i="1"/>
  <c r="J73" i="1"/>
  <c r="I73" i="1"/>
  <c r="J17" i="1"/>
  <c r="I17" i="1"/>
  <c r="J74" i="1"/>
  <c r="I74" i="1"/>
  <c r="J26" i="1"/>
  <c r="I26" i="1"/>
  <c r="J58" i="1"/>
  <c r="I58" i="1"/>
  <c r="J90" i="1"/>
  <c r="I90" i="1"/>
  <c r="J2" i="1"/>
  <c r="I2" i="1"/>
  <c r="J27" i="1"/>
  <c r="I27" i="1"/>
  <c r="I59" i="1"/>
  <c r="J59" i="1"/>
  <c r="I91" i="1"/>
  <c r="J91" i="1"/>
  <c r="J12" i="1"/>
  <c r="I12" i="1"/>
  <c r="J44" i="1"/>
  <c r="I44" i="1"/>
  <c r="J76" i="1"/>
  <c r="I76" i="1"/>
  <c r="J108" i="1"/>
  <c r="I108" i="1"/>
  <c r="J21" i="1"/>
  <c r="I21" i="1"/>
  <c r="J53" i="1"/>
  <c r="I53" i="1"/>
  <c r="J85" i="1"/>
  <c r="I85" i="1"/>
  <c r="J117" i="1"/>
  <c r="I117" i="1"/>
  <c r="J22" i="1"/>
  <c r="I22" i="1"/>
  <c r="J54" i="1"/>
  <c r="I54" i="1"/>
  <c r="J86" i="1"/>
  <c r="I86" i="1"/>
  <c r="J118" i="1"/>
  <c r="I118" i="1"/>
  <c r="J15" i="1"/>
  <c r="I15" i="1"/>
  <c r="J47" i="1"/>
  <c r="I47" i="1"/>
  <c r="J16" i="1"/>
  <c r="I16" i="1"/>
  <c r="J48" i="1"/>
  <c r="I48" i="1"/>
  <c r="J80" i="1"/>
  <c r="I80" i="1"/>
  <c r="J120" i="1"/>
  <c r="I120" i="1"/>
  <c r="J9" i="1"/>
  <c r="I9" i="1"/>
  <c r="N4" i="1"/>
  <c r="M15" i="1" l="1"/>
  <c r="N15" i="1" s="1"/>
  <c r="O15" i="1" s="1"/>
  <c r="Q15" i="1" s="1"/>
  <c r="N21" i="1"/>
  <c r="M22" i="1" l="1"/>
  <c r="O21" i="1"/>
  <c r="Q21" i="1" s="1"/>
</calcChain>
</file>

<file path=xl/sharedStrings.xml><?xml version="1.0" encoding="utf-8"?>
<sst xmlns="http://schemas.openxmlformats.org/spreadsheetml/2006/main" count="57" uniqueCount="55">
  <si>
    <t xml:space="preserve">T=823 K  </t>
  </si>
  <si>
    <t>epsilon=1</t>
  </si>
  <si>
    <t>Sum of SR</t>
  </si>
  <si>
    <t>A</t>
  </si>
  <si>
    <t>W</t>
  </si>
  <si>
    <t>Responsivity</t>
  </si>
  <si>
    <t>au</t>
  </si>
  <si>
    <t>A/W</t>
  </si>
  <si>
    <t>http://www.spectraplot.com/blackbody</t>
  </si>
  <si>
    <t>h=</t>
  </si>
  <si>
    <t>c=</t>
  </si>
  <si>
    <t>Current</t>
  </si>
  <si>
    <t>Power</t>
  </si>
  <si>
    <t>e=</t>
  </si>
  <si>
    <t>QE %</t>
  </si>
  <si>
    <t>strip</t>
  </si>
  <si>
    <t>Check sum 
of fractions</t>
  </si>
  <si>
    <t>Photon 
wavelength</t>
  </si>
  <si>
    <t>Photons in 
our power</t>
  </si>
  <si>
    <t>Electrons in 
our current</t>
  </si>
  <si>
    <t>Photon 
energy</t>
  </si>
  <si>
    <t xml:space="preserve">weighted 
average </t>
  </si>
  <si>
    <t xml:space="preserve">BB data from </t>
  </si>
  <si>
    <t>Lambda (um)</t>
  </si>
  <si>
    <t>Spectral 
radiance (au)</t>
  </si>
  <si>
    <t>Fraction of total 
in this strip</t>
  </si>
  <si>
    <t>lambda x fraction
(weight)</t>
  </si>
  <si>
    <t>Should be 1</t>
  </si>
  <si>
    <t>lambda step</t>
  </si>
  <si>
    <t>um</t>
  </si>
  <si>
    <t>Corrected lambda 
(middle of strip)</t>
  </si>
  <si>
    <t>Photon energy at this wavelength</t>
  </si>
  <si>
    <t>photon energy
x fraction (weight)</t>
  </si>
  <si>
    <t>Weighted average 
photon energy</t>
  </si>
  <si>
    <t xml:space="preserve">
corresponding 
wavelength</t>
  </si>
  <si>
    <t>Input for Current:</t>
  </si>
  <si>
    <t>INPUT for BB power:</t>
  </si>
  <si>
    <t>Pre-amp gain (A/V)</t>
  </si>
  <si>
    <t>Aperture radius (cm)</t>
  </si>
  <si>
    <r>
      <t>r</t>
    </r>
    <r>
      <rPr>
        <sz val="7"/>
        <color theme="1"/>
        <rFont val="Calibri"/>
        <family val="2"/>
        <scheme val="minor"/>
      </rPr>
      <t>aperture</t>
    </r>
    <r>
      <rPr>
        <sz val="11"/>
        <color theme="1"/>
        <rFont val="Calibri"/>
        <family val="2"/>
        <scheme val="minor"/>
      </rPr>
      <t>^2</t>
    </r>
  </si>
  <si>
    <t>Lock-in signal (V)</t>
  </si>
  <si>
    <t>Device radius (cm)</t>
  </si>
  <si>
    <r>
      <t>r</t>
    </r>
    <r>
      <rPr>
        <sz val="7"/>
        <color theme="1"/>
        <rFont val="Calibri"/>
        <family val="2"/>
        <scheme val="minor"/>
      </rPr>
      <t>device</t>
    </r>
    <r>
      <rPr>
        <sz val="11"/>
        <color theme="1"/>
        <rFont val="Calibri"/>
        <family val="2"/>
        <scheme val="minor"/>
      </rPr>
      <t>^2</t>
    </r>
  </si>
  <si>
    <t>Current pk-pk (A)</t>
  </si>
  <si>
    <t>Ap-dev distance (cm)</t>
  </si>
  <si>
    <r>
      <t>Distance</t>
    </r>
    <r>
      <rPr>
        <sz val="7"/>
        <color theme="1"/>
        <rFont val="Calibri"/>
        <family val="2"/>
        <scheme val="minor"/>
      </rPr>
      <t>ap-dev</t>
    </r>
    <r>
      <rPr>
        <sz val="11"/>
        <color theme="1"/>
        <rFont val="Calibri"/>
        <family val="2"/>
        <scheme val="minor"/>
      </rPr>
      <t>^2</t>
    </r>
  </si>
  <si>
    <t>BB temperature (K)</t>
  </si>
  <si>
    <t>Solid angle</t>
  </si>
  <si>
    <t>Device temp (K)</t>
  </si>
  <si>
    <t>Filter transmission f.</t>
  </si>
  <si>
    <t>ZnSe transmission</t>
  </si>
  <si>
    <t>Constant</t>
  </si>
  <si>
    <t>S-B constant</t>
  </si>
  <si>
    <t>Sys thru (m^2)</t>
  </si>
  <si>
    <t>BB Power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</si>
</sst>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11" fontId="0" fillId="0" borderId="0" xfId="0" applyNumberFormat="1"/>
    <xf numFmtId="0" fontId="0" fillId="33" borderId="0" xfId="0" applyFill="1"/>
    <xf numFmtId="0" fontId="0" fillId="0" borderId="0" xfId="0" applyFill="1"/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34" borderId="0" xfId="0" applyFill="1"/>
    <xf numFmtId="11" fontId="0" fillId="34" borderId="0" xfId="0" applyNumberFormat="1" applyFill="1"/>
    <xf numFmtId="0" fontId="0" fillId="35" borderId="0" xfId="0" applyFill="1" applyAlignment="1">
      <alignment horizontal="right" wrapText="1"/>
    </xf>
    <xf numFmtId="164" fontId="0" fillId="35" borderId="0" xfId="0" applyNumberFormat="1" applyFill="1"/>
    <xf numFmtId="0" fontId="0" fillId="35" borderId="0" xfId="0" applyFill="1"/>
    <xf numFmtId="11" fontId="0" fillId="35" borderId="0" xfId="0" applyNumberFormat="1" applyFill="1"/>
    <xf numFmtId="0" fontId="0" fillId="36" borderId="0" xfId="0" applyFill="1"/>
    <xf numFmtId="0" fontId="16" fillId="0" borderId="0" xfId="0" applyFont="1"/>
    <xf numFmtId="0" fontId="16" fillId="36" borderId="0" xfId="0" applyFont="1" applyFill="1"/>
    <xf numFmtId="0" fontId="16" fillId="0" borderId="0" xfId="0" applyFont="1" applyFill="1" applyAlignment="1">
      <alignment wrapText="1"/>
    </xf>
    <xf numFmtId="0" fontId="16" fillId="36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34" borderId="0" xfId="0" applyFill="1" applyAlignment="1">
      <alignment wrapText="1"/>
    </xf>
    <xf numFmtId="11" fontId="16" fillId="34" borderId="0" xfId="0" applyNumberFormat="1" applyFont="1" applyFill="1"/>
    <xf numFmtId="0" fontId="16" fillId="34" borderId="0" xfId="0" applyFont="1" applyFill="1" applyAlignment="1">
      <alignment wrapText="1"/>
    </xf>
    <xf numFmtId="0" fontId="16" fillId="35" borderId="0" xfId="0" applyFont="1" applyFill="1" applyAlignment="1">
      <alignment wrapText="1"/>
    </xf>
    <xf numFmtId="11" fontId="0" fillId="0" borderId="0" xfId="0" applyNumberFormat="1" applyFill="1"/>
    <xf numFmtId="0" fontId="0" fillId="39" borderId="0" xfId="0" applyFill="1"/>
    <xf numFmtId="0" fontId="0" fillId="0" borderId="10" xfId="0" applyBorder="1"/>
    <xf numFmtId="0" fontId="0" fillId="39" borderId="10" xfId="0" applyFill="1" applyBorder="1"/>
    <xf numFmtId="0" fontId="16" fillId="39" borderId="0" xfId="0" applyFont="1" applyFill="1"/>
    <xf numFmtId="0" fontId="18" fillId="40" borderId="0" xfId="0" applyFont="1" applyFill="1"/>
    <xf numFmtId="0" fontId="0" fillId="40" borderId="0" xfId="0" applyFill="1"/>
    <xf numFmtId="0" fontId="16" fillId="40" borderId="0" xfId="0" applyFont="1" applyFill="1"/>
    <xf numFmtId="11" fontId="0" fillId="40" borderId="11" xfId="0" applyNumberFormat="1" applyFill="1" applyBorder="1"/>
    <xf numFmtId="11" fontId="16" fillId="41" borderId="11" xfId="0" applyNumberFormat="1" applyFont="1" applyFill="1" applyBorder="1"/>
    <xf numFmtId="0" fontId="0" fillId="39" borderId="12" xfId="0" applyFill="1" applyBorder="1"/>
    <xf numFmtId="0" fontId="0" fillId="39" borderId="13" xfId="0" applyFill="1" applyBorder="1"/>
    <xf numFmtId="0" fontId="20" fillId="42" borderId="12" xfId="0" applyFont="1" applyFill="1" applyBorder="1"/>
    <xf numFmtId="0" fontId="0" fillId="43" borderId="14" xfId="0" applyFill="1" applyBorder="1"/>
    <xf numFmtId="11" fontId="16" fillId="43" borderId="14" xfId="0" applyNumberFormat="1" applyFont="1" applyFill="1" applyBorder="1"/>
    <xf numFmtId="0" fontId="0" fillId="44" borderId="15" xfId="0" applyFill="1" applyBorder="1"/>
    <xf numFmtId="11" fontId="0" fillId="44" borderId="15" xfId="0" applyNumberFormat="1" applyFill="1" applyBorder="1"/>
    <xf numFmtId="11" fontId="0" fillId="37" borderId="17" xfId="0" applyNumberFormat="1" applyFill="1" applyBorder="1"/>
    <xf numFmtId="0" fontId="0" fillId="38" borderId="16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1"/>
  <sheetViews>
    <sheetView tabSelected="1" topLeftCell="N1" workbookViewId="0">
      <selection activeCell="T4" sqref="T4"/>
    </sheetView>
  </sheetViews>
  <sheetFormatPr defaultRowHeight="14.5" x14ac:dyDescent="0.35"/>
  <cols>
    <col min="1" max="1" width="5.453125" customWidth="1"/>
    <col min="2" max="2" width="19.81640625" customWidth="1"/>
    <col min="4" max="4" width="12.54296875" style="13" bestFit="1" customWidth="1"/>
    <col min="5" max="5" width="15.90625" style="3" customWidth="1"/>
    <col min="6" max="6" width="15.26953125" style="3" customWidth="1"/>
    <col min="7" max="7" width="11.90625" style="13" customWidth="1"/>
    <col min="8" max="8" width="14.6328125" customWidth="1"/>
    <col min="9" max="9" width="15.54296875" style="11" customWidth="1"/>
    <col min="10" max="10" width="16" style="7" customWidth="1"/>
    <col min="11" max="11" width="5.81640625" customWidth="1"/>
    <col min="12" max="12" width="17.54296875" bestFit="1" customWidth="1"/>
    <col min="13" max="13" width="13.81640625" customWidth="1"/>
    <col min="14" max="15" width="15.1796875" customWidth="1"/>
    <col min="16" max="16" width="13.453125" customWidth="1"/>
    <col min="19" max="19" width="17.36328125" customWidth="1"/>
    <col min="22" max="22" width="22.08984375" customWidth="1"/>
    <col min="23" max="23" width="12.7265625" customWidth="1"/>
    <col min="25" max="25" width="14.54296875" customWidth="1"/>
  </cols>
  <sheetData>
    <row r="1" spans="2:26" ht="29.5" thickBot="1" x14ac:dyDescent="0.4">
      <c r="B1" t="s">
        <v>0</v>
      </c>
      <c r="C1" s="14" t="s">
        <v>15</v>
      </c>
      <c r="D1" s="15" t="s">
        <v>23</v>
      </c>
      <c r="E1" s="16" t="s">
        <v>30</v>
      </c>
      <c r="F1" s="16" t="s">
        <v>31</v>
      </c>
      <c r="G1" s="17" t="s">
        <v>24</v>
      </c>
      <c r="H1" s="18" t="s">
        <v>25</v>
      </c>
      <c r="I1" s="23" t="s">
        <v>26</v>
      </c>
      <c r="J1" s="22" t="s">
        <v>32</v>
      </c>
      <c r="S1" s="29" t="s">
        <v>35</v>
      </c>
      <c r="V1" s="28" t="s">
        <v>36</v>
      </c>
      <c r="W1" s="24"/>
      <c r="X1" s="24"/>
    </row>
    <row r="2" spans="2:26" ht="15.5" thickTop="1" thickBot="1" x14ac:dyDescent="0.4">
      <c r="B2" t="s">
        <v>1</v>
      </c>
      <c r="C2">
        <v>1</v>
      </c>
      <c r="D2" s="13">
        <v>3.7000000037</v>
      </c>
      <c r="E2" s="3">
        <f t="shared" ref="E2:E33" si="0">D2+$B$8/2</f>
        <v>3.7050000036999999</v>
      </c>
      <c r="F2">
        <f>$N$18*$N$17/(E2*0.000001)</f>
        <v>5.3652388934274274E-20</v>
      </c>
      <c r="G2" s="13">
        <v>1.53404481615</v>
      </c>
      <c r="H2">
        <f t="shared" ref="H2:H33" si="1">G2/$N$2</f>
        <v>9.1194205501506503E-3</v>
      </c>
      <c r="I2" s="11">
        <f>H2*E2</f>
        <v>3.3787453172050015E-2</v>
      </c>
      <c r="J2" s="7">
        <f>H2*F2</f>
        <v>4.8927869821189621E-22</v>
      </c>
      <c r="M2" s="2" t="s">
        <v>2</v>
      </c>
      <c r="N2" s="2">
        <f>SUM(G2:G121)</f>
        <v>168.21735632366006</v>
      </c>
      <c r="O2" s="2" t="s">
        <v>6</v>
      </c>
      <c r="S2" s="30" t="s">
        <v>37</v>
      </c>
      <c r="T2" s="32">
        <v>2.0000000000000002E-5</v>
      </c>
      <c r="U2" s="24"/>
      <c r="V2" s="25" t="s">
        <v>38</v>
      </c>
      <c r="W2" s="34">
        <v>0.2</v>
      </c>
      <c r="X2" s="1"/>
      <c r="Y2" t="s">
        <v>39</v>
      </c>
      <c r="Z2">
        <f>W2^2</f>
        <v>4.0000000000000008E-2</v>
      </c>
    </row>
    <row r="3" spans="2:26" ht="15.5" thickTop="1" thickBot="1" x14ac:dyDescent="0.4">
      <c r="B3" t="s">
        <v>22</v>
      </c>
      <c r="C3">
        <v>2</v>
      </c>
      <c r="D3" s="13">
        <v>3.7100000036999998</v>
      </c>
      <c r="E3" s="3">
        <f t="shared" si="0"/>
        <v>3.7150000036999997</v>
      </c>
      <c r="F3">
        <f t="shared" ref="F3:F66" si="2">$N$18*$N$17/(E3*0.000001)</f>
        <v>5.350796796824241E-20</v>
      </c>
      <c r="G3" s="13">
        <v>1.53306435668</v>
      </c>
      <c r="H3">
        <f t="shared" si="1"/>
        <v>9.113592022753551E-3</v>
      </c>
      <c r="I3" s="11">
        <f t="shared" ref="I3:I66" si="3">H3*E3</f>
        <v>3.3856994398249733E-2</v>
      </c>
      <c r="J3" s="7">
        <f t="shared" ref="J3:J66" si="4">H3*F3</f>
        <v>4.876497900291266E-22</v>
      </c>
      <c r="S3" s="30" t="s">
        <v>40</v>
      </c>
      <c r="T3" s="32">
        <v>4.81E-3</v>
      </c>
      <c r="U3" s="24"/>
      <c r="V3" s="25" t="s">
        <v>41</v>
      </c>
      <c r="W3" s="25">
        <v>3.1699999999999999E-2</v>
      </c>
      <c r="Y3" t="s">
        <v>42</v>
      </c>
      <c r="Z3">
        <f>W3^2</f>
        <v>1.00489E-3</v>
      </c>
    </row>
    <row r="4" spans="2:26" ht="30" thickTop="1" thickBot="1" x14ac:dyDescent="0.4">
      <c r="B4" t="s">
        <v>8</v>
      </c>
      <c r="C4">
        <v>3</v>
      </c>
      <c r="D4" s="13">
        <v>3.7200000037000001</v>
      </c>
      <c r="E4" s="3">
        <f t="shared" si="0"/>
        <v>3.7250000037</v>
      </c>
      <c r="F4">
        <f t="shared" si="2"/>
        <v>5.3364322416792487E-20</v>
      </c>
      <c r="G4" s="13">
        <v>1.53203653757</v>
      </c>
      <c r="H4">
        <f t="shared" si="1"/>
        <v>9.107481956988267E-3</v>
      </c>
      <c r="I4" s="11">
        <f t="shared" si="3"/>
        <v>3.3925370323478976E-2</v>
      </c>
      <c r="J4" s="7">
        <f t="shared" si="4"/>
        <v>4.8601460355784208E-22</v>
      </c>
      <c r="M4" s="4" t="s">
        <v>16</v>
      </c>
      <c r="N4" s="2">
        <f>SUM(H2:H121)</f>
        <v>0.99999999999999944</v>
      </c>
      <c r="O4" s="2" t="s">
        <v>6</v>
      </c>
      <c r="P4" t="s">
        <v>27</v>
      </c>
      <c r="S4" s="31" t="s">
        <v>43</v>
      </c>
      <c r="T4" s="33">
        <f>T2*T3/0.45</f>
        <v>2.137777777777778E-7</v>
      </c>
      <c r="U4" s="1"/>
      <c r="V4" s="25" t="s">
        <v>44</v>
      </c>
      <c r="W4" s="25">
        <v>8.77</v>
      </c>
      <c r="Y4" t="s">
        <v>45</v>
      </c>
      <c r="Z4">
        <f>W4^2</f>
        <v>76.912899999999993</v>
      </c>
    </row>
    <row r="5" spans="2:26" ht="15.5" thickTop="1" thickBot="1" x14ac:dyDescent="0.4">
      <c r="C5">
        <v>4</v>
      </c>
      <c r="D5" s="13">
        <v>3.7300000036999998</v>
      </c>
      <c r="E5" s="3">
        <f t="shared" si="0"/>
        <v>3.7350000036999997</v>
      </c>
      <c r="F5">
        <f t="shared" si="2"/>
        <v>5.3221446051694963E-20</v>
      </c>
      <c r="G5" s="13">
        <v>1.5309620001699999</v>
      </c>
      <c r="H5">
        <f t="shared" si="1"/>
        <v>9.101094165481589E-3</v>
      </c>
      <c r="I5" s="11">
        <f t="shared" si="3"/>
        <v>3.3992586741747779E-2</v>
      </c>
      <c r="J5" s="7">
        <f t="shared" si="4"/>
        <v>4.8437339213957423E-22</v>
      </c>
      <c r="V5" s="25" t="s">
        <v>46</v>
      </c>
      <c r="W5" s="25">
        <v>823</v>
      </c>
      <c r="Y5" s="26" t="s">
        <v>47</v>
      </c>
      <c r="Z5" s="26">
        <f>(1/(2*Z2))*((Z2+Z3+Z4)-SQRT((Z2+Z3+Z4)^2-4*Z2*Z3))</f>
        <v>1.3058336811866409E-5</v>
      </c>
    </row>
    <row r="6" spans="2:26" ht="15.5" thickTop="1" thickBot="1" x14ac:dyDescent="0.4">
      <c r="C6">
        <v>5</v>
      </c>
      <c r="D6" s="13">
        <v>3.7400000037000001</v>
      </c>
      <c r="E6" s="3">
        <f t="shared" si="0"/>
        <v>3.7450000037</v>
      </c>
      <c r="F6">
        <f t="shared" si="2"/>
        <v>5.307933271124339E-20</v>
      </c>
      <c r="G6" s="13">
        <v>1.5298413819400001</v>
      </c>
      <c r="H6">
        <f t="shared" si="1"/>
        <v>9.0944324377354707E-3</v>
      </c>
      <c r="I6" s="11">
        <f t="shared" si="3"/>
        <v>3.405864951296874E-2</v>
      </c>
      <c r="J6" s="7">
        <f t="shared" si="4"/>
        <v>4.8272640518248537E-22</v>
      </c>
      <c r="M6" s="2" t="s">
        <v>11</v>
      </c>
      <c r="N6" s="41">
        <f>T4</f>
        <v>2.137777777777778E-7</v>
      </c>
      <c r="O6" s="2" t="s">
        <v>3</v>
      </c>
      <c r="S6" s="3"/>
      <c r="T6" s="24"/>
      <c r="U6" s="24"/>
      <c r="V6" s="25" t="s">
        <v>48</v>
      </c>
      <c r="W6" s="34">
        <v>200</v>
      </c>
    </row>
    <row r="7" spans="2:26" ht="15.5" thickTop="1" thickBot="1" x14ac:dyDescent="0.4">
      <c r="B7" t="s">
        <v>28</v>
      </c>
      <c r="C7">
        <v>6</v>
      </c>
      <c r="D7" s="13">
        <v>3.7500000036999999</v>
      </c>
      <c r="E7" s="3">
        <f t="shared" si="0"/>
        <v>3.7550000036999998</v>
      </c>
      <c r="F7">
        <f t="shared" si="2"/>
        <v>5.293797629936871E-20</v>
      </c>
      <c r="G7" s="13">
        <v>1.52867531638</v>
      </c>
      <c r="H7">
        <f t="shared" si="1"/>
        <v>9.0875005397108907E-3</v>
      </c>
      <c r="I7" s="11">
        <f t="shared" si="3"/>
        <v>3.4123564560238143E-2</v>
      </c>
      <c r="J7" s="7">
        <f t="shared" si="4"/>
        <v>4.8107388819171544E-22</v>
      </c>
      <c r="M7" s="2" t="s">
        <v>12</v>
      </c>
      <c r="N7" s="42">
        <f>W11</f>
        <v>4.3132157258790096E-7</v>
      </c>
      <c r="O7" s="2" t="s">
        <v>4</v>
      </c>
      <c r="S7" s="3"/>
      <c r="T7" s="24"/>
      <c r="U7" s="24"/>
      <c r="V7" s="25" t="s">
        <v>49</v>
      </c>
      <c r="W7" s="25">
        <v>0.16900000000000001</v>
      </c>
      <c r="Y7" s="39"/>
      <c r="Z7" s="40"/>
    </row>
    <row r="8" spans="2:26" ht="15.5" thickTop="1" thickBot="1" x14ac:dyDescent="0.4">
      <c r="B8" s="19">
        <f>D3-D2</f>
        <v>9.9999999999997868E-3</v>
      </c>
      <c r="C8">
        <v>7</v>
      </c>
      <c r="D8" s="13">
        <v>3.7600000037000001</v>
      </c>
      <c r="E8" s="3">
        <f t="shared" si="0"/>
        <v>3.7650000037</v>
      </c>
      <c r="F8">
        <f t="shared" si="2"/>
        <v>5.2797370784767525E-20</v>
      </c>
      <c r="G8" s="13">
        <v>1.52746443297</v>
      </c>
      <c r="H8">
        <f t="shared" si="1"/>
        <v>9.0803022134711767E-3</v>
      </c>
      <c r="I8" s="11">
        <f t="shared" si="3"/>
        <v>3.4187337867316099E-2</v>
      </c>
      <c r="J8" s="7">
        <f t="shared" si="4"/>
        <v>4.7941608280238303E-22</v>
      </c>
      <c r="S8" s="3"/>
      <c r="T8" s="3"/>
      <c r="U8" s="1"/>
      <c r="V8" s="13" t="s">
        <v>50</v>
      </c>
      <c r="W8" s="13">
        <v>0.6</v>
      </c>
      <c r="X8" t="s">
        <v>51</v>
      </c>
      <c r="Y8" s="39"/>
      <c r="Z8" s="40"/>
    </row>
    <row r="9" spans="2:26" ht="15.5" thickTop="1" thickBot="1" x14ac:dyDescent="0.4">
      <c r="B9" t="s">
        <v>29</v>
      </c>
      <c r="C9">
        <v>8</v>
      </c>
      <c r="D9" s="13">
        <v>3.7700000036999999</v>
      </c>
      <c r="E9" s="3">
        <f t="shared" si="0"/>
        <v>3.7750000036999998</v>
      </c>
      <c r="F9">
        <f t="shared" si="2"/>
        <v>5.2657510200044305E-20</v>
      </c>
      <c r="G9" s="13">
        <v>1.5262093571499999</v>
      </c>
      <c r="H9">
        <f t="shared" si="1"/>
        <v>9.0728411770631071E-3</v>
      </c>
      <c r="I9" s="11">
        <f t="shared" si="3"/>
        <v>3.424997547698274E-2</v>
      </c>
      <c r="J9" s="7">
        <f t="shared" si="4"/>
        <v>4.7775322682458252E-22</v>
      </c>
      <c r="M9" s="37" t="s">
        <v>5</v>
      </c>
      <c r="N9" s="37">
        <f>N6/N7</f>
        <v>0.49563432799135282</v>
      </c>
      <c r="O9" s="37" t="s">
        <v>7</v>
      </c>
      <c r="S9" s="3"/>
      <c r="T9" s="3"/>
      <c r="V9" s="13" t="s">
        <v>52</v>
      </c>
      <c r="W9" s="13">
        <v>5.6699999999999998E-8</v>
      </c>
      <c r="X9" t="s">
        <v>51</v>
      </c>
      <c r="Y9" s="39"/>
      <c r="Z9" s="40"/>
    </row>
    <row r="10" spans="2:26" ht="15.5" thickTop="1" thickBot="1" x14ac:dyDescent="0.4">
      <c r="C10">
        <v>9</v>
      </c>
      <c r="D10" s="13">
        <v>3.7800000037000001</v>
      </c>
      <c r="E10" s="3">
        <f t="shared" si="0"/>
        <v>3.7850000037</v>
      </c>
      <c r="F10">
        <f t="shared" si="2"/>
        <v>5.2518388640867104E-20</v>
      </c>
      <c r="G10" s="13">
        <v>1.5249107102199999</v>
      </c>
      <c r="H10">
        <f t="shared" si="1"/>
        <v>9.0651211239224459E-3</v>
      </c>
      <c r="I10" s="11">
        <f t="shared" si="3"/>
        <v>3.4311483487587405E-2</v>
      </c>
      <c r="J10" s="7">
        <f t="shared" si="4"/>
        <v>4.7608555426269302E-22</v>
      </c>
      <c r="S10" s="3"/>
      <c r="T10" s="3"/>
      <c r="V10" s="27" t="s">
        <v>53</v>
      </c>
      <c r="W10" s="35">
        <f>(PI()*PI()*W2^2*Z5)/10000</f>
        <v>5.155224738772157E-10</v>
      </c>
    </row>
    <row r="11" spans="2:26" ht="30" thickTop="1" thickBot="1" x14ac:dyDescent="0.4">
      <c r="C11">
        <v>10</v>
      </c>
      <c r="D11" s="13">
        <v>3.7900000036999999</v>
      </c>
      <c r="E11" s="3">
        <f t="shared" si="0"/>
        <v>3.7950000036999998</v>
      </c>
      <c r="F11">
        <f t="shared" si="2"/>
        <v>5.2380000265136765E-20</v>
      </c>
      <c r="G11" s="13">
        <v>1.5235691093399999</v>
      </c>
      <c r="H11">
        <f t="shared" si="1"/>
        <v>9.0571457228739438E-3</v>
      </c>
      <c r="I11" s="11">
        <f t="shared" si="3"/>
        <v>3.4371868051818057E-2</v>
      </c>
      <c r="J11" s="7">
        <f t="shared" si="4"/>
        <v>4.7441329536551946E-22</v>
      </c>
      <c r="M11" s="5" t="s">
        <v>17</v>
      </c>
      <c r="N11" s="5" t="s">
        <v>20</v>
      </c>
      <c r="O11" s="6" t="s">
        <v>18</v>
      </c>
      <c r="P11" s="6" t="s">
        <v>19</v>
      </c>
      <c r="Q11" s="37" t="s">
        <v>14</v>
      </c>
      <c r="S11" s="3"/>
      <c r="T11" s="3"/>
      <c r="V11" s="28" t="s">
        <v>54</v>
      </c>
      <c r="W11" s="36">
        <f>W9*(W5^4-W6^4)*W10*W8*W7/3.14159</f>
        <v>4.3132157258790096E-7</v>
      </c>
    </row>
    <row r="12" spans="2:26" ht="15" thickTop="1" x14ac:dyDescent="0.35">
      <c r="C12">
        <v>11</v>
      </c>
      <c r="D12" s="13">
        <v>3.8000000037000001</v>
      </c>
      <c r="E12" s="3">
        <f t="shared" si="0"/>
        <v>3.8050000037</v>
      </c>
      <c r="F12">
        <f t="shared" si="2"/>
        <v>5.2242339292169078E-20</v>
      </c>
      <c r="G12" s="13">
        <v>1.52218516742</v>
      </c>
      <c r="H12">
        <f t="shared" si="1"/>
        <v>9.0489186174774177E-3</v>
      </c>
      <c r="I12" s="11">
        <f t="shared" si="3"/>
        <v>3.443113537298257E-2</v>
      </c>
      <c r="J12" s="7">
        <f t="shared" si="4"/>
        <v>4.727366766414808E-22</v>
      </c>
      <c r="M12">
        <v>3.7</v>
      </c>
      <c r="N12">
        <f>$N$18*$N$17/(M12*0.000001)</f>
        <v>5.3724892216216213E-20</v>
      </c>
      <c r="O12">
        <f>$N$7/N12</f>
        <v>8028337606561.2979</v>
      </c>
      <c r="P12" s="1">
        <f>$N$6/$N$19</f>
        <v>1334443057289.4993</v>
      </c>
      <c r="Q12" s="1">
        <f>100*P12/O12</f>
        <v>16.621660955051301</v>
      </c>
    </row>
    <row r="13" spans="2:26" x14ac:dyDescent="0.35">
      <c r="C13">
        <v>12</v>
      </c>
      <c r="D13" s="13">
        <v>3.8100000036999999</v>
      </c>
      <c r="E13" s="3">
        <f t="shared" si="0"/>
        <v>3.8150000036999998</v>
      </c>
      <c r="F13">
        <f t="shared" si="2"/>
        <v>5.2105400001889918E-20</v>
      </c>
      <c r="G13" s="13">
        <v>1.5207594931599999</v>
      </c>
      <c r="H13">
        <f t="shared" si="1"/>
        <v>9.0404434262655372E-3</v>
      </c>
      <c r="I13" s="11">
        <f t="shared" si="3"/>
        <v>3.4489291704652661E-2</v>
      </c>
      <c r="J13" s="7">
        <f t="shared" si="4"/>
        <v>4.7105592092002206E-22</v>
      </c>
      <c r="M13">
        <v>4.3</v>
      </c>
      <c r="N13">
        <f>$N$18*$N$17/(M13*0.000001)</f>
        <v>4.6228395627906984E-20</v>
      </c>
      <c r="O13">
        <f t="shared" ref="O13:O15" si="5">$N$7/N13</f>
        <v>9330230191409.0742</v>
      </c>
      <c r="P13" s="1">
        <f t="shared" ref="P13:P15" si="6">$N$6/$N$19</f>
        <v>1334443057289.4993</v>
      </c>
      <c r="Q13" s="1">
        <f t="shared" ref="Q13:Q14" si="7">100*P13/O13</f>
        <v>14.302359426439493</v>
      </c>
    </row>
    <row r="14" spans="2:26" ht="15" thickBot="1" x14ac:dyDescent="0.4">
      <c r="C14">
        <v>13</v>
      </c>
      <c r="D14" s="13">
        <v>3.8200000037000001</v>
      </c>
      <c r="E14" s="3">
        <f t="shared" si="0"/>
        <v>3.8250000037</v>
      </c>
      <c r="F14">
        <f t="shared" si="2"/>
        <v>5.1969176734042891E-20</v>
      </c>
      <c r="G14" s="13">
        <v>1.51929269094</v>
      </c>
      <c r="H14">
        <f t="shared" si="1"/>
        <v>9.0317237420899175E-3</v>
      </c>
      <c r="I14" s="11">
        <f t="shared" si="3"/>
        <v>3.4546343346911312E-2</v>
      </c>
      <c r="J14" s="7">
        <f t="shared" si="4"/>
        <v>4.6937124736572209E-22</v>
      </c>
      <c r="M14">
        <v>4.9000000000000004</v>
      </c>
      <c r="N14">
        <f>$N$18*$N$17/(M14*0.000001)</f>
        <v>4.0567775755102038E-20</v>
      </c>
      <c r="O14">
        <f t="shared" si="5"/>
        <v>10632122776256.854</v>
      </c>
      <c r="P14" s="1">
        <f t="shared" si="6"/>
        <v>1334443057289.4993</v>
      </c>
      <c r="Q14" s="1">
        <f t="shared" si="7"/>
        <v>12.551050108916288</v>
      </c>
    </row>
    <row r="15" spans="2:26" ht="30" thickTop="1" thickBot="1" x14ac:dyDescent="0.4">
      <c r="C15">
        <v>14</v>
      </c>
      <c r="D15" s="13">
        <v>3.8300000036999999</v>
      </c>
      <c r="E15" s="3">
        <f t="shared" si="0"/>
        <v>3.8350000036999998</v>
      </c>
      <c r="F15">
        <f t="shared" si="2"/>
        <v>5.1833663887409508E-20</v>
      </c>
      <c r="G15" s="13">
        <v>1.5177853608</v>
      </c>
      <c r="H15">
        <f t="shared" si="1"/>
        <v>9.0227631320022178E-3</v>
      </c>
      <c r="I15" s="11">
        <f t="shared" si="3"/>
        <v>3.4602296644612729E-2</v>
      </c>
      <c r="J15" s="7">
        <f t="shared" si="4"/>
        <v>4.6768287151991327E-22</v>
      </c>
      <c r="L15" s="9" t="s">
        <v>21</v>
      </c>
      <c r="M15" s="10">
        <f>SUM(I2:I121)</f>
        <v>4.2770513470567373</v>
      </c>
      <c r="N15" s="11">
        <f>$N$18*$N$17/(M15*0.000001)</f>
        <v>4.6476435532342248E-20</v>
      </c>
      <c r="O15" s="11">
        <f t="shared" si="5"/>
        <v>9280435722910.6094</v>
      </c>
      <c r="P15" s="12">
        <f t="shared" si="6"/>
        <v>1334443057289.4993</v>
      </c>
      <c r="Q15" s="38">
        <f t="shared" ref="Q15" si="8">100*P15/O15</f>
        <v>14.379099183836379</v>
      </c>
    </row>
    <row r="16" spans="2:26" ht="15" thickTop="1" x14ac:dyDescent="0.35">
      <c r="C16">
        <v>15</v>
      </c>
      <c r="D16" s="13">
        <v>3.8400000037000002</v>
      </c>
      <c r="E16" s="3">
        <f t="shared" si="0"/>
        <v>3.8450000037000001</v>
      </c>
      <c r="F16">
        <f t="shared" si="2"/>
        <v>5.1698855919041419E-20</v>
      </c>
      <c r="G16" s="13">
        <v>1.5162380984299999</v>
      </c>
      <c r="H16">
        <f t="shared" si="1"/>
        <v>9.013565137194696E-3</v>
      </c>
      <c r="I16" s="11">
        <f t="shared" si="3"/>
        <v>3.4657157985863794E-2</v>
      </c>
      <c r="J16" s="7">
        <f t="shared" si="4"/>
        <v>4.6599100534472343E-22</v>
      </c>
    </row>
    <row r="17" spans="3:17" x14ac:dyDescent="0.35">
      <c r="C17">
        <v>16</v>
      </c>
      <c r="D17" s="13">
        <v>3.8500000037</v>
      </c>
      <c r="E17" s="3">
        <f t="shared" si="0"/>
        <v>3.8550000036999998</v>
      </c>
      <c r="F17">
        <f t="shared" si="2"/>
        <v>5.156474734350466E-20</v>
      </c>
      <c r="G17" s="13">
        <v>1.5146514951100001</v>
      </c>
      <c r="H17">
        <f t="shared" si="1"/>
        <v>9.0041332726435303E-3</v>
      </c>
      <c r="I17" s="11">
        <f t="shared" si="3"/>
        <v>3.4710933799356102E-2</v>
      </c>
      <c r="J17" s="7">
        <f t="shared" si="4"/>
        <v>4.6429585725110739E-22</v>
      </c>
      <c r="M17" t="s">
        <v>9</v>
      </c>
      <c r="N17" s="1">
        <v>6.6260700399999999E-34</v>
      </c>
    </row>
    <row r="18" spans="3:17" x14ac:dyDescent="0.35">
      <c r="C18">
        <v>17</v>
      </c>
      <c r="D18" s="13">
        <v>3.8600000037000002</v>
      </c>
      <c r="E18" s="3">
        <f t="shared" si="0"/>
        <v>3.8650000037000001</v>
      </c>
      <c r="F18">
        <f t="shared" si="2"/>
        <v>5.1431332732135593E-20</v>
      </c>
      <c r="G18" s="13">
        <v>1.51302613767</v>
      </c>
      <c r="H18">
        <f t="shared" si="1"/>
        <v>8.9944710268710266E-3</v>
      </c>
      <c r="I18" s="11">
        <f t="shared" si="3"/>
        <v>3.4763630552136063E-2</v>
      </c>
      <c r="J18" s="7">
        <f t="shared" si="4"/>
        <v>4.6259763213255706E-22</v>
      </c>
      <c r="M18" t="s">
        <v>10</v>
      </c>
      <c r="N18" s="1">
        <v>300000000</v>
      </c>
    </row>
    <row r="19" spans="3:17" x14ac:dyDescent="0.35">
      <c r="C19">
        <v>18</v>
      </c>
      <c r="D19" s="13">
        <v>3.8700000037</v>
      </c>
      <c r="E19" s="3">
        <f t="shared" si="0"/>
        <v>3.8750000036999999</v>
      </c>
      <c r="F19">
        <f t="shared" si="2"/>
        <v>5.1298606712308437E-20</v>
      </c>
      <c r="G19" s="13">
        <v>1.51136260851</v>
      </c>
      <c r="H19">
        <f t="shared" si="1"/>
        <v>8.9845818620645172E-3</v>
      </c>
      <c r="I19" s="11">
        <f t="shared" si="3"/>
        <v>3.4815254748742953E-2</v>
      </c>
      <c r="J19" s="7">
        <f t="shared" si="4"/>
        <v>4.6089653141658751E-22</v>
      </c>
      <c r="M19" t="s">
        <v>13</v>
      </c>
      <c r="N19" s="1">
        <v>1.602E-19</v>
      </c>
    </row>
    <row r="20" spans="3:17" x14ac:dyDescent="0.35">
      <c r="C20">
        <v>19</v>
      </c>
      <c r="D20" s="13">
        <v>3.8800000037000002</v>
      </c>
      <c r="E20" s="3">
        <f t="shared" si="0"/>
        <v>3.8850000037000001</v>
      </c>
      <c r="F20">
        <f t="shared" si="2"/>
        <v>5.1166563966713957E-20</v>
      </c>
      <c r="G20" s="13">
        <v>1.5096614854999999</v>
      </c>
      <c r="H20">
        <f t="shared" si="1"/>
        <v>8.9744692134818872E-3</v>
      </c>
      <c r="I20" s="11">
        <f t="shared" si="3"/>
        <v>3.4865812927582666E-2</v>
      </c>
      <c r="J20" s="7">
        <f t="shared" si="4"/>
        <v>4.5919275307892605E-22</v>
      </c>
    </row>
    <row r="21" spans="3:17" ht="29" x14ac:dyDescent="0.35">
      <c r="C21">
        <v>20</v>
      </c>
      <c r="D21" s="13">
        <v>3.8900000037</v>
      </c>
      <c r="E21" s="3">
        <f t="shared" si="0"/>
        <v>3.8950000036999999</v>
      </c>
      <c r="F21">
        <f t="shared" si="2"/>
        <v>5.1035199232649491E-20</v>
      </c>
      <c r="G21" s="13">
        <v>1.50792334202</v>
      </c>
      <c r="H21">
        <f t="shared" si="1"/>
        <v>8.9641364896893699E-3</v>
      </c>
      <c r="I21" s="11">
        <f t="shared" si="3"/>
        <v>3.4915311660507403E-2</v>
      </c>
      <c r="J21" s="7">
        <f t="shared" si="4"/>
        <v>4.5748649169996028E-22</v>
      </c>
      <c r="L21" s="20" t="s">
        <v>33</v>
      </c>
      <c r="M21" s="7"/>
      <c r="N21" s="7">
        <f>SUM(J2:J121)</f>
        <v>4.6779639667588095E-20</v>
      </c>
      <c r="O21" s="7">
        <f>$N$7/N21</f>
        <v>9220284201691.873</v>
      </c>
      <c r="P21" s="8">
        <f t="shared" ref="P21" si="9">$N$6/$N$19</f>
        <v>1334443057289.4993</v>
      </c>
      <c r="Q21" s="21">
        <f t="shared" ref="Q21" si="10">100*P21/O21</f>
        <v>14.472905911562206</v>
      </c>
    </row>
    <row r="22" spans="3:17" ht="43.5" x14ac:dyDescent="0.35">
      <c r="C22">
        <v>21</v>
      </c>
      <c r="D22" s="13">
        <v>3.9000000037000002</v>
      </c>
      <c r="E22" s="3">
        <f t="shared" si="0"/>
        <v>3.9050000037000001</v>
      </c>
      <c r="F22">
        <f t="shared" si="2"/>
        <v>5.0904507301319675E-20</v>
      </c>
      <c r="G22" s="13">
        <v>1.5061487468999999</v>
      </c>
      <c r="H22">
        <f t="shared" si="1"/>
        <v>8.9535870722048522E-3</v>
      </c>
      <c r="I22" s="11">
        <f t="shared" si="3"/>
        <v>3.4963757550088223E-2</v>
      </c>
      <c r="J22" s="7">
        <f t="shared" si="4"/>
        <v>4.5577793849005333E-22</v>
      </c>
      <c r="L22" s="20" t="s">
        <v>34</v>
      </c>
      <c r="M22" s="8">
        <f>N17*N18/N21</f>
        <v>4.2493294649665479E-6</v>
      </c>
      <c r="N22" s="7"/>
      <c r="O22" s="7"/>
      <c r="P22" s="7"/>
      <c r="Q22" s="7"/>
    </row>
    <row r="23" spans="3:17" x14ac:dyDescent="0.35">
      <c r="C23">
        <v>22</v>
      </c>
      <c r="D23" s="13">
        <v>3.9100000037</v>
      </c>
      <c r="E23" s="3">
        <f t="shared" si="0"/>
        <v>3.9150000036999999</v>
      </c>
      <c r="F23">
        <f t="shared" si="2"/>
        <v>5.0774483017148003E-20</v>
      </c>
      <c r="G23" s="13">
        <v>1.5043382644200001</v>
      </c>
      <c r="H23">
        <f t="shared" si="1"/>
        <v>8.9428243154978902E-3</v>
      </c>
      <c r="I23" s="11">
        <f t="shared" si="3"/>
        <v>3.5011157228262688E-2</v>
      </c>
      <c r="J23" s="7">
        <f t="shared" si="4"/>
        <v>4.5406728133258584E-22</v>
      </c>
    </row>
    <row r="24" spans="3:17" x14ac:dyDescent="0.35">
      <c r="C24">
        <v>23</v>
      </c>
      <c r="D24" s="13">
        <v>3.9200000036999998</v>
      </c>
      <c r="E24" s="3">
        <f t="shared" si="0"/>
        <v>3.9250000036999997</v>
      </c>
      <c r="F24">
        <f t="shared" si="2"/>
        <v>5.0645121277098875E-20</v>
      </c>
      <c r="G24" s="13">
        <v>1.50249245427</v>
      </c>
      <c r="H24">
        <f t="shared" si="1"/>
        <v>8.9318515467519087E-3</v>
      </c>
      <c r="I24" s="11">
        <f t="shared" si="3"/>
        <v>3.5057517354049092E-2</v>
      </c>
      <c r="J24" s="7">
        <f t="shared" si="4"/>
        <v>4.5235470481429362E-22</v>
      </c>
    </row>
    <row r="25" spans="3:17" x14ac:dyDescent="0.35">
      <c r="C25">
        <v>24</v>
      </c>
      <c r="D25" s="13">
        <v>3.9300000037</v>
      </c>
      <c r="E25" s="3">
        <f t="shared" si="0"/>
        <v>3.9350000036999999</v>
      </c>
      <c r="F25">
        <f t="shared" si="2"/>
        <v>5.0516417030009981E-20</v>
      </c>
      <c r="G25" s="13">
        <v>1.5006118715600001</v>
      </c>
      <c r="H25">
        <f t="shared" si="1"/>
        <v>8.9206720659236547E-3</v>
      </c>
      <c r="I25" s="11">
        <f t="shared" si="3"/>
        <v>3.510284461241607E-2</v>
      </c>
      <c r="J25" s="7">
        <f t="shared" si="4"/>
        <v>4.5064039027016003E-22</v>
      </c>
    </row>
    <row r="26" spans="3:17" x14ac:dyDescent="0.35">
      <c r="C26">
        <v>25</v>
      </c>
      <c r="D26" s="13">
        <v>3.9400000036999998</v>
      </c>
      <c r="E26" s="3">
        <f t="shared" si="0"/>
        <v>3.9450000036999997</v>
      </c>
      <c r="F26">
        <f t="shared" si="2"/>
        <v>5.0388365275934872E-20</v>
      </c>
      <c r="G26" s="13">
        <v>1.4986970667599999</v>
      </c>
      <c r="H26">
        <f t="shared" si="1"/>
        <v>8.9092891453865126E-3</v>
      </c>
      <c r="I26" s="11">
        <f t="shared" si="3"/>
        <v>3.5147145711514158E-2</v>
      </c>
      <c r="J26" s="7">
        <f t="shared" si="4"/>
        <v>4.4892451580665721E-22</v>
      </c>
    </row>
    <row r="27" spans="3:17" x14ac:dyDescent="0.35">
      <c r="C27">
        <v>26</v>
      </c>
      <c r="D27" s="13">
        <v>3.9500000037</v>
      </c>
      <c r="E27" s="3">
        <f t="shared" si="0"/>
        <v>3.9550000036999999</v>
      </c>
      <c r="F27">
        <f t="shared" si="2"/>
        <v>5.0260961065495445E-20</v>
      </c>
      <c r="G27" s="13">
        <v>1.49674858575</v>
      </c>
      <c r="H27">
        <f t="shared" si="1"/>
        <v>8.8977060302277491E-3</v>
      </c>
      <c r="I27" s="11">
        <f t="shared" si="3"/>
        <v>3.5190427382472259E-2</v>
      </c>
      <c r="J27" s="7">
        <f t="shared" si="4"/>
        <v>4.472072563575009E-22</v>
      </c>
    </row>
    <row r="28" spans="3:17" x14ac:dyDescent="0.35">
      <c r="C28">
        <v>27</v>
      </c>
      <c r="D28" s="13">
        <v>3.9600000036999998</v>
      </c>
      <c r="E28" s="3">
        <f t="shared" si="0"/>
        <v>3.9650000036999997</v>
      </c>
      <c r="F28">
        <f t="shared" si="2"/>
        <v>5.0134199499244262E-20</v>
      </c>
      <c r="G28" s="13">
        <v>1.4947669697499999</v>
      </c>
      <c r="H28">
        <f t="shared" si="1"/>
        <v>8.8859259378323632E-3</v>
      </c>
      <c r="I28" s="11">
        <f t="shared" si="3"/>
        <v>3.5232696376383245E-2</v>
      </c>
      <c r="J28" s="7">
        <f t="shared" si="4"/>
        <v>4.4548878370279691E-22</v>
      </c>
    </row>
    <row r="29" spans="3:17" x14ac:dyDescent="0.35">
      <c r="C29">
        <v>28</v>
      </c>
      <c r="D29" s="13">
        <v>3.9700000037000001</v>
      </c>
      <c r="E29" s="3">
        <f t="shared" si="0"/>
        <v>3.9750000037</v>
      </c>
      <c r="F29">
        <f t="shared" si="2"/>
        <v>5.000807572703651E-20</v>
      </c>
      <c r="G29" s="13">
        <v>1.49275275534</v>
      </c>
      <c r="H29">
        <f t="shared" si="1"/>
        <v>8.8739520580020069E-3</v>
      </c>
      <c r="I29" s="11">
        <f t="shared" si="3"/>
        <v>3.5273959463391596E-2</v>
      </c>
      <c r="J29" s="7">
        <f t="shared" si="4"/>
        <v>4.4376926651465581E-22</v>
      </c>
    </row>
    <row r="30" spans="3:17" x14ac:dyDescent="0.35">
      <c r="C30">
        <v>29</v>
      </c>
      <c r="D30" s="13">
        <v>3.9800000036999998</v>
      </c>
      <c r="E30" s="3">
        <f t="shared" si="0"/>
        <v>3.9850000036999997</v>
      </c>
      <c r="F30">
        <f t="shared" si="2"/>
        <v>4.9882584947411403E-20</v>
      </c>
      <c r="G30" s="13">
        <v>1.49070647445</v>
      </c>
      <c r="H30">
        <f t="shared" si="1"/>
        <v>8.8617875528955135E-3</v>
      </c>
      <c r="I30" s="11">
        <f t="shared" si="3"/>
        <v>3.5314223431077235E-2</v>
      </c>
      <c r="J30" s="7">
        <f t="shared" si="4"/>
        <v>4.4204887039322349E-22</v>
      </c>
    </row>
    <row r="31" spans="3:17" x14ac:dyDescent="0.35">
      <c r="C31">
        <v>30</v>
      </c>
      <c r="D31" s="13">
        <v>3.9900000037000001</v>
      </c>
      <c r="E31" s="3">
        <f t="shared" si="0"/>
        <v>3.9950000037</v>
      </c>
      <c r="F31">
        <f t="shared" si="2"/>
        <v>4.975772240698284E-20</v>
      </c>
      <c r="G31" s="13">
        <v>1.48862865433</v>
      </c>
      <c r="H31">
        <f t="shared" si="1"/>
        <v>8.8494355568505736E-3</v>
      </c>
      <c r="I31" s="11">
        <f t="shared" si="3"/>
        <v>3.535349508236095E-2</v>
      </c>
      <c r="J31" s="7">
        <f t="shared" si="4"/>
        <v>4.4032775789625447E-22</v>
      </c>
    </row>
    <row r="32" spans="3:17" x14ac:dyDescent="0.35">
      <c r="C32">
        <v>31</v>
      </c>
      <c r="D32" s="13">
        <v>4.0000000037000003</v>
      </c>
      <c r="E32" s="3">
        <f t="shared" si="0"/>
        <v>4.0050000037000002</v>
      </c>
      <c r="F32">
        <f t="shared" si="2"/>
        <v>4.963348339983923E-20</v>
      </c>
      <c r="G32" s="13">
        <v>1.4865198175800001</v>
      </c>
      <c r="H32">
        <f t="shared" si="1"/>
        <v>8.836899176562071E-3</v>
      </c>
      <c r="I32" s="11">
        <f t="shared" si="3"/>
        <v>3.539178123482762E-2</v>
      </c>
      <c r="J32" s="7">
        <f t="shared" si="4"/>
        <v>4.3860608858594655E-22</v>
      </c>
    </row>
    <row r="33" spans="3:10" x14ac:dyDescent="0.35">
      <c r="C33">
        <v>32</v>
      </c>
      <c r="D33" s="13">
        <v>4.0100000037000001</v>
      </c>
      <c r="E33" s="3">
        <f t="shared" si="0"/>
        <v>4.0150000037</v>
      </c>
      <c r="F33">
        <f t="shared" si="2"/>
        <v>4.9509863266952311E-20</v>
      </c>
      <c r="G33" s="13">
        <v>1.48438048213</v>
      </c>
      <c r="H33">
        <f t="shared" si="1"/>
        <v>8.8241814909631854E-3</v>
      </c>
      <c r="I33" s="11">
        <f t="shared" si="3"/>
        <v>3.5429088718866658E-2</v>
      </c>
      <c r="J33" s="7">
        <f t="shared" si="4"/>
        <v>4.3688401906035873E-22</v>
      </c>
    </row>
    <row r="34" spans="3:10" x14ac:dyDescent="0.35">
      <c r="C34">
        <v>33</v>
      </c>
      <c r="D34" s="13">
        <v>4.0200000036999999</v>
      </c>
      <c r="E34" s="3">
        <f t="shared" ref="E34:E65" si="11">D34+$B$8/2</f>
        <v>4.0250000036999998</v>
      </c>
      <c r="F34">
        <f t="shared" si="2"/>
        <v>4.9386857395594699E-20</v>
      </c>
      <c r="G34" s="13">
        <v>1.48221116122</v>
      </c>
      <c r="H34">
        <f t="shared" ref="H34:H65" si="12">G34/$N$2</f>
        <v>8.8112855511065027E-3</v>
      </c>
      <c r="I34" s="11">
        <f t="shared" si="3"/>
        <v>3.5465424375805431E-2</v>
      </c>
      <c r="J34" s="7">
        <f t="shared" si="4"/>
        <v>4.3516170298436089E-22</v>
      </c>
    </row>
    <row r="35" spans="3:10" x14ac:dyDescent="0.35">
      <c r="C35">
        <v>34</v>
      </c>
      <c r="D35" s="13">
        <v>4.0300000036999997</v>
      </c>
      <c r="E35" s="3">
        <f t="shared" si="11"/>
        <v>4.0350000036999996</v>
      </c>
      <c r="F35">
        <f t="shared" si="2"/>
        <v>4.9264461218766177E-20</v>
      </c>
      <c r="G35" s="13">
        <v>1.48001236343</v>
      </c>
      <c r="H35">
        <f t="shared" si="12"/>
        <v>8.7982143803423552E-3</v>
      </c>
      <c r="I35" s="11">
        <f t="shared" si="3"/>
        <v>3.5500795057234795E-2</v>
      </c>
      <c r="J35" s="7">
        <f t="shared" si="4"/>
        <v>4.3343929113476682E-22</v>
      </c>
    </row>
    <row r="36" spans="3:10" x14ac:dyDescent="0.35">
      <c r="C36">
        <v>35</v>
      </c>
      <c r="D36" s="13">
        <v>4.0400000037000003</v>
      </c>
      <c r="E36" s="3">
        <f t="shared" si="11"/>
        <v>4.0450000037000002</v>
      </c>
      <c r="F36">
        <f t="shared" si="2"/>
        <v>4.9142670214628456E-20</v>
      </c>
      <c r="G36" s="13">
        <v>1.47778459265</v>
      </c>
      <c r="H36">
        <f t="shared" si="12"/>
        <v>8.7849709741404797E-3</v>
      </c>
      <c r="I36" s="11">
        <f t="shared" si="3"/>
        <v>3.5535207622902638E-2</v>
      </c>
      <c r="J36" s="7">
        <f t="shared" si="4"/>
        <v>4.3171693142726892E-22</v>
      </c>
    </row>
    <row r="37" spans="3:10" x14ac:dyDescent="0.35">
      <c r="C37">
        <v>36</v>
      </c>
      <c r="D37" s="13">
        <v>4.0500000037000001</v>
      </c>
      <c r="E37" s="3">
        <f t="shared" si="11"/>
        <v>4.0550000037</v>
      </c>
      <c r="F37">
        <f t="shared" si="2"/>
        <v>4.9021479905948341E-20</v>
      </c>
      <c r="G37" s="13">
        <v>1.4755283481000001</v>
      </c>
      <c r="H37">
        <f t="shared" si="12"/>
        <v>8.7715583002089103E-3</v>
      </c>
      <c r="I37" s="11">
        <f t="shared" si="3"/>
        <v>3.5568668939801894E-2</v>
      </c>
      <c r="J37" s="7">
        <f t="shared" si="4"/>
        <v>4.2999476895754547E-22</v>
      </c>
    </row>
    <row r="38" spans="3:10" x14ac:dyDescent="0.35">
      <c r="C38">
        <v>37</v>
      </c>
      <c r="D38" s="13">
        <v>4.0600000036999999</v>
      </c>
      <c r="E38" s="3">
        <f t="shared" si="11"/>
        <v>4.0650000036999998</v>
      </c>
      <c r="F38">
        <f t="shared" si="2"/>
        <v>4.890088585954901E-20</v>
      </c>
      <c r="G38" s="13">
        <v>1.4732441243400001</v>
      </c>
      <c r="H38">
        <f t="shared" si="12"/>
        <v>8.7579792985534258E-3</v>
      </c>
      <c r="I38" s="11">
        <f t="shared" si="3"/>
        <v>3.5601185881024199E-2</v>
      </c>
      <c r="J38" s="7">
        <f t="shared" si="4"/>
        <v>4.2827294603885422E-22</v>
      </c>
    </row>
    <row r="39" spans="3:10" x14ac:dyDescent="0.35">
      <c r="C39">
        <v>38</v>
      </c>
      <c r="D39" s="13">
        <v>4.0700000036999997</v>
      </c>
      <c r="E39" s="3">
        <f t="shared" si="11"/>
        <v>4.0750000036999996</v>
      </c>
      <c r="F39">
        <f t="shared" si="2"/>
        <v>4.8780883685769515E-20</v>
      </c>
      <c r="G39" s="13">
        <v>1.47093241125</v>
      </c>
      <c r="H39">
        <f t="shared" si="12"/>
        <v>8.7442368813586621E-3</v>
      </c>
      <c r="I39" s="11">
        <f t="shared" si="3"/>
        <v>3.5632765323890224E-2</v>
      </c>
      <c r="J39" s="7">
        <f t="shared" si="4"/>
        <v>4.2655160223037283E-22</v>
      </c>
    </row>
    <row r="40" spans="3:10" x14ac:dyDescent="0.35">
      <c r="C40">
        <v>39</v>
      </c>
      <c r="D40" s="13">
        <v>4.0800000037000004</v>
      </c>
      <c r="E40" s="3">
        <f t="shared" si="11"/>
        <v>4.0850000037000003</v>
      </c>
      <c r="F40">
        <f t="shared" si="2"/>
        <v>4.8661469037932088E-20</v>
      </c>
      <c r="G40" s="13">
        <v>1.46859369405</v>
      </c>
      <c r="H40">
        <f t="shared" si="12"/>
        <v>8.7303339331069943E-3</v>
      </c>
      <c r="I40" s="11">
        <f t="shared" si="3"/>
        <v>3.5663414149044309E-2</v>
      </c>
      <c r="J40" s="7">
        <f t="shared" si="4"/>
        <v>4.2483087437669384E-22</v>
      </c>
    </row>
    <row r="41" spans="3:10" x14ac:dyDescent="0.35">
      <c r="C41">
        <v>40</v>
      </c>
      <c r="D41" s="13">
        <v>4.0900000037000002</v>
      </c>
      <c r="E41" s="3">
        <f t="shared" si="11"/>
        <v>4.0950000037000001</v>
      </c>
      <c r="F41">
        <f t="shared" si="2"/>
        <v>4.8542637611817402E-20</v>
      </c>
      <c r="G41" s="13">
        <v>1.4662284533100001</v>
      </c>
      <c r="H41">
        <f t="shared" si="12"/>
        <v>8.716273310637998E-3</v>
      </c>
      <c r="I41" s="11">
        <f t="shared" si="3"/>
        <v>3.5693139239312811E-2</v>
      </c>
      <c r="J41" s="7">
        <f t="shared" si="4"/>
        <v>4.2311089664385626E-22</v>
      </c>
    </row>
    <row r="42" spans="3:10" x14ac:dyDescent="0.35">
      <c r="C42">
        <v>41</v>
      </c>
      <c r="D42" s="13">
        <v>4.1000000037</v>
      </c>
      <c r="E42" s="3">
        <f t="shared" si="11"/>
        <v>4.1050000036999998</v>
      </c>
      <c r="F42">
        <f t="shared" si="2"/>
        <v>4.8424385145147332E-20</v>
      </c>
      <c r="G42" s="13">
        <v>1.4638371649399999</v>
      </c>
      <c r="H42">
        <f t="shared" si="12"/>
        <v>8.7020578430889815E-3</v>
      </c>
      <c r="I42" s="11">
        <f t="shared" si="3"/>
        <v>3.572194747807788E-2</v>
      </c>
      <c r="J42" s="7">
        <f t="shared" si="4"/>
        <v>4.2139180054909091E-22</v>
      </c>
    </row>
    <row r="43" spans="3:10" x14ac:dyDescent="0.35">
      <c r="C43">
        <v>42</v>
      </c>
      <c r="D43" s="13">
        <v>4.1100000036999997</v>
      </c>
      <c r="E43" s="3">
        <f t="shared" si="11"/>
        <v>4.1150000036999996</v>
      </c>
      <c r="F43">
        <f t="shared" si="2"/>
        <v>4.8306707417075382E-20</v>
      </c>
      <c r="G43" s="13">
        <v>1.4614203002299999</v>
      </c>
      <c r="H43">
        <f t="shared" si="12"/>
        <v>8.6876903321328001E-3</v>
      </c>
      <c r="I43" s="11">
        <f t="shared" si="3"/>
        <v>3.5749845748870926E-2</v>
      </c>
      <c r="J43" s="7">
        <f t="shared" si="4"/>
        <v>4.1967371500449364E-22</v>
      </c>
    </row>
    <row r="44" spans="3:10" x14ac:dyDescent="0.35">
      <c r="C44">
        <v>43</v>
      </c>
      <c r="D44" s="13">
        <v>4.1200000037000004</v>
      </c>
      <c r="E44" s="3">
        <f t="shared" si="11"/>
        <v>4.1250000037000003</v>
      </c>
      <c r="F44">
        <f t="shared" si="2"/>
        <v>4.8189600247684475E-20</v>
      </c>
      <c r="G44" s="13">
        <v>1.4589783258</v>
      </c>
      <c r="H44">
        <f t="shared" si="12"/>
        <v>8.6731735516806015E-3</v>
      </c>
      <c r="I44" s="11">
        <f t="shared" si="3"/>
        <v>3.5776840932773224E-2</v>
      </c>
      <c r="J44" s="7">
        <f t="shared" si="4"/>
        <v>4.1795676633427796E-22</v>
      </c>
    </row>
    <row r="45" spans="3:10" x14ac:dyDescent="0.35">
      <c r="C45">
        <v>44</v>
      </c>
      <c r="D45" s="13">
        <v>4.1300000037000002</v>
      </c>
      <c r="E45" s="3">
        <f t="shared" si="11"/>
        <v>4.1350000037000001</v>
      </c>
      <c r="F45">
        <f t="shared" si="2"/>
        <v>4.8073059497492059E-20</v>
      </c>
      <c r="G45" s="13">
        <v>1.4565117036999999</v>
      </c>
      <c r="H45">
        <f t="shared" si="12"/>
        <v>8.658510248476298E-3</v>
      </c>
      <c r="I45" s="11">
        <f t="shared" si="3"/>
        <v>3.5802939909485978E-2</v>
      </c>
      <c r="J45" s="7">
        <f t="shared" si="4"/>
        <v>4.1624107833464582E-22</v>
      </c>
    </row>
    <row r="46" spans="3:10" x14ac:dyDescent="0.35">
      <c r="C46">
        <v>45</v>
      </c>
      <c r="D46" s="13">
        <v>4.1400000037</v>
      </c>
      <c r="E46" s="3">
        <f t="shared" si="11"/>
        <v>4.1450000036999999</v>
      </c>
      <c r="F46">
        <f t="shared" si="2"/>
        <v>4.7957081066962323E-20</v>
      </c>
      <c r="G46" s="13">
        <v>1.4540208913399999</v>
      </c>
      <c r="H46">
        <f t="shared" si="12"/>
        <v>8.6437031416804477E-3</v>
      </c>
      <c r="I46" s="11">
        <f t="shared" si="3"/>
        <v>3.5828149554247159E-2</v>
      </c>
      <c r="J46" s="7">
        <f t="shared" si="4"/>
        <v>4.1452677228432615E-22</v>
      </c>
    </row>
    <row r="47" spans="3:10" x14ac:dyDescent="0.35">
      <c r="C47">
        <v>46</v>
      </c>
      <c r="D47" s="13">
        <v>4.1500000036999998</v>
      </c>
      <c r="E47" s="3">
        <f t="shared" si="11"/>
        <v>4.1550000036999997</v>
      </c>
      <c r="F47">
        <f t="shared" si="2"/>
        <v>4.784166089602549E-20</v>
      </c>
      <c r="G47" s="13">
        <v>1.45150634154</v>
      </c>
      <c r="H47">
        <f t="shared" si="12"/>
        <v>8.6287549231674806E-3</v>
      </c>
      <c r="I47" s="11">
        <f t="shared" si="3"/>
        <v>3.5852476737687274E-2</v>
      </c>
      <c r="J47" s="7">
        <f t="shared" si="4"/>
        <v>4.1281396698908909E-22</v>
      </c>
    </row>
    <row r="48" spans="3:10" x14ac:dyDescent="0.35">
      <c r="C48">
        <v>47</v>
      </c>
      <c r="D48" s="13">
        <v>4.1600000036999996</v>
      </c>
      <c r="E48" s="3">
        <f t="shared" si="11"/>
        <v>4.1650000036999995</v>
      </c>
      <c r="F48">
        <f t="shared" si="2"/>
        <v>4.7726794963604059E-20</v>
      </c>
      <c r="G48" s="13">
        <v>1.4489685025300001</v>
      </c>
      <c r="H48">
        <f t="shared" si="12"/>
        <v>8.6136682575256966E-3</v>
      </c>
      <c r="I48" s="11">
        <f t="shared" si="3"/>
        <v>3.5875928324465095E-2</v>
      </c>
      <c r="J48" s="7">
        <f t="shared" si="4"/>
        <v>4.1110277881143358E-22</v>
      </c>
    </row>
    <row r="49" spans="3:10" x14ac:dyDescent="0.35">
      <c r="C49">
        <v>48</v>
      </c>
      <c r="D49" s="13">
        <v>4.1700000037000002</v>
      </c>
      <c r="E49" s="3">
        <f t="shared" si="11"/>
        <v>4.1750000037000001</v>
      </c>
      <c r="F49">
        <f t="shared" si="2"/>
        <v>4.761247928714583E-20</v>
      </c>
      <c r="G49" s="13">
        <v>1.44640781798</v>
      </c>
      <c r="H49">
        <f t="shared" si="12"/>
        <v>8.5984457822356128E-3</v>
      </c>
      <c r="I49" s="11">
        <f t="shared" si="3"/>
        <v>3.5898511172647932E-2</v>
      </c>
      <c r="J49" s="7">
        <f t="shared" si="4"/>
        <v>4.0939332170833952E-22</v>
      </c>
    </row>
    <row r="50" spans="3:10" x14ac:dyDescent="0.35">
      <c r="C50">
        <v>49</v>
      </c>
      <c r="D50" s="13">
        <v>4.1800000037</v>
      </c>
      <c r="E50" s="3">
        <f t="shared" si="11"/>
        <v>4.1850000036999999</v>
      </c>
      <c r="F50">
        <f t="shared" si="2"/>
        <v>4.7498709922163627E-20</v>
      </c>
      <c r="G50" s="13">
        <v>1.443824727</v>
      </c>
      <c r="H50">
        <f t="shared" si="12"/>
        <v>8.583090107669963E-3</v>
      </c>
      <c r="I50" s="11">
        <f t="shared" si="3"/>
        <v>3.5920232132356227E-2</v>
      </c>
      <c r="J50" s="7">
        <f t="shared" si="4"/>
        <v>4.0768570726000773E-22</v>
      </c>
    </row>
    <row r="51" spans="3:10" x14ac:dyDescent="0.35">
      <c r="C51">
        <v>50</v>
      </c>
      <c r="D51" s="13">
        <v>4.1900000036999998</v>
      </c>
      <c r="E51" s="3">
        <f t="shared" si="11"/>
        <v>4.1950000036999997</v>
      </c>
      <c r="F51">
        <f t="shared" si="2"/>
        <v>4.7385482961781579E-20</v>
      </c>
      <c r="G51" s="13">
        <v>1.4412196641699999</v>
      </c>
      <c r="H51">
        <f t="shared" si="12"/>
        <v>8.5676038172720348E-3</v>
      </c>
      <c r="I51" s="11">
        <f t="shared" si="3"/>
        <v>3.5941098045156321E-2</v>
      </c>
      <c r="J51" s="7">
        <f t="shared" si="4"/>
        <v>4.0598004470663882E-22</v>
      </c>
    </row>
    <row r="52" spans="3:10" x14ac:dyDescent="0.35">
      <c r="C52">
        <v>51</v>
      </c>
      <c r="D52" s="13">
        <v>4.2000000036999996</v>
      </c>
      <c r="E52" s="3">
        <f t="shared" si="11"/>
        <v>4.2050000036999995</v>
      </c>
      <c r="F52">
        <f t="shared" si="2"/>
        <v>4.7272794536287913E-20</v>
      </c>
      <c r="G52" s="13">
        <v>1.4385930595400001</v>
      </c>
      <c r="H52">
        <f t="shared" si="12"/>
        <v>8.5519894675556707E-3</v>
      </c>
      <c r="I52" s="11">
        <f t="shared" si="3"/>
        <v>3.5961115742713955E-2</v>
      </c>
      <c r="J52" s="7">
        <f t="shared" si="4"/>
        <v>4.0427644097625748E-22</v>
      </c>
    </row>
    <row r="53" spans="3:10" x14ac:dyDescent="0.35">
      <c r="C53">
        <v>52</v>
      </c>
      <c r="D53" s="13">
        <v>4.2100000037000003</v>
      </c>
      <c r="E53" s="3">
        <f t="shared" si="11"/>
        <v>4.2150000037000002</v>
      </c>
      <c r="F53">
        <f t="shared" si="2"/>
        <v>4.7160640812694097E-20</v>
      </c>
      <c r="G53" s="13">
        <v>1.4359453386600001</v>
      </c>
      <c r="H53">
        <f t="shared" si="12"/>
        <v>8.5362495882836068E-3</v>
      </c>
      <c r="I53" s="11">
        <f t="shared" si="3"/>
        <v>3.5980292046199527E-2</v>
      </c>
      <c r="J53" s="7">
        <f t="shared" si="4"/>
        <v>4.0257500072055104E-22</v>
      </c>
    </row>
    <row r="54" spans="3:10" x14ac:dyDescent="0.35">
      <c r="C54">
        <v>53</v>
      </c>
      <c r="D54" s="13">
        <v>4.2200000037000001</v>
      </c>
      <c r="E54" s="3">
        <f t="shared" si="11"/>
        <v>4.2250000037</v>
      </c>
      <c r="F54">
        <f t="shared" si="2"/>
        <v>4.7049017994300277E-20</v>
      </c>
      <c r="G54" s="13">
        <v>1.4332769225699999</v>
      </c>
      <c r="H54">
        <f t="shared" si="12"/>
        <v>8.5203866824080342E-3</v>
      </c>
      <c r="I54" s="11">
        <f t="shared" si="3"/>
        <v>3.5998633764699375E-2</v>
      </c>
      <c r="J54" s="7">
        <f t="shared" si="4"/>
        <v>4.0087582633901202E-22</v>
      </c>
    </row>
    <row r="55" spans="3:10" x14ac:dyDescent="0.35">
      <c r="C55">
        <v>54</v>
      </c>
      <c r="D55" s="13">
        <v>4.2300000036999998</v>
      </c>
      <c r="E55" s="3">
        <f t="shared" si="11"/>
        <v>4.2350000036999997</v>
      </c>
      <c r="F55">
        <f t="shared" si="2"/>
        <v>4.6937922320266762E-20</v>
      </c>
      <c r="G55" s="13">
        <v>1.43058822789</v>
      </c>
      <c r="H55">
        <f t="shared" si="12"/>
        <v>8.5044032266056082E-3</v>
      </c>
      <c r="I55" s="11">
        <f t="shared" si="3"/>
        <v>3.6016147696141039E-2</v>
      </c>
      <c r="J55" s="7">
        <f t="shared" si="4"/>
        <v>3.9917901803064003E-22</v>
      </c>
    </row>
    <row r="56" spans="3:10" x14ac:dyDescent="0.35">
      <c r="C56">
        <v>55</v>
      </c>
      <c r="D56" s="13">
        <v>4.2400000036999996</v>
      </c>
      <c r="E56" s="3">
        <f t="shared" si="11"/>
        <v>4.2450000036999995</v>
      </c>
      <c r="F56">
        <f t="shared" si="2"/>
        <v>4.682735006519172E-20</v>
      </c>
      <c r="G56" s="13">
        <v>1.42787966673</v>
      </c>
      <c r="H56">
        <f t="shared" si="12"/>
        <v>8.4883016707424392E-3</v>
      </c>
      <c r="I56" s="11">
        <f t="shared" si="3"/>
        <v>3.6032840623708366E-2</v>
      </c>
      <c r="J56" s="7">
        <f t="shared" si="4"/>
        <v>3.9748467379480794E-22</v>
      </c>
    </row>
    <row r="57" spans="3:10" x14ac:dyDescent="0.35">
      <c r="C57">
        <v>56</v>
      </c>
      <c r="D57" s="13">
        <v>4.2500000037000003</v>
      </c>
      <c r="E57" s="3">
        <f t="shared" si="11"/>
        <v>4.2550000037000002</v>
      </c>
      <c r="F57">
        <f t="shared" si="2"/>
        <v>4.6717297538694716E-20</v>
      </c>
      <c r="G57" s="13">
        <v>1.4251516468300001</v>
      </c>
      <c r="H57">
        <f t="shared" si="12"/>
        <v>8.4720844387063416E-3</v>
      </c>
      <c r="I57" s="11">
        <f t="shared" si="3"/>
        <v>3.6048719318042197E-2</v>
      </c>
      <c r="J57" s="7">
        <f t="shared" si="4"/>
        <v>3.9579288949598955E-22</v>
      </c>
    </row>
    <row r="58" spans="3:10" x14ac:dyDescent="0.35">
      <c r="C58">
        <v>57</v>
      </c>
      <c r="D58" s="13">
        <v>4.2600000037000001</v>
      </c>
      <c r="E58" s="3">
        <f t="shared" si="11"/>
        <v>4.2650000037</v>
      </c>
      <c r="F58">
        <f t="shared" si="2"/>
        <v>4.6607761085006167E-20</v>
      </c>
      <c r="G58" s="13">
        <v>1.42240457148</v>
      </c>
      <c r="H58">
        <f t="shared" si="12"/>
        <v>8.4557539279312543E-3</v>
      </c>
      <c r="I58" s="11">
        <f t="shared" si="3"/>
        <v>3.6063790533913086E-2</v>
      </c>
      <c r="J58" s="7">
        <f t="shared" si="4"/>
        <v>3.9410375886662234E-22</v>
      </c>
    </row>
    <row r="59" spans="3:10" x14ac:dyDescent="0.35">
      <c r="C59">
        <v>58</v>
      </c>
      <c r="D59" s="13">
        <v>4.2700000036999999</v>
      </c>
      <c r="E59" s="3">
        <f t="shared" si="11"/>
        <v>4.2750000036999998</v>
      </c>
      <c r="F59">
        <f t="shared" si="2"/>
        <v>4.6498737082562498E-20</v>
      </c>
      <c r="G59" s="13">
        <v>1.4196388395999999</v>
      </c>
      <c r="H59">
        <f t="shared" si="12"/>
        <v>8.4393125098728306E-3</v>
      </c>
      <c r="I59" s="11">
        <f t="shared" si="3"/>
        <v>3.6078061010931806E-2</v>
      </c>
      <c r="J59" s="7">
        <f t="shared" si="4"/>
        <v>3.9241737355415737E-22</v>
      </c>
    </row>
    <row r="60" spans="3:10" x14ac:dyDescent="0.35">
      <c r="C60">
        <v>59</v>
      </c>
      <c r="D60" s="13">
        <v>4.2800000036999997</v>
      </c>
      <c r="E60" s="3">
        <f t="shared" si="11"/>
        <v>4.2850000036999996</v>
      </c>
      <c r="F60">
        <f t="shared" si="2"/>
        <v>4.639022194360705E-20</v>
      </c>
      <c r="G60" s="13">
        <v>1.4168548457400001</v>
      </c>
      <c r="H60">
        <f t="shared" si="12"/>
        <v>8.4227625300084281E-3</v>
      </c>
      <c r="I60" s="11">
        <f t="shared" si="3"/>
        <v>3.6091537472250329E-2</v>
      </c>
      <c r="J60" s="7">
        <f t="shared" si="4"/>
        <v>3.907338231453882E-22</v>
      </c>
    </row>
    <row r="61" spans="3:10" x14ac:dyDescent="0.35">
      <c r="C61">
        <v>60</v>
      </c>
      <c r="D61" s="13">
        <v>4.2900000037000003</v>
      </c>
      <c r="E61" s="3">
        <f t="shared" si="11"/>
        <v>4.2950000037000002</v>
      </c>
      <c r="F61">
        <f t="shared" si="2"/>
        <v>4.6282212113796461E-20</v>
      </c>
      <c r="G61" s="13">
        <v>1.4140529801099999</v>
      </c>
      <c r="H61">
        <f t="shared" si="12"/>
        <v>8.4061063080154413E-3</v>
      </c>
      <c r="I61" s="11">
        <f t="shared" si="3"/>
        <v>3.6104226624028915E-2</v>
      </c>
      <c r="J61" s="7">
        <f t="shared" si="4"/>
        <v>3.8905319519869311E-22</v>
      </c>
    </row>
    <row r="62" spans="3:10" x14ac:dyDescent="0.35">
      <c r="C62">
        <v>61</v>
      </c>
      <c r="D62" s="13">
        <v>4.3000000037000001</v>
      </c>
      <c r="E62" s="3">
        <f t="shared" si="11"/>
        <v>4.3050000037</v>
      </c>
      <c r="F62">
        <f t="shared" si="2"/>
        <v>4.617470407181269E-20</v>
      </c>
      <c r="G62" s="13">
        <v>1.41123362858</v>
      </c>
      <c r="H62">
        <f t="shared" si="12"/>
        <v>8.3893461377713228E-3</v>
      </c>
      <c r="I62" s="11">
        <f t="shared" si="3"/>
        <v>3.6116135154146127E-2</v>
      </c>
      <c r="J62" s="7">
        <f t="shared" si="4"/>
        <v>3.8737557526759556E-22</v>
      </c>
    </row>
    <row r="63" spans="3:10" x14ac:dyDescent="0.35">
      <c r="C63">
        <v>62</v>
      </c>
      <c r="D63" s="13">
        <v>4.3100000036999999</v>
      </c>
      <c r="E63" s="3">
        <f t="shared" si="11"/>
        <v>4.3150000036999998</v>
      </c>
      <c r="F63">
        <f t="shared" si="2"/>
        <v>4.6067694328980201E-20</v>
      </c>
      <c r="G63" s="13">
        <v>1.40839717276</v>
      </c>
      <c r="H63">
        <f t="shared" si="12"/>
        <v>8.3724842878291419E-3</v>
      </c>
      <c r="I63" s="11">
        <f t="shared" si="3"/>
        <v>3.6127269732960939E-2</v>
      </c>
      <c r="J63" s="7">
        <f t="shared" si="4"/>
        <v>3.8570104694590242E-22</v>
      </c>
    </row>
    <row r="64" spans="3:10" x14ac:dyDescent="0.35">
      <c r="C64">
        <v>63</v>
      </c>
      <c r="D64" s="13">
        <v>4.3200000036999997</v>
      </c>
      <c r="E64" s="3">
        <f t="shared" si="11"/>
        <v>4.3250000036999996</v>
      </c>
      <c r="F64">
        <f t="shared" si="2"/>
        <v>4.5961179428888713E-20</v>
      </c>
      <c r="G64" s="13">
        <v>1.40554398995</v>
      </c>
      <c r="H64">
        <f t="shared" si="12"/>
        <v>8.3555230011203539E-3</v>
      </c>
      <c r="I64" s="11">
        <f t="shared" si="3"/>
        <v>3.6137637010760962E-2</v>
      </c>
      <c r="J64" s="7">
        <f t="shared" si="4"/>
        <v>3.8402969187669931E-22</v>
      </c>
    </row>
    <row r="65" spans="3:10" x14ac:dyDescent="0.35">
      <c r="C65">
        <v>64</v>
      </c>
      <c r="D65" s="13">
        <v>4.3300000037000004</v>
      </c>
      <c r="E65" s="3">
        <f t="shared" si="11"/>
        <v>4.3350000037000003</v>
      </c>
      <c r="F65">
        <f t="shared" si="2"/>
        <v>4.5855155947020975E-20</v>
      </c>
      <c r="G65" s="13">
        <v>1.4026744532099999</v>
      </c>
      <c r="H65">
        <f t="shared" si="12"/>
        <v>8.3384644953709303E-3</v>
      </c>
      <c r="I65" s="11">
        <f t="shared" si="3"/>
        <v>3.61472436182853E-2</v>
      </c>
      <c r="J65" s="7">
        <f t="shared" si="4"/>
        <v>3.8236158979393158E-22</v>
      </c>
    </row>
    <row r="66" spans="3:10" x14ac:dyDescent="0.35">
      <c r="C66">
        <v>65</v>
      </c>
      <c r="D66" s="13">
        <v>4.3400000037000002</v>
      </c>
      <c r="E66" s="3">
        <f t="shared" ref="E66:E97" si="13">D66+$B$8/2</f>
        <v>4.3450000037000001</v>
      </c>
      <c r="F66">
        <f t="shared" si="2"/>
        <v>4.5749620490385826E-20</v>
      </c>
      <c r="G66" s="13">
        <v>1.39978893138</v>
      </c>
      <c r="H66">
        <f t="shared" ref="H66:H97" si="14">G66/$N$2</f>
        <v>8.321310963220252E-3</v>
      </c>
      <c r="I66" s="11">
        <f t="shared" si="3"/>
        <v>3.6156096165980846E-2</v>
      </c>
      <c r="J66" s="7">
        <f t="shared" si="4"/>
        <v>3.8069681854981345E-22</v>
      </c>
    </row>
    <row r="67" spans="3:10" x14ac:dyDescent="0.35">
      <c r="C67">
        <v>66</v>
      </c>
      <c r="D67" s="13">
        <v>4.3500000037</v>
      </c>
      <c r="E67" s="3">
        <f t="shared" si="13"/>
        <v>4.3550000036999998</v>
      </c>
      <c r="F67">
        <f t="shared" ref="F67:F121" si="15">$N$18*$N$17/(E67*0.000001)</f>
        <v>4.5644569697156164E-20</v>
      </c>
      <c r="G67" s="13">
        <v>1.3968877891</v>
      </c>
      <c r="H67">
        <f t="shared" si="14"/>
        <v>8.3040645723400034E-3</v>
      </c>
      <c r="I67" s="11">
        <f t="shared" ref="I67:I121" si="16">H67*E67</f>
        <v>3.6164201243265755E-2</v>
      </c>
      <c r="J67" s="7">
        <f t="shared" ref="J67:J121" si="17">H67*F67</f>
        <v>3.7903545414185857E-22</v>
      </c>
    </row>
    <row r="68" spans="3:10" x14ac:dyDescent="0.35">
      <c r="C68">
        <v>67</v>
      </c>
      <c r="D68" s="13">
        <v>4.3600000036999997</v>
      </c>
      <c r="E68" s="3">
        <f t="shared" si="13"/>
        <v>4.3650000036999996</v>
      </c>
      <c r="F68">
        <f t="shared" si="15"/>
        <v>4.5540000236312034E-20</v>
      </c>
      <c r="G68" s="13">
        <v>1.3939713868300001</v>
      </c>
      <c r="H68">
        <f t="shared" si="14"/>
        <v>8.2867274655530638E-3</v>
      </c>
      <c r="I68" s="11">
        <f t="shared" si="16"/>
        <v>3.6171565417800013E-2</v>
      </c>
      <c r="J68" s="7">
        <f t="shared" si="17"/>
        <v>3.7737757073953995E-22</v>
      </c>
    </row>
    <row r="69" spans="3:10" x14ac:dyDescent="0.35">
      <c r="C69">
        <v>68</v>
      </c>
      <c r="D69" s="13">
        <v>4.3700000037000004</v>
      </c>
      <c r="E69" s="3">
        <f t="shared" si="13"/>
        <v>4.3750000037000003</v>
      </c>
      <c r="F69">
        <f t="shared" si="15"/>
        <v>4.5435908807288485E-20</v>
      </c>
      <c r="G69" s="13">
        <v>1.3910400808800001</v>
      </c>
      <c r="H69">
        <f t="shared" si="14"/>
        <v>8.2693017610118505E-3</v>
      </c>
      <c r="I69" s="11">
        <f t="shared" si="16"/>
        <v>3.6178195235023268E-2</v>
      </c>
      <c r="J69" s="7">
        <f t="shared" si="17"/>
        <v>3.7572324071328452E-22</v>
      </c>
    </row>
    <row r="70" spans="3:10" x14ac:dyDescent="0.35">
      <c r="C70">
        <v>69</v>
      </c>
      <c r="D70" s="13">
        <v>4.3800000037000002</v>
      </c>
      <c r="E70" s="3">
        <f t="shared" si="13"/>
        <v>4.3850000037000001</v>
      </c>
      <c r="F70">
        <f t="shared" si="15"/>
        <v>4.5332292139628405E-20</v>
      </c>
      <c r="G70" s="13">
        <v>1.38809422344</v>
      </c>
      <c r="H70">
        <f t="shared" si="14"/>
        <v>8.2517895523766607E-3</v>
      </c>
      <c r="I70" s="11">
        <f t="shared" si="16"/>
        <v>3.6184097217703277E-2</v>
      </c>
      <c r="J70" s="7">
        <f t="shared" si="17"/>
        <v>3.740725346630723E-22</v>
      </c>
    </row>
    <row r="71" spans="3:10" x14ac:dyDescent="0.35">
      <c r="C71">
        <v>70</v>
      </c>
      <c r="D71" s="13">
        <v>4.3900000037</v>
      </c>
      <c r="E71" s="3">
        <f t="shared" si="13"/>
        <v>4.3950000036999999</v>
      </c>
      <c r="F71">
        <f t="shared" si="15"/>
        <v>4.5229146992639863E-20</v>
      </c>
      <c r="G71" s="13">
        <v>1.38513416259</v>
      </c>
      <c r="H71">
        <f t="shared" si="14"/>
        <v>8.2341929088751136E-3</v>
      </c>
      <c r="I71" s="11">
        <f t="shared" si="16"/>
        <v>3.6189277864972634E-2</v>
      </c>
      <c r="J71" s="7">
        <f t="shared" si="17"/>
        <v>3.7242552144126532E-22</v>
      </c>
    </row>
    <row r="72" spans="3:10" x14ac:dyDescent="0.35">
      <c r="C72">
        <v>71</v>
      </c>
      <c r="D72" s="13">
        <v>4.4000000036999998</v>
      </c>
      <c r="E72" s="3">
        <f t="shared" si="13"/>
        <v>4.4050000036999997</v>
      </c>
      <c r="F72">
        <f t="shared" si="15"/>
        <v>4.5126470155058362E-20</v>
      </c>
      <c r="G72" s="13">
        <v>1.3821602423599999</v>
      </c>
      <c r="H72">
        <f t="shared" si="14"/>
        <v>8.2165138756588388E-3</v>
      </c>
      <c r="I72" s="11">
        <f t="shared" si="16"/>
        <v>3.6193743652678287E-2</v>
      </c>
      <c r="J72" s="7">
        <f t="shared" si="17"/>
        <v>3.707822681885415E-22</v>
      </c>
    </row>
    <row r="73" spans="3:10" x14ac:dyDescent="0.35">
      <c r="C73">
        <v>72</v>
      </c>
      <c r="D73" s="13">
        <v>4.4100000036999996</v>
      </c>
      <c r="E73" s="3">
        <f t="shared" si="13"/>
        <v>4.4150000036999995</v>
      </c>
      <c r="F73">
        <f t="shared" si="15"/>
        <v>4.5024258444713543E-20</v>
      </c>
      <c r="G73" s="13">
        <v>1.3791728027100001</v>
      </c>
      <c r="H73">
        <f t="shared" si="14"/>
        <v>8.198754473684575E-3</v>
      </c>
      <c r="I73" s="11">
        <f t="shared" si="16"/>
        <v>3.6197501031652785E-2</v>
      </c>
      <c r="J73" s="7">
        <f t="shared" si="17"/>
        <v>3.6914284034792569E-22</v>
      </c>
    </row>
    <row r="74" spans="3:10" x14ac:dyDescent="0.35">
      <c r="C74">
        <v>73</v>
      </c>
      <c r="D74" s="13">
        <v>4.4200000037000002</v>
      </c>
      <c r="E74" s="3">
        <f t="shared" si="13"/>
        <v>4.4250000037000001</v>
      </c>
      <c r="F74">
        <f t="shared" si="15"/>
        <v>4.4922508708200388E-20</v>
      </c>
      <c r="G74" s="13">
        <v>1.3761721796199999</v>
      </c>
      <c r="H74">
        <f t="shared" si="14"/>
        <v>8.1809167002491936E-3</v>
      </c>
      <c r="I74" s="11">
        <f t="shared" si="16"/>
        <v>3.6200556428872072E-2</v>
      </c>
      <c r="J74" s="7">
        <f t="shared" si="17"/>
        <v>3.6750730170800636E-22</v>
      </c>
    </row>
    <row r="75" spans="3:10" x14ac:dyDescent="0.35">
      <c r="C75">
        <v>74</v>
      </c>
      <c r="D75" s="13">
        <v>4.4300000037</v>
      </c>
      <c r="E75" s="3">
        <f t="shared" si="13"/>
        <v>4.4350000036999999</v>
      </c>
      <c r="F75">
        <f t="shared" si="15"/>
        <v>4.482121782055502E-20</v>
      </c>
      <c r="G75" s="13">
        <v>1.37315870504</v>
      </c>
      <c r="H75">
        <f t="shared" si="14"/>
        <v>8.1630025286924743E-3</v>
      </c>
      <c r="I75" s="11">
        <f t="shared" si="16"/>
        <v>3.6202916244954232E-2</v>
      </c>
      <c r="J75" s="7">
        <f t="shared" si="17"/>
        <v>3.658757144082668E-22</v>
      </c>
    </row>
    <row r="76" spans="3:10" x14ac:dyDescent="0.35">
      <c r="C76">
        <v>75</v>
      </c>
      <c r="D76" s="13">
        <v>4.4400000036999998</v>
      </c>
      <c r="E76" s="3">
        <f t="shared" si="13"/>
        <v>4.4450000036999997</v>
      </c>
      <c r="F76">
        <f t="shared" si="15"/>
        <v>4.4720382684934665E-20</v>
      </c>
      <c r="G76" s="13">
        <v>1.37013270698</v>
      </c>
      <c r="H76">
        <f t="shared" si="14"/>
        <v>8.1450139089321097E-3</v>
      </c>
      <c r="I76" s="11">
        <f t="shared" si="16"/>
        <v>3.6204586855339775E-2</v>
      </c>
      <c r="J76" s="7">
        <f t="shared" si="17"/>
        <v>3.6424813898155954E-22</v>
      </c>
    </row>
    <row r="77" spans="3:10" x14ac:dyDescent="0.35">
      <c r="C77">
        <v>76</v>
      </c>
      <c r="D77" s="13">
        <v>4.4500000036999996</v>
      </c>
      <c r="E77" s="3">
        <f t="shared" si="13"/>
        <v>4.4550000036999995</v>
      </c>
      <c r="F77">
        <f t="shared" si="15"/>
        <v>4.4620000232302135E-20</v>
      </c>
      <c r="G77" s="13">
        <v>1.36709450951</v>
      </c>
      <c r="H77">
        <f t="shared" si="14"/>
        <v>8.1269527674637208E-3</v>
      </c>
      <c r="I77" s="11">
        <f t="shared" si="16"/>
        <v>3.6205574609120598E-2</v>
      </c>
      <c r="J77" s="7">
        <f t="shared" si="17"/>
        <v>3.6262463437213971E-22</v>
      </c>
    </row>
    <row r="78" spans="3:10" x14ac:dyDescent="0.35">
      <c r="C78">
        <v>77</v>
      </c>
      <c r="D78" s="13">
        <v>4.4600000037000003</v>
      </c>
      <c r="E78" s="3">
        <f t="shared" si="13"/>
        <v>4.4650000037000002</v>
      </c>
      <c r="F78">
        <f t="shared" si="15"/>
        <v>4.4520067421114395E-20</v>
      </c>
      <c r="G78" s="13">
        <v>1.3640444328000001</v>
      </c>
      <c r="H78">
        <f t="shared" si="14"/>
        <v>8.1088210075986374E-3</v>
      </c>
      <c r="I78" s="11">
        <f t="shared" si="16"/>
        <v>3.6205885828930556E-2</v>
      </c>
      <c r="J78" s="7">
        <f t="shared" si="17"/>
        <v>3.610052579640401E-22</v>
      </c>
    </row>
    <row r="79" spans="3:10" x14ac:dyDescent="0.35">
      <c r="C79">
        <v>78</v>
      </c>
      <c r="D79" s="13">
        <v>4.4700000037000001</v>
      </c>
      <c r="E79" s="3">
        <f t="shared" si="13"/>
        <v>4.4750000037</v>
      </c>
      <c r="F79">
        <f t="shared" si="15"/>
        <v>4.4420581237015392E-20</v>
      </c>
      <c r="G79" s="13">
        <v>1.36098279314</v>
      </c>
      <c r="H79">
        <f t="shared" si="14"/>
        <v>8.0906205095827889E-3</v>
      </c>
      <c r="I79" s="11">
        <f t="shared" si="16"/>
        <v>3.6205526810318273E-2</v>
      </c>
      <c r="J79" s="7">
        <f t="shared" si="17"/>
        <v>3.5939006560378514E-22</v>
      </c>
    </row>
    <row r="80" spans="3:10" x14ac:dyDescent="0.35">
      <c r="C80">
        <v>79</v>
      </c>
      <c r="D80" s="13">
        <v>4.4800000036999998</v>
      </c>
      <c r="E80" s="3">
        <f t="shared" si="13"/>
        <v>4.4850000036999997</v>
      </c>
      <c r="F80">
        <f t="shared" si="15"/>
        <v>4.4321538692532964E-20</v>
      </c>
      <c r="G80" s="13">
        <v>1.3579099029599999</v>
      </c>
      <c r="H80">
        <f t="shared" si="14"/>
        <v>8.0723531307156059E-3</v>
      </c>
      <c r="I80" s="11">
        <f t="shared" si="16"/>
        <v>3.62045038211272E-2</v>
      </c>
      <c r="J80" s="7">
        <f t="shared" si="17"/>
        <v>3.5777911162280135E-22</v>
      </c>
    </row>
    <row r="81" spans="3:10" x14ac:dyDescent="0.35">
      <c r="C81">
        <v>80</v>
      </c>
      <c r="D81" s="13">
        <v>4.4900000036999996</v>
      </c>
      <c r="E81" s="3">
        <f t="shared" si="13"/>
        <v>4.4950000036999995</v>
      </c>
      <c r="F81">
        <f t="shared" si="15"/>
        <v>4.422293682677979E-20</v>
      </c>
      <c r="G81" s="13">
        <v>1.3548260709</v>
      </c>
      <c r="H81">
        <f t="shared" si="14"/>
        <v>8.0540207057661472E-3</v>
      </c>
      <c r="I81" s="11">
        <f t="shared" si="16"/>
        <v>3.6202823102218708E-2</v>
      </c>
      <c r="J81" s="7">
        <f t="shared" si="17"/>
        <v>3.5617244887267273E-22</v>
      </c>
    </row>
    <row r="82" spans="3:10" x14ac:dyDescent="0.35">
      <c r="C82">
        <v>81</v>
      </c>
      <c r="D82" s="13">
        <v>4.5000000037000003</v>
      </c>
      <c r="E82" s="3">
        <f t="shared" si="13"/>
        <v>4.5050000037000002</v>
      </c>
      <c r="F82">
        <f t="shared" si="15"/>
        <v>4.4124772705158342E-20</v>
      </c>
      <c r="G82" s="13">
        <v>1.3517316017600001</v>
      </c>
      <c r="H82">
        <f t="shared" si="14"/>
        <v>8.035625046675857E-3</v>
      </c>
      <c r="I82" s="11">
        <f t="shared" si="16"/>
        <v>3.6200490865006547E-2</v>
      </c>
      <c r="J82" s="7">
        <f t="shared" si="17"/>
        <v>3.545701287284496E-22</v>
      </c>
    </row>
    <row r="83" spans="3:10" x14ac:dyDescent="0.35">
      <c r="C83">
        <v>82</v>
      </c>
      <c r="D83" s="13">
        <v>4.5100000037000001</v>
      </c>
      <c r="E83" s="3">
        <f t="shared" si="13"/>
        <v>4.5150000037</v>
      </c>
      <c r="F83">
        <f t="shared" si="15"/>
        <v>4.4027043419069755E-20</v>
      </c>
      <c r="G83" s="13">
        <v>1.3486267966300001</v>
      </c>
      <c r="H83">
        <f t="shared" si="14"/>
        <v>8.0171679433313821E-3</v>
      </c>
      <c r="I83" s="11">
        <f t="shared" si="16"/>
        <v>3.619751329380471E-2</v>
      </c>
      <c r="J83" s="7">
        <f t="shared" si="17"/>
        <v>3.5297220113902493E-22</v>
      </c>
    </row>
    <row r="84" spans="3:10" x14ac:dyDescent="0.35">
      <c r="C84">
        <v>83</v>
      </c>
      <c r="D84" s="13">
        <v>4.5200000036999999</v>
      </c>
      <c r="E84" s="3">
        <f t="shared" si="13"/>
        <v>4.5250000036999998</v>
      </c>
      <c r="F84">
        <f t="shared" si="15"/>
        <v>4.3929746085626508E-20</v>
      </c>
      <c r="G84" s="13">
        <v>1.3455119528199999</v>
      </c>
      <c r="H84">
        <f t="shared" si="14"/>
        <v>7.9986511631484451E-3</v>
      </c>
      <c r="I84" s="11">
        <f t="shared" si="16"/>
        <v>3.6193896542841719E-2</v>
      </c>
      <c r="J84" s="7">
        <f t="shared" si="17"/>
        <v>3.513787146246123E-22</v>
      </c>
    </row>
    <row r="85" spans="3:10" x14ac:dyDescent="0.35">
      <c r="C85">
        <v>84</v>
      </c>
      <c r="D85" s="13">
        <v>4.5300000036999997</v>
      </c>
      <c r="E85" s="3">
        <f t="shared" si="13"/>
        <v>4.5350000036999996</v>
      </c>
      <c r="F85">
        <f t="shared" si="15"/>
        <v>4.3832877847368996E-20</v>
      </c>
      <c r="G85" s="13">
        <v>1.3423873639699999</v>
      </c>
      <c r="H85">
        <f t="shared" si="14"/>
        <v>7.9800764517257532E-3</v>
      </c>
      <c r="I85" s="11">
        <f t="shared" si="16"/>
        <v>3.6189646738102571E-2</v>
      </c>
      <c r="J85" s="7">
        <f t="shared" si="17"/>
        <v>3.4978971632116073E-22</v>
      </c>
    </row>
    <row r="86" spans="3:10" x14ac:dyDescent="0.35">
      <c r="C86">
        <v>85</v>
      </c>
      <c r="D86" s="13">
        <v>4.5400000037000003</v>
      </c>
      <c r="E86" s="3">
        <f t="shared" si="13"/>
        <v>4.5450000037000002</v>
      </c>
      <c r="F86">
        <f t="shared" si="15"/>
        <v>4.3736435871985746E-20</v>
      </c>
      <c r="G86" s="13">
        <v>1.3392533200200001</v>
      </c>
      <c r="H86">
        <f t="shared" si="14"/>
        <v>7.9614455326666653E-3</v>
      </c>
      <c r="I86" s="11">
        <f t="shared" si="16"/>
        <v>3.6184769975427342E-2</v>
      </c>
      <c r="J86" s="7">
        <f t="shared" si="17"/>
        <v>3.4820525198778299E-22</v>
      </c>
    </row>
    <row r="87" spans="3:10" x14ac:dyDescent="0.35">
      <c r="C87">
        <v>86</v>
      </c>
      <c r="D87" s="13">
        <v>4.5500000037000001</v>
      </c>
      <c r="E87" s="3">
        <f t="shared" si="13"/>
        <v>4.5550000037</v>
      </c>
      <c r="F87">
        <f t="shared" si="15"/>
        <v>4.3640417352037428E-20</v>
      </c>
      <c r="G87" s="13">
        <v>1.3361101072899999</v>
      </c>
      <c r="H87">
        <f t="shared" si="14"/>
        <v>7.9427601080547579E-3</v>
      </c>
      <c r="I87" s="11">
        <f t="shared" si="16"/>
        <v>3.6179272321577638E-2</v>
      </c>
      <c r="J87" s="7">
        <f t="shared" si="17"/>
        <v>3.4662536604262353E-22</v>
      </c>
    </row>
    <row r="88" spans="3:10" x14ac:dyDescent="0.35">
      <c r="C88">
        <v>87</v>
      </c>
      <c r="D88" s="13">
        <v>4.5600000036999999</v>
      </c>
      <c r="E88" s="3">
        <f t="shared" si="13"/>
        <v>4.5650000036999998</v>
      </c>
      <c r="F88">
        <f t="shared" si="15"/>
        <v>4.3544819504684377E-20</v>
      </c>
      <c r="G88" s="13">
        <v>1.3329580084499999</v>
      </c>
      <c r="H88">
        <f t="shared" si="14"/>
        <v>7.9240218582754957E-3</v>
      </c>
      <c r="I88" s="11">
        <f t="shared" si="16"/>
        <v>3.617315981234652E-2</v>
      </c>
      <c r="J88" s="7">
        <f t="shared" si="17"/>
        <v>3.4505010156978013E-22</v>
      </c>
    </row>
    <row r="89" spans="3:10" x14ac:dyDescent="0.35">
      <c r="C89">
        <v>88</v>
      </c>
      <c r="D89" s="13">
        <v>4.5700000036999997</v>
      </c>
      <c r="E89" s="3">
        <f t="shared" si="13"/>
        <v>4.5750000036999996</v>
      </c>
      <c r="F89">
        <f t="shared" si="15"/>
        <v>4.3449639571417784E-20</v>
      </c>
      <c r="G89" s="13">
        <v>1.3297973026200001</v>
      </c>
      <c r="H89">
        <f t="shared" si="14"/>
        <v>7.905232442610691E-3</v>
      </c>
      <c r="I89" s="11">
        <f t="shared" si="16"/>
        <v>3.6166438454193268E-2</v>
      </c>
      <c r="J89" s="7">
        <f t="shared" si="17"/>
        <v>3.4347950035971316E-22</v>
      </c>
    </row>
    <row r="90" spans="3:10" x14ac:dyDescent="0.35">
      <c r="C90">
        <v>89</v>
      </c>
      <c r="D90" s="13">
        <v>4.5800000037000004</v>
      </c>
      <c r="E90" s="3">
        <f t="shared" si="13"/>
        <v>4.5850000037000003</v>
      </c>
      <c r="F90">
        <f t="shared" si="15"/>
        <v>4.335487481779432E-20</v>
      </c>
      <c r="G90" s="13">
        <v>1.3266282653299999</v>
      </c>
      <c r="H90">
        <f t="shared" si="14"/>
        <v>7.8863934990007177E-3</v>
      </c>
      <c r="I90" s="11">
        <f t="shared" si="16"/>
        <v>3.615911422209795E-2</v>
      </c>
      <c r="J90" s="7">
        <f t="shared" si="17"/>
        <v>3.4191360291304307E-22</v>
      </c>
    </row>
    <row r="91" spans="3:10" x14ac:dyDescent="0.35">
      <c r="C91">
        <v>90</v>
      </c>
      <c r="D91" s="13">
        <v>4.5900000037000002</v>
      </c>
      <c r="E91" s="3">
        <f t="shared" si="13"/>
        <v>4.5950000037000001</v>
      </c>
      <c r="F91">
        <f t="shared" si="15"/>
        <v>4.3260522533174334E-20</v>
      </c>
      <c r="G91" s="13">
        <v>1.3234511685899999</v>
      </c>
      <c r="H91">
        <f t="shared" si="14"/>
        <v>7.8675066444606478E-3</v>
      </c>
      <c r="I91" s="11">
        <f t="shared" si="16"/>
        <v>3.6151193060406449E-2</v>
      </c>
      <c r="J91" s="7">
        <f t="shared" si="17"/>
        <v>3.4035244847258866E-22</v>
      </c>
    </row>
    <row r="92" spans="3:10" x14ac:dyDescent="0.35">
      <c r="C92">
        <v>91</v>
      </c>
      <c r="D92" s="13">
        <v>4.6000000037</v>
      </c>
      <c r="E92" s="3">
        <f t="shared" si="13"/>
        <v>4.6050000036999998</v>
      </c>
      <c r="F92">
        <f t="shared" si="15"/>
        <v>4.3166580030463335E-20</v>
      </c>
      <c r="G92" s="13">
        <v>1.3202662809400001</v>
      </c>
      <c r="H92">
        <f t="shared" si="14"/>
        <v>7.848573475377478E-3</v>
      </c>
      <c r="I92" s="11">
        <f t="shared" si="16"/>
        <v>3.6142680883153006E-2</v>
      </c>
      <c r="J92" s="7">
        <f t="shared" si="17"/>
        <v>3.3879607504985367E-22</v>
      </c>
    </row>
    <row r="93" spans="3:10" x14ac:dyDescent="0.35">
      <c r="C93">
        <v>92</v>
      </c>
      <c r="D93" s="13">
        <v>4.6100000036999997</v>
      </c>
      <c r="E93" s="3">
        <f t="shared" si="13"/>
        <v>4.6150000036999996</v>
      </c>
      <c r="F93">
        <f t="shared" si="15"/>
        <v>4.3073044645856942E-20</v>
      </c>
      <c r="G93" s="13">
        <v>1.31707386741</v>
      </c>
      <c r="H93">
        <f t="shared" si="14"/>
        <v>7.8295955672723367E-3</v>
      </c>
      <c r="I93" s="11">
        <f t="shared" si="16"/>
        <v>3.6133583571931333E-2</v>
      </c>
      <c r="J93" s="7">
        <f t="shared" si="17"/>
        <v>3.3724451942812498E-22</v>
      </c>
    </row>
    <row r="94" spans="3:10" x14ac:dyDescent="0.35">
      <c r="C94">
        <v>93</v>
      </c>
      <c r="D94" s="13">
        <v>4.6200000037000004</v>
      </c>
      <c r="E94" s="3">
        <f t="shared" si="13"/>
        <v>4.6250000037000003</v>
      </c>
      <c r="F94">
        <f t="shared" si="15"/>
        <v>4.2979913738589046E-20</v>
      </c>
      <c r="G94" s="13">
        <v>1.3138741896099999</v>
      </c>
      <c r="H94">
        <f t="shared" si="14"/>
        <v>7.8105744753355234E-3</v>
      </c>
      <c r="I94" s="11">
        <f t="shared" si="16"/>
        <v>3.6123906977325926E-2</v>
      </c>
      <c r="J94" s="7">
        <f t="shared" si="17"/>
        <v>3.3569781719874617E-22</v>
      </c>
    </row>
    <row r="95" spans="3:10" x14ac:dyDescent="0.35">
      <c r="C95">
        <v>94</v>
      </c>
      <c r="D95" s="13">
        <v>4.6300000037000002</v>
      </c>
      <c r="E95" s="3">
        <f t="shared" si="13"/>
        <v>4.6350000037000001</v>
      </c>
      <c r="F95">
        <f t="shared" si="15"/>
        <v>4.2887184690683371E-20</v>
      </c>
      <c r="G95" s="13">
        <v>1.3106675057499999</v>
      </c>
      <c r="H95">
        <f t="shared" si="14"/>
        <v>7.7915117345453864E-3</v>
      </c>
      <c r="I95" s="11">
        <f t="shared" si="16"/>
        <v>3.6113656918446459E-2</v>
      </c>
      <c r="J95" s="7">
        <f t="shared" si="17"/>
        <v>3.3415600277907475E-22</v>
      </c>
    </row>
    <row r="96" spans="3:10" x14ac:dyDescent="0.35">
      <c r="C96">
        <v>95</v>
      </c>
      <c r="D96" s="13">
        <v>4.6400000037</v>
      </c>
      <c r="E96" s="3">
        <f t="shared" si="13"/>
        <v>4.6450000036999999</v>
      </c>
      <c r="F96">
        <f t="shared" si="15"/>
        <v>4.2794854906708087E-20</v>
      </c>
      <c r="G96" s="13">
        <v>1.30745407065</v>
      </c>
      <c r="H96">
        <f t="shared" si="14"/>
        <v>7.7724088597277783E-3</v>
      </c>
      <c r="I96" s="11">
        <f t="shared" si="16"/>
        <v>3.6102839182193446E-2</v>
      </c>
      <c r="J96" s="7">
        <f t="shared" si="17"/>
        <v>3.3261910942766273E-22</v>
      </c>
    </row>
    <row r="97" spans="3:10" x14ac:dyDescent="0.35">
      <c r="C97">
        <v>96</v>
      </c>
      <c r="D97" s="13">
        <v>4.6500000036999998</v>
      </c>
      <c r="E97" s="3">
        <f t="shared" si="13"/>
        <v>4.6550000036999997</v>
      </c>
      <c r="F97">
        <f t="shared" si="15"/>
        <v>4.2702921813533666E-20</v>
      </c>
      <c r="G97" s="13">
        <v>1.30423413577</v>
      </c>
      <c r="H97">
        <f t="shared" si="14"/>
        <v>7.7532673457343911E-3</v>
      </c>
      <c r="I97" s="11">
        <f t="shared" si="16"/>
        <v>3.6091459523080675E-2</v>
      </c>
      <c r="J97" s="7">
        <f t="shared" si="17"/>
        <v>3.3108716926431942E-22</v>
      </c>
    </row>
    <row r="98" spans="3:10" x14ac:dyDescent="0.35">
      <c r="C98">
        <v>97</v>
      </c>
      <c r="D98" s="13">
        <v>4.6600000036999996</v>
      </c>
      <c r="E98" s="3">
        <f t="shared" ref="E98:E121" si="18">D98+$B$8/2</f>
        <v>4.6650000036999995</v>
      </c>
      <c r="F98">
        <f t="shared" si="15"/>
        <v>4.2611382860093874E-20</v>
      </c>
      <c r="G98" s="13">
        <v>1.30100794927</v>
      </c>
      <c r="H98">
        <f t="shared" ref="H98:H121" si="19">G98/$N$2</f>
        <v>7.7340886677994417E-3</v>
      </c>
      <c r="I98" s="11">
        <f t="shared" si="16"/>
        <v>3.607952366390052E-2</v>
      </c>
      <c r="J98" s="7">
        <f t="shared" si="17"/>
        <v>3.2956021329751538E-22</v>
      </c>
    </row>
    <row r="99" spans="3:10" x14ac:dyDescent="0.35">
      <c r="C99">
        <v>98</v>
      </c>
      <c r="D99" s="13">
        <v>4.6700000037000002</v>
      </c>
      <c r="E99" s="3">
        <f t="shared" si="18"/>
        <v>4.6750000037000001</v>
      </c>
      <c r="F99">
        <f t="shared" si="15"/>
        <v>4.2520235517149757E-20</v>
      </c>
      <c r="G99" s="13">
        <v>1.2977757560100001</v>
      </c>
      <c r="H99">
        <f t="shared" si="19"/>
        <v>7.7148742815396727E-3</v>
      </c>
      <c r="I99" s="11">
        <f t="shared" si="16"/>
        <v>3.6067037294743004E-2</v>
      </c>
      <c r="J99" s="7">
        <f t="shared" si="17"/>
        <v>3.2803827143626839E-22</v>
      </c>
    </row>
    <row r="100" spans="3:10" x14ac:dyDescent="0.35">
      <c r="C100">
        <v>99</v>
      </c>
      <c r="D100" s="13">
        <v>4.6800000037</v>
      </c>
      <c r="E100" s="3">
        <f t="shared" si="18"/>
        <v>4.6850000036999999</v>
      </c>
      <c r="F100">
        <f t="shared" si="15"/>
        <v>4.2429477277056764E-20</v>
      </c>
      <c r="G100" s="13">
        <v>1.2945377975900001</v>
      </c>
      <c r="H100">
        <f t="shared" si="19"/>
        <v>7.6956256231921361E-3</v>
      </c>
      <c r="I100" s="11">
        <f t="shared" si="16"/>
        <v>3.6054006073128975E-2</v>
      </c>
      <c r="J100" s="7">
        <f t="shared" si="17"/>
        <v>3.2652137251196653E-22</v>
      </c>
    </row>
    <row r="101" spans="3:10" x14ac:dyDescent="0.35">
      <c r="C101">
        <v>100</v>
      </c>
      <c r="D101" s="13">
        <v>4.6900000036999998</v>
      </c>
      <c r="E101" s="3">
        <f t="shared" si="18"/>
        <v>4.6950000036999997</v>
      </c>
      <c r="F101">
        <f t="shared" si="15"/>
        <v>4.2339105653534686E-20</v>
      </c>
      <c r="G101" s="13">
        <v>1.29129431237</v>
      </c>
      <c r="H101">
        <f t="shared" si="19"/>
        <v>7.6763441097330888E-3</v>
      </c>
      <c r="I101" s="11">
        <f t="shared" si="16"/>
        <v>3.6040435623599321E-2</v>
      </c>
      <c r="J101" s="7">
        <f t="shared" si="17"/>
        <v>3.2500954429487789E-22</v>
      </c>
    </row>
    <row r="102" spans="3:10" x14ac:dyDescent="0.35">
      <c r="C102">
        <v>101</v>
      </c>
      <c r="D102" s="13">
        <v>4.7000000036999996</v>
      </c>
      <c r="E102" s="3">
        <f t="shared" si="18"/>
        <v>4.7050000036999995</v>
      </c>
      <c r="F102">
        <f t="shared" si="15"/>
        <v>4.2249118181440658E-20</v>
      </c>
      <c r="G102" s="13">
        <v>1.28804553552</v>
      </c>
      <c r="H102">
        <f t="shared" si="19"/>
        <v>7.6570311391752277E-3</v>
      </c>
      <c r="I102" s="11">
        <f t="shared" si="16"/>
        <v>3.6026331538150456E-2</v>
      </c>
      <c r="J102" s="7">
        <f t="shared" si="17"/>
        <v>3.235028135179854E-22</v>
      </c>
    </row>
    <row r="103" spans="3:10" x14ac:dyDescent="0.35">
      <c r="C103">
        <v>102</v>
      </c>
      <c r="D103" s="13">
        <v>4.7100000037000003</v>
      </c>
      <c r="E103" s="3">
        <f t="shared" si="18"/>
        <v>4.7150000037000002</v>
      </c>
      <c r="F103">
        <f t="shared" si="15"/>
        <v>4.2159512416545029E-20</v>
      </c>
      <c r="G103" s="13">
        <v>1.2847916990299999</v>
      </c>
      <c r="H103">
        <f t="shared" si="19"/>
        <v>7.637688090627137E-3</v>
      </c>
      <c r="I103" s="11">
        <f t="shared" si="16"/>
        <v>3.6011699375566399E-2</v>
      </c>
      <c r="J103" s="7">
        <f t="shared" si="17"/>
        <v>3.2200120589049286E-22</v>
      </c>
    </row>
    <row r="104" spans="3:10" x14ac:dyDescent="0.35">
      <c r="C104">
        <v>103</v>
      </c>
      <c r="D104" s="13">
        <v>4.7200000037000001</v>
      </c>
      <c r="E104" s="3">
        <f t="shared" si="18"/>
        <v>4.7250000037</v>
      </c>
      <c r="F104">
        <f t="shared" si="15"/>
        <v>4.2070285935310043E-20</v>
      </c>
      <c r="G104" s="13">
        <v>1.28153303176</v>
      </c>
      <c r="H104">
        <f t="shared" si="19"/>
        <v>7.6183163245905211E-3</v>
      </c>
      <c r="I104" s="11">
        <f t="shared" si="16"/>
        <v>3.5996544661877981E-2</v>
      </c>
      <c r="J104" s="7">
        <f t="shared" si="17"/>
        <v>3.2050474612116349E-22</v>
      </c>
    </row>
    <row r="105" spans="3:10" x14ac:dyDescent="0.35">
      <c r="C105">
        <v>104</v>
      </c>
      <c r="D105" s="13">
        <v>4.7300000036999998</v>
      </c>
      <c r="E105" s="3">
        <f t="shared" si="18"/>
        <v>4.7350000036999997</v>
      </c>
      <c r="F105">
        <f t="shared" si="15"/>
        <v>4.1981436334671323E-20</v>
      </c>
      <c r="G105" s="13">
        <v>1.2782697594400001</v>
      </c>
      <c r="H105">
        <f t="shared" si="19"/>
        <v>7.5989171829602062E-3</v>
      </c>
      <c r="I105" s="11">
        <f t="shared" si="16"/>
        <v>3.5980872889432566E-2</v>
      </c>
      <c r="J105" s="7">
        <f t="shared" si="17"/>
        <v>3.1901345792888386E-22</v>
      </c>
    </row>
    <row r="106" spans="3:10" x14ac:dyDescent="0.35">
      <c r="C106">
        <v>105</v>
      </c>
      <c r="D106" s="13">
        <v>4.7400000036999996</v>
      </c>
      <c r="E106" s="3">
        <f t="shared" si="18"/>
        <v>4.7450000036999995</v>
      </c>
      <c r="F106">
        <f t="shared" si="15"/>
        <v>4.1892961231822143E-20</v>
      </c>
      <c r="G106" s="13">
        <v>1.27500210472</v>
      </c>
      <c r="H106">
        <f t="shared" si="19"/>
        <v>7.5794919893213703E-3</v>
      </c>
      <c r="I106" s="11">
        <f t="shared" si="16"/>
        <v>3.596468951737402E-2</v>
      </c>
      <c r="J106" s="7">
        <f t="shared" si="17"/>
        <v>3.1752736406554664E-22</v>
      </c>
    </row>
    <row r="107" spans="3:10" x14ac:dyDescent="0.35">
      <c r="C107">
        <v>106</v>
      </c>
      <c r="D107" s="13">
        <v>4.7500000037000003</v>
      </c>
      <c r="E107" s="3">
        <f t="shared" si="18"/>
        <v>4.7550000037000002</v>
      </c>
      <c r="F107">
        <f t="shared" si="15"/>
        <v>4.1804858264000423E-20</v>
      </c>
      <c r="G107" s="13">
        <v>1.27173028719</v>
      </c>
      <c r="H107">
        <f t="shared" si="19"/>
        <v>7.5600420490684467E-3</v>
      </c>
      <c r="I107" s="11">
        <f t="shared" si="16"/>
        <v>3.5947999971292624E-2</v>
      </c>
      <c r="J107" s="7">
        <f t="shared" si="17"/>
        <v>3.1604648633118972E-22</v>
      </c>
    </row>
    <row r="108" spans="3:10" x14ac:dyDescent="0.35">
      <c r="C108">
        <v>107</v>
      </c>
      <c r="D108" s="13">
        <v>4.7600000037000001</v>
      </c>
      <c r="E108" s="3">
        <f t="shared" si="18"/>
        <v>4.7650000037</v>
      </c>
      <c r="F108">
        <f t="shared" si="15"/>
        <v>4.1717125088278411E-20</v>
      </c>
      <c r="G108" s="13">
        <v>1.26845452344</v>
      </c>
      <c r="H108">
        <f t="shared" si="19"/>
        <v>7.5405686497617948E-3</v>
      </c>
      <c r="I108" s="11">
        <f t="shared" si="16"/>
        <v>3.5930809644015058E-2</v>
      </c>
      <c r="J108" s="7">
        <f t="shared" si="17"/>
        <v>3.1457084559886341E-22</v>
      </c>
    </row>
    <row r="109" spans="3:10" x14ac:dyDescent="0.35">
      <c r="C109">
        <v>108</v>
      </c>
      <c r="D109" s="13">
        <v>4.7700000036999999</v>
      </c>
      <c r="E109" s="3">
        <f t="shared" si="18"/>
        <v>4.7750000036999998</v>
      </c>
      <c r="F109">
        <f t="shared" si="15"/>
        <v>4.1629759381354959E-20</v>
      </c>
      <c r="G109" s="13">
        <v>1.26517502703</v>
      </c>
      <c r="H109">
        <f t="shared" si="19"/>
        <v>7.521073060949365E-3</v>
      </c>
      <c r="I109" s="11">
        <f t="shared" si="16"/>
        <v>3.5913123893861185E-2</v>
      </c>
      <c r="J109" s="7">
        <f t="shared" si="17"/>
        <v>3.1310046181691288E-22</v>
      </c>
    </row>
    <row r="110" spans="3:10" x14ac:dyDescent="0.35">
      <c r="C110">
        <v>109</v>
      </c>
      <c r="D110" s="13">
        <v>4.7800000036999997</v>
      </c>
      <c r="E110" s="3">
        <f t="shared" si="18"/>
        <v>4.7850000036999996</v>
      </c>
      <c r="F110">
        <f t="shared" si="15"/>
        <v>4.1542758839350438E-20</v>
      </c>
      <c r="G110" s="13">
        <v>1.2618920085700001</v>
      </c>
      <c r="H110">
        <f t="shared" si="19"/>
        <v>7.5015565346422744E-3</v>
      </c>
      <c r="I110" s="11">
        <f t="shared" si="16"/>
        <v>3.5894948046019039E-2</v>
      </c>
      <c r="J110" s="7">
        <f t="shared" si="17"/>
        <v>3.1163535403839737E-22</v>
      </c>
    </row>
    <row r="111" spans="3:10" x14ac:dyDescent="0.35">
      <c r="C111">
        <v>110</v>
      </c>
      <c r="D111" s="13">
        <v>4.7900000037000003</v>
      </c>
      <c r="E111" s="3">
        <f t="shared" si="18"/>
        <v>4.7950000037000002</v>
      </c>
      <c r="F111">
        <f t="shared" si="15"/>
        <v>4.1456121177604244E-20</v>
      </c>
      <c r="G111" s="13">
        <v>1.2586056757199999</v>
      </c>
      <c r="H111">
        <f t="shared" si="19"/>
        <v>7.4820203053148028E-3</v>
      </c>
      <c r="I111" s="11">
        <f t="shared" si="16"/>
        <v>3.5876287391667955E-2</v>
      </c>
      <c r="J111" s="7">
        <f t="shared" si="17"/>
        <v>3.1017554043042597E-22</v>
      </c>
    </row>
    <row r="112" spans="3:10" x14ac:dyDescent="0.35">
      <c r="C112">
        <v>111</v>
      </c>
      <c r="D112" s="13">
        <v>4.8000000037000001</v>
      </c>
      <c r="E112" s="3">
        <f t="shared" si="18"/>
        <v>4.8050000037</v>
      </c>
      <c r="F112">
        <f t="shared" si="15"/>
        <v>4.1369844130474836E-20</v>
      </c>
      <c r="G112" s="13">
        <v>1.2553162332400001</v>
      </c>
      <c r="H112">
        <f t="shared" si="19"/>
        <v>7.4624655902016321E-3</v>
      </c>
      <c r="I112" s="11">
        <f t="shared" si="16"/>
        <v>3.5857147188529968E-2</v>
      </c>
      <c r="J112" s="7">
        <f t="shared" si="17"/>
        <v>3.0872103829567343E-22</v>
      </c>
    </row>
    <row r="113" spans="3:10" x14ac:dyDescent="0.35">
      <c r="C113">
        <v>112</v>
      </c>
      <c r="D113" s="13">
        <v>4.8100000036999999</v>
      </c>
      <c r="E113" s="3">
        <f t="shared" si="18"/>
        <v>4.8150000036999998</v>
      </c>
      <c r="F113">
        <f t="shared" si="15"/>
        <v>4.1283925451142157E-20</v>
      </c>
      <c r="G113" s="13">
        <v>1.2520238830099999</v>
      </c>
      <c r="H113">
        <f t="shared" si="19"/>
        <v>7.4428935894167341E-3</v>
      </c>
      <c r="I113" s="11">
        <f t="shared" si="16"/>
        <v>3.5837532660580276E-2</v>
      </c>
      <c r="J113" s="7">
        <f t="shared" si="17"/>
        <v>3.0727186408626432E-22</v>
      </c>
    </row>
    <row r="114" spans="3:10" x14ac:dyDescent="0.35">
      <c r="C114">
        <v>113</v>
      </c>
      <c r="D114" s="13">
        <v>4.8200000036999997</v>
      </c>
      <c r="E114" s="3">
        <f t="shared" si="18"/>
        <v>4.8250000036999996</v>
      </c>
      <c r="F114">
        <f t="shared" si="15"/>
        <v>4.1198362911412662E-20</v>
      </c>
      <c r="G114" s="13">
        <v>1.2487288240400001</v>
      </c>
      <c r="H114">
        <f t="shared" si="19"/>
        <v>7.4233054860128262E-3</v>
      </c>
      <c r="I114" s="11">
        <f t="shared" si="16"/>
        <v>3.5817448997478116E-2</v>
      </c>
      <c r="J114" s="7">
        <f t="shared" si="17"/>
        <v>3.0582803341503697E-22</v>
      </c>
    </row>
    <row r="115" spans="3:10" x14ac:dyDescent="0.35">
      <c r="C115">
        <v>114</v>
      </c>
      <c r="D115" s="13">
        <v>4.8300000037000004</v>
      </c>
      <c r="E115" s="3">
        <f t="shared" si="18"/>
        <v>4.8350000037000003</v>
      </c>
      <c r="F115">
        <f t="shared" si="15"/>
        <v>4.1113154301526646E-20</v>
      </c>
      <c r="G115" s="13">
        <v>1.24543125253</v>
      </c>
      <c r="H115">
        <f t="shared" si="19"/>
        <v>7.4037024463380419E-3</v>
      </c>
      <c r="I115" s="11">
        <f t="shared" si="16"/>
        <v>3.5796901355438136E-2</v>
      </c>
      <c r="J115" s="7">
        <f t="shared" si="17"/>
        <v>3.0438956107888624E-22</v>
      </c>
    </row>
    <row r="116" spans="3:10" x14ac:dyDescent="0.35">
      <c r="C116">
        <v>115</v>
      </c>
      <c r="D116" s="13">
        <v>4.8400000037000002</v>
      </c>
      <c r="E116" s="3">
        <f t="shared" si="18"/>
        <v>4.8450000037000001</v>
      </c>
      <c r="F116">
        <f t="shared" si="15"/>
        <v>4.102829742996807E-20</v>
      </c>
      <c r="G116" s="13">
        <v>1.2421313618700001</v>
      </c>
      <c r="H116">
        <f t="shared" si="19"/>
        <v>7.3840856200359404E-3</v>
      </c>
      <c r="I116" s="11">
        <f t="shared" si="16"/>
        <v>3.5775894856395249E-2</v>
      </c>
      <c r="J116" s="7">
        <f t="shared" si="17"/>
        <v>3.0295646106718475E-22</v>
      </c>
    </row>
    <row r="117" spans="3:10" x14ac:dyDescent="0.35">
      <c r="C117">
        <v>116</v>
      </c>
      <c r="D117" s="13">
        <v>4.8500000037</v>
      </c>
      <c r="E117" s="3">
        <f t="shared" si="18"/>
        <v>4.8550000036999998</v>
      </c>
      <c r="F117">
        <f t="shared" si="15"/>
        <v>4.0943790123276627E-20</v>
      </c>
      <c r="G117" s="13">
        <v>1.2388293426999999</v>
      </c>
      <c r="H117">
        <f t="shared" si="19"/>
        <v>7.3644561404021805E-3</v>
      </c>
      <c r="I117" s="11">
        <f t="shared" si="16"/>
        <v>3.5754434588901075E-2</v>
      </c>
      <c r="J117" s="7">
        <f t="shared" si="17"/>
        <v>3.0152874658470272E-22</v>
      </c>
    </row>
    <row r="118" spans="3:10" x14ac:dyDescent="0.35">
      <c r="C118">
        <v>117</v>
      </c>
      <c r="D118" s="13">
        <v>4.8600000036999997</v>
      </c>
      <c r="E118" s="3">
        <f t="shared" si="18"/>
        <v>4.8650000036999996</v>
      </c>
      <c r="F118">
        <f t="shared" si="15"/>
        <v>4.085963022586216E-20</v>
      </c>
      <c r="G118" s="13">
        <v>1.2355253829099999</v>
      </c>
      <c r="H118">
        <f t="shared" si="19"/>
        <v>7.3448151243845289E-3</v>
      </c>
      <c r="I118" s="11">
        <f t="shared" si="16"/>
        <v>3.5732525607306546E-2</v>
      </c>
      <c r="J118" s="7">
        <f t="shared" si="17"/>
        <v>3.0010643005967165E-22</v>
      </c>
    </row>
    <row r="119" spans="3:10" x14ac:dyDescent="0.35">
      <c r="C119">
        <v>118</v>
      </c>
      <c r="D119" s="13">
        <v>4.8700000037000004</v>
      </c>
      <c r="E119" s="3">
        <f t="shared" si="18"/>
        <v>4.8750000037000003</v>
      </c>
      <c r="F119">
        <f t="shared" si="15"/>
        <v>4.0775815599821434E-20</v>
      </c>
      <c r="G119" s="13">
        <v>1.2322196676599999</v>
      </c>
      <c r="H119">
        <f t="shared" si="19"/>
        <v>7.3251636727017459E-3</v>
      </c>
      <c r="I119" s="11">
        <f t="shared" si="16"/>
        <v>3.571017293152412E-2</v>
      </c>
      <c r="J119" s="7">
        <f t="shared" si="17"/>
        <v>2.9868952315659712E-22</v>
      </c>
    </row>
    <row r="120" spans="3:10" x14ac:dyDescent="0.35">
      <c r="C120">
        <v>119</v>
      </c>
      <c r="D120" s="13">
        <v>4.8800000037000002</v>
      </c>
      <c r="E120" s="3">
        <f t="shared" si="18"/>
        <v>4.8850000037000001</v>
      </c>
      <c r="F120">
        <f t="shared" si="15"/>
        <v>4.0692344124757081E-20</v>
      </c>
      <c r="G120" s="13">
        <v>1.2289123794600001</v>
      </c>
      <c r="H120">
        <f t="shared" si="19"/>
        <v>7.3055028703191641E-3</v>
      </c>
      <c r="I120" s="11">
        <f t="shared" si="16"/>
        <v>3.5687381548539475E-2</v>
      </c>
      <c r="J120" s="7">
        <f t="shared" si="17"/>
        <v>2.9727803680342805E-22</v>
      </c>
    </row>
    <row r="121" spans="3:10" x14ac:dyDescent="0.35">
      <c r="C121">
        <v>120</v>
      </c>
      <c r="D121" s="13">
        <v>4.8900000037</v>
      </c>
      <c r="E121" s="3">
        <f t="shared" si="18"/>
        <v>4.8950000036999999</v>
      </c>
      <c r="F121">
        <f t="shared" si="15"/>
        <v>4.060921369759876E-20</v>
      </c>
      <c r="G121" s="13">
        <v>1.22560369813</v>
      </c>
      <c r="H121">
        <f t="shared" si="19"/>
        <v>7.2858337862108987E-3</v>
      </c>
      <c r="I121" s="11">
        <f t="shared" si="16"/>
        <v>3.5664156410459932E-2</v>
      </c>
      <c r="J121" s="7">
        <f t="shared" si="17"/>
        <v>2.9587198118942347E-22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,T=823 K, epsilon=1,simNum1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Andrew</dc:creator>
  <cp:lastModifiedBy>Evangelia</cp:lastModifiedBy>
  <dcterms:created xsi:type="dcterms:W3CDTF">2018-03-20T11:53:10Z</dcterms:created>
  <dcterms:modified xsi:type="dcterms:W3CDTF">2019-01-20T20:20:49Z</dcterms:modified>
</cp:coreProperties>
</file>