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4.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9"/>
  <workbookPr hidePivotFieldList="1" defaultThemeVersion="166925"/>
  <mc:AlternateContent xmlns:mc="http://schemas.openxmlformats.org/markup-compatibility/2006">
    <mc:Choice Requires="x15">
      <x15ac:absPath xmlns:x15ac="http://schemas.microsoft.com/office/spreadsheetml/2010/11/ac" url="/Users/lcervini/Documents/PROJECTS/Carbons/PEEK/Gas Sorption/"/>
    </mc:Choice>
  </mc:AlternateContent>
  <xr:revisionPtr revIDLastSave="0" documentId="13_ncr:1_{0C6C8A53-C737-584D-900F-4F2EB8FC57F1}" xr6:coauthVersionLast="36" xr6:coauthVersionMax="36" xr10:uidLastSave="{00000000-0000-0000-0000-000000000000}"/>
  <bookViews>
    <workbookView xWindow="80" yWindow="460" windowWidth="27240" windowHeight="19860" xr2:uid="{55C16C15-4593-6D44-9574-CC0A415C5398}"/>
  </bookViews>
  <sheets>
    <sheet name="serie4" sheetId="2" r:id="rId1"/>
    <sheet name="serie5, NaCl" sheetId="3" r:id="rId2"/>
    <sheet name="delta vs pore size" sheetId="4" r:id="rId3"/>
    <sheet name="diffusion" sheetId="5" r:id="rId4"/>
  </sheets>
  <definedNames>
    <definedName name="_xlchart.v1.0" hidden="1">serie4!$A$10:$A$113</definedName>
    <definedName name="_xlchart.v1.1" hidden="1">serie4!$AH$10:$AH$113</definedName>
    <definedName name="_xlchart.v1.10" hidden="1">serie4!$CA$15:$CA$118</definedName>
    <definedName name="_xlchart.v1.11" hidden="1">serie4!$CJ$15:$CJ$118</definedName>
    <definedName name="_xlchart.v1.12" hidden="1">serie4!$E$10:$E$113</definedName>
    <definedName name="_xlchart.v1.13" hidden="1">serie4!$P$10:$P$113</definedName>
    <definedName name="_xlchart.v1.14" hidden="1">serie4!$Y$10:$Y$113</definedName>
    <definedName name="_xlchart.v1.15" hidden="1">serie4!$A$10:$A$113</definedName>
    <definedName name="_xlchart.v1.16" hidden="1">serie4!$AH$10:$AH$113</definedName>
    <definedName name="_xlchart.v1.17" hidden="1">serie4!$AQ$10:$AQ$113</definedName>
    <definedName name="_xlchart.v1.18" hidden="1">serie4!$BH$160</definedName>
    <definedName name="_xlchart.v1.19" hidden="1">serie4!$BH$161</definedName>
    <definedName name="_xlchart.v1.2" hidden="1">serie4!$AQ$10:$AQ$113</definedName>
    <definedName name="_xlchart.v1.20" hidden="1">serie4!$BH$162</definedName>
    <definedName name="_xlchart.v1.21" hidden="1">serie4!$BH$163</definedName>
    <definedName name="_xlchart.v1.22" hidden="1">serie4!$BH$164</definedName>
    <definedName name="_xlchart.v1.23" hidden="1">serie4!$BH$165</definedName>
    <definedName name="_xlchart.v1.24" hidden="1">serie4!$BH$166</definedName>
    <definedName name="_xlchart.v1.25" hidden="1">serie4!$CA$15:$CA$118</definedName>
    <definedName name="_xlchart.v1.26" hidden="1">serie4!$CJ$15:$CJ$118</definedName>
    <definedName name="_xlchart.v1.27" hidden="1">serie4!$E$10:$E$113</definedName>
    <definedName name="_xlchart.v1.28" hidden="1">serie4!$P$10:$P$113</definedName>
    <definedName name="_xlchart.v1.29" hidden="1">serie4!$Y$10:$Y$113</definedName>
    <definedName name="_xlchart.v1.3" hidden="1">serie4!$BH$160</definedName>
    <definedName name="_xlchart.v1.4" hidden="1">serie4!$BH$161</definedName>
    <definedName name="_xlchart.v1.5" hidden="1">serie4!$BH$162</definedName>
    <definedName name="_xlchart.v1.6" hidden="1">serie4!$BH$163</definedName>
    <definedName name="_xlchart.v1.7" hidden="1">serie4!$BH$164</definedName>
    <definedName name="_xlchart.v1.8" hidden="1">serie4!$BH$165</definedName>
    <definedName name="_xlchart.v1.9" hidden="1">serie4!$BH$166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2" l="1"/>
  <c r="CE15" i="2" l="1"/>
  <c r="CO15" i="2"/>
  <c r="AS44" i="2"/>
  <c r="AT44" i="2"/>
  <c r="AS45" i="2"/>
  <c r="AT45" i="2" s="1"/>
  <c r="AS46" i="2"/>
  <c r="AT46" i="2"/>
  <c r="AS47" i="2"/>
  <c r="AT47" i="2"/>
  <c r="AS48" i="2"/>
  <c r="AT48" i="2"/>
  <c r="AS49" i="2"/>
  <c r="AT49" i="2"/>
  <c r="AS50" i="2"/>
  <c r="AT50" i="2"/>
  <c r="AS51" i="2"/>
  <c r="AT51" i="2"/>
  <c r="AS52" i="2"/>
  <c r="AT52" i="2"/>
  <c r="AS53" i="2"/>
  <c r="AT53" i="2"/>
  <c r="AS54" i="2"/>
  <c r="AT54" i="2"/>
  <c r="AS55" i="2"/>
  <c r="AT55" i="2"/>
  <c r="AS56" i="2"/>
  <c r="AT56" i="2"/>
  <c r="AS57" i="2"/>
  <c r="AT57" i="2"/>
  <c r="AS58" i="2"/>
  <c r="AT58" i="2"/>
  <c r="AS59" i="2"/>
  <c r="AT59" i="2"/>
  <c r="AS60" i="2"/>
  <c r="AT60" i="2"/>
  <c r="AS61" i="2"/>
  <c r="AT61" i="2"/>
  <c r="AS62" i="2"/>
  <c r="AT62" i="2"/>
  <c r="AS63" i="2"/>
  <c r="AT63" i="2"/>
  <c r="AS64" i="2"/>
  <c r="AT64" i="2"/>
  <c r="AS65" i="2"/>
  <c r="AT65" i="2"/>
  <c r="AS66" i="2"/>
  <c r="AT66" i="2"/>
  <c r="AS67" i="2"/>
  <c r="AT67" i="2"/>
  <c r="AS68" i="2"/>
  <c r="AT68" i="2"/>
  <c r="AS69" i="2"/>
  <c r="AT69" i="2"/>
  <c r="AS70" i="2"/>
  <c r="AT70" i="2"/>
  <c r="AS71" i="2"/>
  <c r="AT71" i="2"/>
  <c r="AS72" i="2"/>
  <c r="AT72" i="2"/>
  <c r="AS73" i="2"/>
  <c r="AT73" i="2"/>
  <c r="AS74" i="2"/>
  <c r="AT74" i="2"/>
  <c r="AS75" i="2"/>
  <c r="AT75" i="2"/>
  <c r="AS76" i="2"/>
  <c r="AT76" i="2"/>
  <c r="AS77" i="2"/>
  <c r="AT77" i="2"/>
  <c r="AS78" i="2"/>
  <c r="AT78" i="2"/>
  <c r="AS79" i="2"/>
  <c r="AT79" i="2"/>
  <c r="AS80" i="2"/>
  <c r="AT80" i="2"/>
  <c r="AS81" i="2"/>
  <c r="AT81" i="2"/>
  <c r="AS82" i="2"/>
  <c r="AT82" i="2"/>
  <c r="AS83" i="2"/>
  <c r="AT83" i="2"/>
  <c r="AS84" i="2"/>
  <c r="AT84" i="2"/>
  <c r="AS85" i="2"/>
  <c r="AT85" i="2"/>
  <c r="AS86" i="2"/>
  <c r="AT86" i="2"/>
  <c r="AS87" i="2"/>
  <c r="AT87" i="2"/>
  <c r="AS88" i="2"/>
  <c r="AT88" i="2"/>
  <c r="AS89" i="2"/>
  <c r="AT89" i="2"/>
  <c r="AS90" i="2"/>
  <c r="AT90" i="2"/>
  <c r="AS91" i="2"/>
  <c r="AT91" i="2"/>
  <c r="AS92" i="2"/>
  <c r="AT92" i="2"/>
  <c r="AS93" i="2"/>
  <c r="AT93" i="2"/>
  <c r="AS94" i="2"/>
  <c r="AT94" i="2"/>
  <c r="AS95" i="2"/>
  <c r="AT95" i="2"/>
  <c r="AS96" i="2"/>
  <c r="AT96" i="2"/>
  <c r="AS97" i="2"/>
  <c r="AT97" i="2"/>
  <c r="AS98" i="2"/>
  <c r="AT98" i="2"/>
  <c r="AS99" i="2"/>
  <c r="AT99" i="2"/>
  <c r="AS100" i="2"/>
  <c r="AT100" i="2"/>
  <c r="AS101" i="2"/>
  <c r="AT101" i="2"/>
  <c r="AS102" i="2"/>
  <c r="AT102" i="2"/>
  <c r="AS103" i="2"/>
  <c r="AT103" i="2"/>
  <c r="AS104" i="2"/>
  <c r="AT104" i="2"/>
  <c r="AS105" i="2"/>
  <c r="AT105" i="2"/>
  <c r="AS106" i="2"/>
  <c r="AT106" i="2"/>
  <c r="AS107" i="2"/>
  <c r="AT107" i="2"/>
  <c r="AS108" i="2"/>
  <c r="AT108" i="2"/>
  <c r="AS109" i="2"/>
  <c r="AT109" i="2"/>
  <c r="AS110" i="2"/>
  <c r="AT110" i="2"/>
  <c r="AS111" i="2"/>
  <c r="AT111" i="2"/>
  <c r="AS112" i="2"/>
  <c r="AT112" i="2"/>
  <c r="AS113" i="2"/>
  <c r="AT113" i="2"/>
  <c r="AS43" i="2"/>
  <c r="H113" i="2"/>
  <c r="AJ113" i="2"/>
  <c r="AJ58" i="2"/>
  <c r="AK58" i="2"/>
  <c r="AJ59" i="2"/>
  <c r="AK59" i="2"/>
  <c r="AJ60" i="2"/>
  <c r="AK60" i="2"/>
  <c r="AJ61" i="2"/>
  <c r="AK61" i="2"/>
  <c r="AJ62" i="2"/>
  <c r="AK62" i="2"/>
  <c r="AJ63" i="2"/>
  <c r="AK63" i="2"/>
  <c r="AJ64" i="2"/>
  <c r="AK64" i="2"/>
  <c r="AJ65" i="2"/>
  <c r="AK65" i="2"/>
  <c r="AJ66" i="2"/>
  <c r="AK66" i="2"/>
  <c r="AJ67" i="2"/>
  <c r="AK67" i="2"/>
  <c r="AJ68" i="2"/>
  <c r="AK68" i="2"/>
  <c r="AJ69" i="2"/>
  <c r="AK69" i="2"/>
  <c r="AJ70" i="2"/>
  <c r="AK70" i="2"/>
  <c r="AJ71" i="2"/>
  <c r="AK71" i="2"/>
  <c r="AJ72" i="2"/>
  <c r="AK72" i="2"/>
  <c r="AJ73" i="2"/>
  <c r="AK73" i="2"/>
  <c r="AJ74" i="2"/>
  <c r="AK74" i="2"/>
  <c r="AJ75" i="2"/>
  <c r="AK75" i="2"/>
  <c r="AJ76" i="2"/>
  <c r="AK76" i="2"/>
  <c r="AJ77" i="2"/>
  <c r="AK77" i="2"/>
  <c r="AJ78" i="2"/>
  <c r="AK78" i="2"/>
  <c r="AJ79" i="2"/>
  <c r="AK79" i="2"/>
  <c r="AJ80" i="2"/>
  <c r="AK80" i="2"/>
  <c r="AJ81" i="2"/>
  <c r="AK81" i="2"/>
  <c r="AJ82" i="2"/>
  <c r="AK82" i="2"/>
  <c r="AJ83" i="2"/>
  <c r="AK83" i="2"/>
  <c r="AJ84" i="2"/>
  <c r="AK84" i="2"/>
  <c r="AJ85" i="2"/>
  <c r="AK85" i="2"/>
  <c r="AJ86" i="2"/>
  <c r="AK86" i="2" s="1"/>
  <c r="AJ87" i="2"/>
  <c r="AK87" i="2"/>
  <c r="AJ88" i="2"/>
  <c r="AK88" i="2"/>
  <c r="AJ89" i="2"/>
  <c r="AK89" i="2"/>
  <c r="AJ90" i="2"/>
  <c r="AK90" i="2"/>
  <c r="AJ91" i="2"/>
  <c r="AK91" i="2"/>
  <c r="AJ92" i="2"/>
  <c r="AK92" i="2"/>
  <c r="AJ93" i="2"/>
  <c r="AK93" i="2"/>
  <c r="AJ94" i="2"/>
  <c r="AK94" i="2"/>
  <c r="AJ95" i="2"/>
  <c r="AK95" i="2"/>
  <c r="AJ96" i="2"/>
  <c r="AK96" i="2" s="1"/>
  <c r="AJ97" i="2"/>
  <c r="AK97" i="2"/>
  <c r="AJ98" i="2"/>
  <c r="AK98" i="2" s="1"/>
  <c r="AJ99" i="2"/>
  <c r="AK99" i="2"/>
  <c r="AJ100" i="2"/>
  <c r="AK100" i="2" s="1"/>
  <c r="AJ101" i="2"/>
  <c r="AK101" i="2"/>
  <c r="AJ102" i="2"/>
  <c r="AK102" i="2" s="1"/>
  <c r="AJ103" i="2"/>
  <c r="AK103" i="2"/>
  <c r="AJ104" i="2"/>
  <c r="AK104" i="2" s="1"/>
  <c r="AJ105" i="2"/>
  <c r="AK105" i="2"/>
  <c r="AJ106" i="2"/>
  <c r="AK106" i="2" s="1"/>
  <c r="AJ107" i="2"/>
  <c r="AK107" i="2"/>
  <c r="AJ108" i="2"/>
  <c r="AK108" i="2" s="1"/>
  <c r="AJ109" i="2"/>
  <c r="AK109" i="2"/>
  <c r="AJ110" i="2"/>
  <c r="AK110" i="2" s="1"/>
  <c r="AJ111" i="2"/>
  <c r="AK111" i="2"/>
  <c r="AJ112" i="2"/>
  <c r="AK112" i="2" s="1"/>
  <c r="AK113" i="2"/>
  <c r="AJ57" i="2"/>
  <c r="AJ114" i="2"/>
  <c r="G10" i="2" l="1"/>
  <c r="H10" i="2"/>
  <c r="AW87" i="2" l="1"/>
  <c r="B113" i="2" l="1"/>
  <c r="BK11" i="2"/>
  <c r="BK12" i="2"/>
  <c r="BK13" i="2"/>
  <c r="BK14" i="2"/>
  <c r="BK15" i="2"/>
  <c r="BK16" i="2"/>
  <c r="BK17" i="2"/>
  <c r="BK18" i="2"/>
  <c r="BK19" i="2"/>
  <c r="BK20" i="2"/>
  <c r="BK21" i="2"/>
  <c r="BK22" i="2"/>
  <c r="BK23" i="2"/>
  <c r="BK24" i="2"/>
  <c r="BK25" i="2"/>
  <c r="BK26" i="2"/>
  <c r="BK27" i="2"/>
  <c r="BK28" i="2"/>
  <c r="BK29" i="2"/>
  <c r="BK30" i="2"/>
  <c r="BK31" i="2"/>
  <c r="BK32" i="2"/>
  <c r="BK33" i="2"/>
  <c r="BK34" i="2"/>
  <c r="BK35" i="2"/>
  <c r="BK36" i="2"/>
  <c r="BK37" i="2"/>
  <c r="BK38" i="2"/>
  <c r="BK39" i="2"/>
  <c r="BK40" i="2"/>
  <c r="BK41" i="2"/>
  <c r="BK42" i="2"/>
  <c r="BK43" i="2"/>
  <c r="BK44" i="2"/>
  <c r="BK45" i="2"/>
  <c r="BK46" i="2"/>
  <c r="BK47" i="2"/>
  <c r="BK48" i="2"/>
  <c r="BK49" i="2"/>
  <c r="BK50" i="2"/>
  <c r="BK51" i="2"/>
  <c r="BK52" i="2"/>
  <c r="BK53" i="2"/>
  <c r="BK54" i="2"/>
  <c r="BK55" i="2"/>
  <c r="BK56" i="2"/>
  <c r="BK57" i="2"/>
  <c r="BK58" i="2"/>
  <c r="BK59" i="2"/>
  <c r="BK60" i="2"/>
  <c r="BK61" i="2"/>
  <c r="BK62" i="2"/>
  <c r="BK63" i="2"/>
  <c r="BK64" i="2"/>
  <c r="BK65" i="2"/>
  <c r="BK66" i="2"/>
  <c r="BK67" i="2"/>
  <c r="BK68" i="2"/>
  <c r="BK69" i="2"/>
  <c r="BK70" i="2"/>
  <c r="BK71" i="2"/>
  <c r="BK72" i="2"/>
  <c r="BK73" i="2"/>
  <c r="BK74" i="2"/>
  <c r="BK75" i="2"/>
  <c r="BK76" i="2"/>
  <c r="BK77" i="2"/>
  <c r="BK78" i="2"/>
  <c r="BK79" i="2"/>
  <c r="BK80" i="2"/>
  <c r="BK81" i="2"/>
  <c r="BK82" i="2"/>
  <c r="BK83" i="2"/>
  <c r="BK84" i="2"/>
  <c r="BK85" i="2"/>
  <c r="BK86" i="2"/>
  <c r="BK87" i="2"/>
  <c r="BK88" i="2"/>
  <c r="BK89" i="2"/>
  <c r="BK90" i="2"/>
  <c r="BK91" i="2"/>
  <c r="BK92" i="2"/>
  <c r="BK93" i="2"/>
  <c r="BK94" i="2"/>
  <c r="BK95" i="2"/>
  <c r="BK96" i="2"/>
  <c r="BK97" i="2"/>
  <c r="BK98" i="2"/>
  <c r="BK99" i="2"/>
  <c r="BK100" i="2"/>
  <c r="BK101" i="2"/>
  <c r="BK102" i="2"/>
  <c r="BK103" i="2"/>
  <c r="BK104" i="2"/>
  <c r="BK105" i="2"/>
  <c r="BK106" i="2"/>
  <c r="BK107" i="2"/>
  <c r="BK108" i="2"/>
  <c r="BK109" i="2"/>
  <c r="BK110" i="2"/>
  <c r="BK111" i="2"/>
  <c r="BK112" i="2"/>
  <c r="BK113" i="2"/>
  <c r="BK114" i="2"/>
  <c r="BK115" i="2"/>
  <c r="BK116" i="2"/>
  <c r="BK117" i="2"/>
  <c r="BK118" i="2"/>
  <c r="BK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CC48" i="2" l="1"/>
  <c r="CD48" i="2" s="1"/>
  <c r="AS11" i="2"/>
  <c r="AS10" i="2"/>
  <c r="AT10" i="2" s="1"/>
  <c r="R10" i="2" l="1"/>
  <c r="CL118" i="2"/>
  <c r="CM118" i="2" s="1"/>
  <c r="CL117" i="2"/>
  <c r="CM117" i="2" s="1"/>
  <c r="CL116" i="2"/>
  <c r="CM116" i="2" s="1"/>
  <c r="CL115" i="2"/>
  <c r="CM115" i="2" s="1"/>
  <c r="CL114" i="2"/>
  <c r="CM114" i="2" s="1"/>
  <c r="CL113" i="2"/>
  <c r="CM113" i="2" s="1"/>
  <c r="CL112" i="2"/>
  <c r="CM112" i="2" s="1"/>
  <c r="CL111" i="2"/>
  <c r="CM111" i="2" s="1"/>
  <c r="CL110" i="2"/>
  <c r="CM110" i="2" s="1"/>
  <c r="CL109" i="2"/>
  <c r="CM109" i="2" s="1"/>
  <c r="CL108" i="2"/>
  <c r="CM108" i="2" s="1"/>
  <c r="CL107" i="2"/>
  <c r="CM107" i="2" s="1"/>
  <c r="CL106" i="2"/>
  <c r="CM106" i="2" s="1"/>
  <c r="CL105" i="2"/>
  <c r="CM105" i="2" s="1"/>
  <c r="CL104" i="2"/>
  <c r="CM104" i="2" s="1"/>
  <c r="CL103" i="2"/>
  <c r="CM103" i="2" s="1"/>
  <c r="CL102" i="2"/>
  <c r="CM102" i="2" s="1"/>
  <c r="CL101" i="2"/>
  <c r="CM101" i="2" s="1"/>
  <c r="CL100" i="2"/>
  <c r="CM100" i="2" s="1"/>
  <c r="CL99" i="2"/>
  <c r="CM99" i="2" s="1"/>
  <c r="CL98" i="2"/>
  <c r="CM98" i="2" s="1"/>
  <c r="CL97" i="2"/>
  <c r="CM97" i="2" s="1"/>
  <c r="CL96" i="2"/>
  <c r="CM96" i="2" s="1"/>
  <c r="CL95" i="2"/>
  <c r="CM95" i="2" s="1"/>
  <c r="CL94" i="2"/>
  <c r="CM94" i="2" s="1"/>
  <c r="CL93" i="2"/>
  <c r="CM93" i="2" s="1"/>
  <c r="CL92" i="2"/>
  <c r="CM92" i="2" s="1"/>
  <c r="CL91" i="2"/>
  <c r="CM91" i="2" s="1"/>
  <c r="CL90" i="2"/>
  <c r="CM90" i="2" s="1"/>
  <c r="CL89" i="2"/>
  <c r="CM89" i="2" s="1"/>
  <c r="CL88" i="2"/>
  <c r="CM88" i="2" s="1"/>
  <c r="CL87" i="2"/>
  <c r="CM87" i="2" s="1"/>
  <c r="CL86" i="2"/>
  <c r="CM86" i="2" s="1"/>
  <c r="CL85" i="2"/>
  <c r="CM85" i="2" s="1"/>
  <c r="CL84" i="2"/>
  <c r="CM84" i="2" s="1"/>
  <c r="CL83" i="2"/>
  <c r="CM83" i="2" s="1"/>
  <c r="CL82" i="2"/>
  <c r="CM82" i="2" s="1"/>
  <c r="CL81" i="2"/>
  <c r="CM81" i="2" s="1"/>
  <c r="CL80" i="2"/>
  <c r="CM80" i="2" s="1"/>
  <c r="CL79" i="2"/>
  <c r="CM79" i="2" s="1"/>
  <c r="CL78" i="2"/>
  <c r="CM78" i="2" s="1"/>
  <c r="CL77" i="2"/>
  <c r="CM77" i="2" s="1"/>
  <c r="CL76" i="2"/>
  <c r="CM76" i="2" s="1"/>
  <c r="CL75" i="2"/>
  <c r="CM75" i="2" s="1"/>
  <c r="CL74" i="2"/>
  <c r="CM74" i="2" s="1"/>
  <c r="CL73" i="2"/>
  <c r="CM73" i="2" s="1"/>
  <c r="CL72" i="2"/>
  <c r="CM72" i="2" s="1"/>
  <c r="CL71" i="2"/>
  <c r="CM71" i="2" s="1"/>
  <c r="CL70" i="2"/>
  <c r="CM70" i="2" s="1"/>
  <c r="CL69" i="2"/>
  <c r="CM69" i="2" s="1"/>
  <c r="CL68" i="2"/>
  <c r="CM68" i="2" s="1"/>
  <c r="CL67" i="2"/>
  <c r="CM67" i="2" s="1"/>
  <c r="CL66" i="2"/>
  <c r="CM66" i="2" s="1"/>
  <c r="CL65" i="2"/>
  <c r="CM65" i="2" s="1"/>
  <c r="CL64" i="2"/>
  <c r="CM64" i="2" s="1"/>
  <c r="CL63" i="2"/>
  <c r="CM63" i="2" s="1"/>
  <c r="CL62" i="2"/>
  <c r="CM62" i="2" s="1"/>
  <c r="CL61" i="2"/>
  <c r="CM61" i="2" s="1"/>
  <c r="CL60" i="2"/>
  <c r="CM60" i="2" s="1"/>
  <c r="CL59" i="2"/>
  <c r="CM59" i="2" s="1"/>
  <c r="CL58" i="2"/>
  <c r="CM58" i="2" s="1"/>
  <c r="CL57" i="2"/>
  <c r="CM57" i="2" s="1"/>
  <c r="CL56" i="2"/>
  <c r="CM56" i="2" s="1"/>
  <c r="CL55" i="2"/>
  <c r="CM55" i="2" s="1"/>
  <c r="CL54" i="2"/>
  <c r="CM54" i="2" s="1"/>
  <c r="CL53" i="2"/>
  <c r="CM53" i="2" s="1"/>
  <c r="CL52" i="2"/>
  <c r="CM52" i="2" s="1"/>
  <c r="CL51" i="2"/>
  <c r="CM51" i="2" s="1"/>
  <c r="CL50" i="2"/>
  <c r="CM50" i="2" s="1"/>
  <c r="CL49" i="2"/>
  <c r="CM49" i="2" s="1"/>
  <c r="CL48" i="2"/>
  <c r="CM48" i="2" s="1"/>
  <c r="CL47" i="2"/>
  <c r="CM47" i="2" s="1"/>
  <c r="CL46" i="2"/>
  <c r="CM46" i="2" s="1"/>
  <c r="CL45" i="2"/>
  <c r="CM45" i="2" s="1"/>
  <c r="CL44" i="2"/>
  <c r="CM44" i="2" s="1"/>
  <c r="CL43" i="2"/>
  <c r="CM43" i="2" s="1"/>
  <c r="CL42" i="2"/>
  <c r="CM42" i="2" s="1"/>
  <c r="CL41" i="2"/>
  <c r="CM41" i="2" s="1"/>
  <c r="CL40" i="2"/>
  <c r="CM40" i="2" s="1"/>
  <c r="CL39" i="2"/>
  <c r="CM39" i="2" s="1"/>
  <c r="CL38" i="2"/>
  <c r="CM38" i="2" s="1"/>
  <c r="CL37" i="2"/>
  <c r="CM37" i="2" s="1"/>
  <c r="CL36" i="2"/>
  <c r="CM36" i="2" s="1"/>
  <c r="CL35" i="2"/>
  <c r="CM35" i="2" s="1"/>
  <c r="CL34" i="2"/>
  <c r="CM34" i="2" s="1"/>
  <c r="CL33" i="2"/>
  <c r="CM33" i="2" s="1"/>
  <c r="CL32" i="2"/>
  <c r="CM32" i="2" s="1"/>
  <c r="CL31" i="2"/>
  <c r="CM31" i="2" s="1"/>
  <c r="CL30" i="2"/>
  <c r="CM30" i="2" s="1"/>
  <c r="CL29" i="2"/>
  <c r="CM29" i="2" s="1"/>
  <c r="CL28" i="2"/>
  <c r="CM28" i="2" s="1"/>
  <c r="CL27" i="2"/>
  <c r="CM27" i="2" s="1"/>
  <c r="CL26" i="2"/>
  <c r="CM26" i="2" s="1"/>
  <c r="CL25" i="2"/>
  <c r="CM25" i="2" s="1"/>
  <c r="CL24" i="2"/>
  <c r="CM24" i="2" s="1"/>
  <c r="CL23" i="2"/>
  <c r="CM23" i="2" s="1"/>
  <c r="CL22" i="2"/>
  <c r="CM22" i="2" s="1"/>
  <c r="CL21" i="2"/>
  <c r="CM21" i="2" s="1"/>
  <c r="CL20" i="2"/>
  <c r="CM20" i="2" s="1"/>
  <c r="CL19" i="2"/>
  <c r="CM19" i="2" s="1"/>
  <c r="CL18" i="2"/>
  <c r="CM18" i="2" s="1"/>
  <c r="CL17" i="2"/>
  <c r="CM17" i="2" s="1"/>
  <c r="CL16" i="2"/>
  <c r="CM16" i="2" s="1"/>
  <c r="CL15" i="2"/>
  <c r="CM15" i="2" s="1"/>
  <c r="CL14" i="2"/>
  <c r="CM14" i="2" s="1"/>
  <c r="CL13" i="2"/>
  <c r="CM13" i="2" s="1"/>
  <c r="CL12" i="2"/>
  <c r="CM12" i="2" s="1"/>
  <c r="CL11" i="2"/>
  <c r="CM11" i="2" s="1"/>
  <c r="CL10" i="2"/>
  <c r="CM10" i="2" s="1"/>
  <c r="CC12" i="2"/>
  <c r="CD12" i="2" s="1"/>
  <c r="CC13" i="2"/>
  <c r="CD13" i="2" s="1"/>
  <c r="CC14" i="2"/>
  <c r="CD14" i="2" s="1"/>
  <c r="CC15" i="2"/>
  <c r="CC16" i="2"/>
  <c r="CD16" i="2" s="1"/>
  <c r="CC17" i="2"/>
  <c r="CD17" i="2" s="1"/>
  <c r="CC18" i="2"/>
  <c r="CD18" i="2" s="1"/>
  <c r="CC19" i="2"/>
  <c r="CD19" i="2" s="1"/>
  <c r="CC20" i="2"/>
  <c r="CD20" i="2" s="1"/>
  <c r="CC21" i="2"/>
  <c r="CD21" i="2" s="1"/>
  <c r="CC22" i="2"/>
  <c r="CD22" i="2" s="1"/>
  <c r="CC23" i="2"/>
  <c r="CD23" i="2" s="1"/>
  <c r="CC24" i="2"/>
  <c r="CD24" i="2" s="1"/>
  <c r="CC25" i="2"/>
  <c r="CD25" i="2" s="1"/>
  <c r="CC26" i="2"/>
  <c r="CD26" i="2" s="1"/>
  <c r="CC27" i="2"/>
  <c r="CD27" i="2" s="1"/>
  <c r="CC28" i="2"/>
  <c r="CD28" i="2" s="1"/>
  <c r="CC29" i="2"/>
  <c r="CD29" i="2" s="1"/>
  <c r="CC30" i="2"/>
  <c r="CD30" i="2" s="1"/>
  <c r="CC31" i="2"/>
  <c r="CD31" i="2" s="1"/>
  <c r="CC32" i="2"/>
  <c r="CD32" i="2" s="1"/>
  <c r="CC33" i="2"/>
  <c r="CD33" i="2" s="1"/>
  <c r="CC34" i="2"/>
  <c r="CD34" i="2" s="1"/>
  <c r="CC35" i="2"/>
  <c r="CD35" i="2" s="1"/>
  <c r="CC36" i="2"/>
  <c r="CD36" i="2" s="1"/>
  <c r="CC37" i="2"/>
  <c r="CD37" i="2" s="1"/>
  <c r="CC38" i="2"/>
  <c r="CD38" i="2" s="1"/>
  <c r="CC39" i="2"/>
  <c r="CD39" i="2" s="1"/>
  <c r="CC40" i="2"/>
  <c r="CD40" i="2" s="1"/>
  <c r="CC41" i="2"/>
  <c r="CD41" i="2" s="1"/>
  <c r="CC42" i="2"/>
  <c r="CD42" i="2" s="1"/>
  <c r="CC43" i="2"/>
  <c r="CD43" i="2" s="1"/>
  <c r="CC44" i="2"/>
  <c r="CD44" i="2" s="1"/>
  <c r="CC45" i="2"/>
  <c r="CD45" i="2" s="1"/>
  <c r="CC46" i="2"/>
  <c r="CD46" i="2" s="1"/>
  <c r="CC47" i="2"/>
  <c r="CD47" i="2" s="1"/>
  <c r="CC49" i="2"/>
  <c r="CD49" i="2" s="1"/>
  <c r="CC50" i="2"/>
  <c r="CD50" i="2" s="1"/>
  <c r="CC51" i="2"/>
  <c r="CD51" i="2" s="1"/>
  <c r="CC52" i="2"/>
  <c r="CD52" i="2" s="1"/>
  <c r="CC53" i="2"/>
  <c r="CD53" i="2" s="1"/>
  <c r="CC54" i="2"/>
  <c r="CD54" i="2" s="1"/>
  <c r="CC55" i="2"/>
  <c r="CD55" i="2" s="1"/>
  <c r="CC56" i="2"/>
  <c r="CD56" i="2" s="1"/>
  <c r="CC57" i="2"/>
  <c r="CD57" i="2" s="1"/>
  <c r="CC58" i="2"/>
  <c r="CD58" i="2" s="1"/>
  <c r="CC59" i="2"/>
  <c r="CD59" i="2" s="1"/>
  <c r="CC60" i="2"/>
  <c r="CD60" i="2" s="1"/>
  <c r="CC61" i="2"/>
  <c r="CD61" i="2" s="1"/>
  <c r="CC62" i="2"/>
  <c r="CD62" i="2" s="1"/>
  <c r="CC63" i="2"/>
  <c r="CD63" i="2" s="1"/>
  <c r="CC64" i="2"/>
  <c r="CD64" i="2" s="1"/>
  <c r="CC65" i="2"/>
  <c r="CD65" i="2" s="1"/>
  <c r="CC66" i="2"/>
  <c r="CD66" i="2" s="1"/>
  <c r="CC67" i="2"/>
  <c r="CD67" i="2" s="1"/>
  <c r="CC68" i="2"/>
  <c r="CD68" i="2" s="1"/>
  <c r="CC69" i="2"/>
  <c r="CD69" i="2" s="1"/>
  <c r="CC70" i="2"/>
  <c r="CD70" i="2" s="1"/>
  <c r="CC71" i="2"/>
  <c r="CD71" i="2" s="1"/>
  <c r="CC72" i="2"/>
  <c r="CD72" i="2" s="1"/>
  <c r="CC73" i="2"/>
  <c r="CD73" i="2" s="1"/>
  <c r="CC74" i="2"/>
  <c r="CD74" i="2" s="1"/>
  <c r="CC75" i="2"/>
  <c r="CD75" i="2" s="1"/>
  <c r="CC76" i="2"/>
  <c r="CD76" i="2" s="1"/>
  <c r="CC77" i="2"/>
  <c r="CD77" i="2" s="1"/>
  <c r="CC78" i="2"/>
  <c r="CD78" i="2" s="1"/>
  <c r="CC79" i="2"/>
  <c r="CD79" i="2" s="1"/>
  <c r="CC80" i="2"/>
  <c r="CD80" i="2" s="1"/>
  <c r="CC81" i="2"/>
  <c r="CD81" i="2" s="1"/>
  <c r="CC82" i="2"/>
  <c r="CD82" i="2" s="1"/>
  <c r="CC83" i="2"/>
  <c r="CD83" i="2" s="1"/>
  <c r="CC84" i="2"/>
  <c r="CD84" i="2" s="1"/>
  <c r="CC85" i="2"/>
  <c r="CD85" i="2" s="1"/>
  <c r="CC86" i="2"/>
  <c r="CD86" i="2" s="1"/>
  <c r="CC87" i="2"/>
  <c r="CD87" i="2" s="1"/>
  <c r="CC88" i="2"/>
  <c r="CD88" i="2" s="1"/>
  <c r="CC89" i="2"/>
  <c r="CD89" i="2" s="1"/>
  <c r="CC90" i="2"/>
  <c r="CD90" i="2" s="1"/>
  <c r="CC91" i="2"/>
  <c r="CD91" i="2" s="1"/>
  <c r="CC92" i="2"/>
  <c r="CD92" i="2" s="1"/>
  <c r="CC93" i="2"/>
  <c r="CD93" i="2" s="1"/>
  <c r="CC94" i="2"/>
  <c r="CD94" i="2" s="1"/>
  <c r="CC95" i="2"/>
  <c r="CD95" i="2" s="1"/>
  <c r="CC96" i="2"/>
  <c r="CD96" i="2" s="1"/>
  <c r="CC97" i="2"/>
  <c r="CD97" i="2" s="1"/>
  <c r="CC98" i="2"/>
  <c r="CD98" i="2" s="1"/>
  <c r="CC99" i="2"/>
  <c r="CD99" i="2" s="1"/>
  <c r="CC100" i="2"/>
  <c r="CD100" i="2" s="1"/>
  <c r="CC101" i="2"/>
  <c r="CD101" i="2" s="1"/>
  <c r="CC102" i="2"/>
  <c r="CD102" i="2" s="1"/>
  <c r="CC103" i="2"/>
  <c r="CD103" i="2" s="1"/>
  <c r="CC104" i="2"/>
  <c r="CD104" i="2" s="1"/>
  <c r="CC105" i="2"/>
  <c r="CD105" i="2" s="1"/>
  <c r="CC106" i="2"/>
  <c r="CD106" i="2" s="1"/>
  <c r="CC107" i="2"/>
  <c r="CD107" i="2" s="1"/>
  <c r="CC108" i="2"/>
  <c r="CD108" i="2" s="1"/>
  <c r="CC109" i="2"/>
  <c r="CD109" i="2" s="1"/>
  <c r="CC110" i="2"/>
  <c r="CD110" i="2" s="1"/>
  <c r="CC111" i="2"/>
  <c r="CD111" i="2" s="1"/>
  <c r="CC112" i="2"/>
  <c r="CD112" i="2" s="1"/>
  <c r="CC113" i="2"/>
  <c r="CD113" i="2" s="1"/>
  <c r="CC114" i="2"/>
  <c r="CD114" i="2" s="1"/>
  <c r="CC115" i="2"/>
  <c r="CD115" i="2" s="1"/>
  <c r="CC116" i="2"/>
  <c r="CD116" i="2" s="1"/>
  <c r="CC117" i="2"/>
  <c r="CD117" i="2" s="1"/>
  <c r="CC118" i="2"/>
  <c r="CD118" i="2" s="1"/>
  <c r="CC11" i="2"/>
  <c r="CD11" i="2" s="1"/>
  <c r="CC10" i="2"/>
  <c r="CD10" i="2" s="1"/>
  <c r="I11" i="2"/>
  <c r="I10" i="2"/>
  <c r="J10" i="2" s="1"/>
  <c r="R25" i="2"/>
  <c r="I20" i="2"/>
  <c r="I13" i="2"/>
  <c r="S10" i="2"/>
  <c r="CD119" i="2" l="1"/>
  <c r="CE10" i="2" s="1"/>
  <c r="CC119" i="2"/>
  <c r="CD15" i="2"/>
  <c r="CL119" i="2"/>
  <c r="CO16" i="2"/>
  <c r="L128" i="2" s="1"/>
  <c r="K128" i="2"/>
  <c r="CO17" i="2"/>
  <c r="M128" i="2" s="1"/>
  <c r="CE17" i="2"/>
  <c r="M129" i="2" s="1"/>
  <c r="K129" i="2"/>
  <c r="CE16" i="2"/>
  <c r="L129" i="2" s="1"/>
  <c r="AP80" i="3"/>
  <c r="AP77" i="3"/>
  <c r="AP75" i="3"/>
  <c r="AP78" i="3"/>
  <c r="AP79" i="3"/>
  <c r="AP74" i="3"/>
  <c r="CM119" i="2" l="1"/>
  <c r="CN10" i="2" s="1"/>
  <c r="AS52" i="3"/>
  <c r="AS58" i="3"/>
  <c r="AS53" i="3"/>
  <c r="AS57" i="3"/>
  <c r="AS11" i="3"/>
  <c r="AS12" i="3"/>
  <c r="AJ28" i="3"/>
  <c r="BE31" i="3" l="1"/>
  <c r="BF31" i="3" s="1"/>
  <c r="BE29" i="3"/>
  <c r="BF29" i="3" s="1"/>
  <c r="BE30" i="3"/>
  <c r="BF30" i="3" s="1"/>
  <c r="BE28" i="3"/>
  <c r="BF28" i="3" s="1"/>
  <c r="AS4" i="3" l="1"/>
  <c r="BO10" i="3" l="1"/>
  <c r="BO17" i="3" s="1"/>
  <c r="BO11" i="3"/>
  <c r="BO18" i="3" s="1"/>
  <c r="BP11" i="3"/>
  <c r="BP18" i="3" s="1"/>
  <c r="BQ11" i="3"/>
  <c r="BQ18" i="3" s="1"/>
  <c r="BO12" i="3"/>
  <c r="BO19" i="3" s="1"/>
  <c r="BP12" i="3"/>
  <c r="BP19" i="3" s="1"/>
  <c r="BQ12" i="3"/>
  <c r="BQ19" i="3" s="1"/>
  <c r="BO13" i="3"/>
  <c r="BO20" i="3" s="1"/>
  <c r="BP13" i="3"/>
  <c r="BP20" i="3" s="1"/>
  <c r="BQ13" i="3"/>
  <c r="BQ20" i="3" s="1"/>
  <c r="BO14" i="3"/>
  <c r="BO21" i="3" s="1"/>
  <c r="BP14" i="3"/>
  <c r="BP21" i="3" s="1"/>
  <c r="BQ14" i="3"/>
  <c r="BQ21" i="3" s="1"/>
  <c r="BP10" i="3"/>
  <c r="BP17" i="3" s="1"/>
  <c r="BQ10" i="3"/>
  <c r="BQ17" i="3" s="1"/>
  <c r="AA113" i="2" l="1"/>
  <c r="AB113" i="2" s="1"/>
  <c r="AT43" i="2"/>
  <c r="AS42" i="2"/>
  <c r="AT42" i="2" s="1"/>
  <c r="AS41" i="2"/>
  <c r="AT41" i="2" s="1"/>
  <c r="AS40" i="2"/>
  <c r="AT40" i="2" s="1"/>
  <c r="AS39" i="2"/>
  <c r="AT39" i="2" s="1"/>
  <c r="AS38" i="2"/>
  <c r="AT38" i="2" s="1"/>
  <c r="AS37" i="2"/>
  <c r="AT37" i="2" s="1"/>
  <c r="AS36" i="2"/>
  <c r="AT36" i="2" s="1"/>
  <c r="AS35" i="2"/>
  <c r="AT35" i="2" s="1"/>
  <c r="AS34" i="2"/>
  <c r="AT34" i="2" s="1"/>
  <c r="AS33" i="2"/>
  <c r="AT33" i="2" s="1"/>
  <c r="AS32" i="2"/>
  <c r="AT32" i="2" s="1"/>
  <c r="AS31" i="2"/>
  <c r="AS30" i="2"/>
  <c r="AT30" i="2" s="1"/>
  <c r="AS29" i="2"/>
  <c r="AT29" i="2" s="1"/>
  <c r="AS28" i="2"/>
  <c r="AT28" i="2" s="1"/>
  <c r="AS27" i="2"/>
  <c r="AT27" i="2" s="1"/>
  <c r="AS26" i="2"/>
  <c r="AT26" i="2" s="1"/>
  <c r="AS25" i="2"/>
  <c r="AT25" i="2" s="1"/>
  <c r="AS24" i="2"/>
  <c r="AT24" i="2" s="1"/>
  <c r="AS23" i="2"/>
  <c r="AT23" i="2" s="1"/>
  <c r="AS22" i="2"/>
  <c r="AT22" i="2" s="1"/>
  <c r="AS21" i="2"/>
  <c r="AT21" i="2" s="1"/>
  <c r="AS20" i="2"/>
  <c r="AT20" i="2" s="1"/>
  <c r="AS19" i="2"/>
  <c r="AT19" i="2" s="1"/>
  <c r="AS18" i="2"/>
  <c r="AT18" i="2" s="1"/>
  <c r="AS17" i="2"/>
  <c r="AT17" i="2" s="1"/>
  <c r="AS16" i="2"/>
  <c r="AT16" i="2" s="1"/>
  <c r="AS15" i="2"/>
  <c r="AS14" i="2"/>
  <c r="AT14" i="2" s="1"/>
  <c r="AS13" i="2"/>
  <c r="AT13" i="2" s="1"/>
  <c r="AS12" i="2"/>
  <c r="AT11" i="2"/>
  <c r="AK57" i="2"/>
  <c r="AJ56" i="2"/>
  <c r="AK56" i="2" s="1"/>
  <c r="AJ55" i="2"/>
  <c r="AK55" i="2" s="1"/>
  <c r="AJ54" i="2"/>
  <c r="AK54" i="2" s="1"/>
  <c r="AJ53" i="2"/>
  <c r="AK53" i="2" s="1"/>
  <c r="AJ52" i="2"/>
  <c r="AK52" i="2" s="1"/>
  <c r="AJ51" i="2"/>
  <c r="AK51" i="2" s="1"/>
  <c r="AJ50" i="2"/>
  <c r="AK50" i="2" s="1"/>
  <c r="AJ49" i="2"/>
  <c r="AK49" i="2" s="1"/>
  <c r="AJ48" i="2"/>
  <c r="AK48" i="2" s="1"/>
  <c r="AJ47" i="2"/>
  <c r="AK47" i="2" s="1"/>
  <c r="AJ46" i="2"/>
  <c r="AK46" i="2" s="1"/>
  <c r="AJ45" i="2"/>
  <c r="AK45" i="2" s="1"/>
  <c r="AJ44" i="2"/>
  <c r="AK44" i="2" s="1"/>
  <c r="AJ43" i="2"/>
  <c r="AK43" i="2" s="1"/>
  <c r="AJ42" i="2"/>
  <c r="AK42" i="2" s="1"/>
  <c r="AJ41" i="2"/>
  <c r="AK41" i="2" s="1"/>
  <c r="AJ40" i="2"/>
  <c r="AK40" i="2" s="1"/>
  <c r="AJ39" i="2"/>
  <c r="AK39" i="2" s="1"/>
  <c r="AJ38" i="2"/>
  <c r="AK38" i="2" s="1"/>
  <c r="AJ37" i="2"/>
  <c r="AK37" i="2" s="1"/>
  <c r="AJ36" i="2"/>
  <c r="AK36" i="2" s="1"/>
  <c r="AJ35" i="2"/>
  <c r="AK35" i="2" s="1"/>
  <c r="AJ34" i="2"/>
  <c r="AK34" i="2" s="1"/>
  <c r="AJ33" i="2"/>
  <c r="AK33" i="2" s="1"/>
  <c r="AJ32" i="2"/>
  <c r="AK32" i="2" s="1"/>
  <c r="AJ31" i="2"/>
  <c r="AJ30" i="2"/>
  <c r="AK30" i="2" s="1"/>
  <c r="AJ29" i="2"/>
  <c r="AK29" i="2" s="1"/>
  <c r="AJ28" i="2"/>
  <c r="AK28" i="2" s="1"/>
  <c r="AJ27" i="2"/>
  <c r="AK27" i="2" s="1"/>
  <c r="AJ26" i="2"/>
  <c r="AK26" i="2" s="1"/>
  <c r="AJ25" i="2"/>
  <c r="AK25" i="2" s="1"/>
  <c r="AJ24" i="2"/>
  <c r="AK24" i="2" s="1"/>
  <c r="AJ23" i="2"/>
  <c r="AK23" i="2" s="1"/>
  <c r="AJ22" i="2"/>
  <c r="AK22" i="2" s="1"/>
  <c r="AJ21" i="2"/>
  <c r="AK21" i="2" s="1"/>
  <c r="AJ20" i="2"/>
  <c r="AK20" i="2" s="1"/>
  <c r="AJ19" i="2"/>
  <c r="AK19" i="2" s="1"/>
  <c r="AJ18" i="2"/>
  <c r="AK18" i="2" s="1"/>
  <c r="AJ17" i="2"/>
  <c r="AK17" i="2" s="1"/>
  <c r="AJ16" i="2"/>
  <c r="AK16" i="2" s="1"/>
  <c r="AJ15" i="2"/>
  <c r="AK15" i="2" s="1"/>
  <c r="AJ14" i="2"/>
  <c r="AJ13" i="2"/>
  <c r="AK13" i="2" s="1"/>
  <c r="AJ12" i="2"/>
  <c r="AK12" i="2" s="1"/>
  <c r="AJ11" i="2"/>
  <c r="AK11" i="2" s="1"/>
  <c r="AJ10" i="2"/>
  <c r="AA12" i="2"/>
  <c r="AA13" i="2"/>
  <c r="AA14" i="2"/>
  <c r="AA15" i="2"/>
  <c r="AB15" i="2" s="1"/>
  <c r="AA16" i="2"/>
  <c r="AA17" i="2"/>
  <c r="AA18" i="2"/>
  <c r="AB18" i="2" s="1"/>
  <c r="AA19" i="2"/>
  <c r="AB19" i="2" s="1"/>
  <c r="AA20" i="2"/>
  <c r="AA21" i="2"/>
  <c r="AA22" i="2"/>
  <c r="AA23" i="2"/>
  <c r="AB23" i="2" s="1"/>
  <c r="AA24" i="2"/>
  <c r="AA25" i="2"/>
  <c r="AA26" i="2"/>
  <c r="AA27" i="2"/>
  <c r="AB27" i="2" s="1"/>
  <c r="AA28" i="2"/>
  <c r="AA29" i="2"/>
  <c r="AA30" i="2"/>
  <c r="AA31" i="2"/>
  <c r="AA32" i="2"/>
  <c r="AA33" i="2"/>
  <c r="AA34" i="2"/>
  <c r="AB34" i="2" s="1"/>
  <c r="AA35" i="2"/>
  <c r="AB35" i="2" s="1"/>
  <c r="AA36" i="2"/>
  <c r="AA37" i="2"/>
  <c r="AA38" i="2"/>
  <c r="AA39" i="2"/>
  <c r="AB39" i="2" s="1"/>
  <c r="AA40" i="2"/>
  <c r="AA41" i="2"/>
  <c r="AA42" i="2"/>
  <c r="AA43" i="2"/>
  <c r="AB43" i="2" s="1"/>
  <c r="AA44" i="2"/>
  <c r="AA45" i="2"/>
  <c r="AA46" i="2"/>
  <c r="AA47" i="2"/>
  <c r="AB47" i="2" s="1"/>
  <c r="AA48" i="2"/>
  <c r="AA49" i="2"/>
  <c r="AA50" i="2"/>
  <c r="AB50" i="2" s="1"/>
  <c r="AA51" i="2"/>
  <c r="AB51" i="2" s="1"/>
  <c r="AA52" i="2"/>
  <c r="AA53" i="2"/>
  <c r="AA54" i="2"/>
  <c r="AA55" i="2"/>
  <c r="AB55" i="2" s="1"/>
  <c r="AA56" i="2"/>
  <c r="AA57" i="2"/>
  <c r="AA58" i="2"/>
  <c r="AA59" i="2"/>
  <c r="AB59" i="2" s="1"/>
  <c r="AA60" i="2"/>
  <c r="AA61" i="2"/>
  <c r="AA62" i="2"/>
  <c r="AA63" i="2"/>
  <c r="AB63" i="2" s="1"/>
  <c r="AA64" i="2"/>
  <c r="AA65" i="2"/>
  <c r="AA66" i="2"/>
  <c r="AB66" i="2" s="1"/>
  <c r="AA67" i="2"/>
  <c r="AB67" i="2" s="1"/>
  <c r="AA68" i="2"/>
  <c r="AA69" i="2"/>
  <c r="AA70" i="2"/>
  <c r="AA71" i="2"/>
  <c r="AB71" i="2" s="1"/>
  <c r="AA72" i="2"/>
  <c r="AA73" i="2"/>
  <c r="AA74" i="2"/>
  <c r="AA75" i="2"/>
  <c r="AB75" i="2" s="1"/>
  <c r="AA76" i="2"/>
  <c r="AA77" i="2"/>
  <c r="AA78" i="2"/>
  <c r="AA79" i="2"/>
  <c r="AB79" i="2" s="1"/>
  <c r="AA80" i="2"/>
  <c r="AA81" i="2"/>
  <c r="AB81" i="2" s="1"/>
  <c r="AA82" i="2"/>
  <c r="AA83" i="2"/>
  <c r="AB83" i="2" s="1"/>
  <c r="AA84" i="2"/>
  <c r="AA85" i="2"/>
  <c r="AB85" i="2" s="1"/>
  <c r="AA86" i="2"/>
  <c r="AA87" i="2"/>
  <c r="AB87" i="2" s="1"/>
  <c r="AA88" i="2"/>
  <c r="AA89" i="2"/>
  <c r="AB89" i="2" s="1"/>
  <c r="AA90" i="2"/>
  <c r="AA91" i="2"/>
  <c r="AB91" i="2" s="1"/>
  <c r="AA92" i="2"/>
  <c r="AA93" i="2"/>
  <c r="AB93" i="2" s="1"/>
  <c r="AA94" i="2"/>
  <c r="AB94" i="2" s="1"/>
  <c r="AA95" i="2"/>
  <c r="AB95" i="2" s="1"/>
  <c r="AA96" i="2"/>
  <c r="AA97" i="2"/>
  <c r="AB97" i="2" s="1"/>
  <c r="AA98" i="2"/>
  <c r="AA99" i="2"/>
  <c r="AB99" i="2" s="1"/>
  <c r="AA100" i="2"/>
  <c r="AA101" i="2"/>
  <c r="AB101" i="2" s="1"/>
  <c r="AA102" i="2"/>
  <c r="AB102" i="2" s="1"/>
  <c r="AA103" i="2"/>
  <c r="AB103" i="2" s="1"/>
  <c r="AA104" i="2"/>
  <c r="AA105" i="2"/>
  <c r="AB105" i="2" s="1"/>
  <c r="AA106" i="2"/>
  <c r="AB106" i="2" s="1"/>
  <c r="AA107" i="2"/>
  <c r="AB107" i="2" s="1"/>
  <c r="AA108" i="2"/>
  <c r="AA109" i="2"/>
  <c r="AB109" i="2" s="1"/>
  <c r="AA110" i="2"/>
  <c r="AB110" i="2" s="1"/>
  <c r="AA111" i="2"/>
  <c r="AB111" i="2" s="1"/>
  <c r="AA112" i="2"/>
  <c r="AA11" i="2"/>
  <c r="AA10" i="2"/>
  <c r="R12" i="2"/>
  <c r="R13" i="2"/>
  <c r="R14" i="2"/>
  <c r="S14" i="2" s="1"/>
  <c r="R15" i="2"/>
  <c r="S15" i="2" s="1"/>
  <c r="R16" i="2"/>
  <c r="S16" i="2" s="1"/>
  <c r="R17" i="2"/>
  <c r="R18" i="2"/>
  <c r="S18" i="2" s="1"/>
  <c r="R19" i="2"/>
  <c r="S19" i="2" s="1"/>
  <c r="R20" i="2"/>
  <c r="R21" i="2"/>
  <c r="R22" i="2"/>
  <c r="S22" i="2" s="1"/>
  <c r="R23" i="2"/>
  <c r="S23" i="2" s="1"/>
  <c r="R24" i="2"/>
  <c r="S24" i="2" s="1"/>
  <c r="R26" i="2"/>
  <c r="R27" i="2"/>
  <c r="S27" i="2" s="1"/>
  <c r="R28" i="2"/>
  <c r="S28" i="2" s="1"/>
  <c r="R29" i="2"/>
  <c r="R30" i="2"/>
  <c r="S30" i="2" s="1"/>
  <c r="R31" i="2"/>
  <c r="R32" i="2"/>
  <c r="S32" i="2" s="1"/>
  <c r="R33" i="2"/>
  <c r="R34" i="2"/>
  <c r="S34" i="2" s="1"/>
  <c r="R35" i="2"/>
  <c r="S35" i="2" s="1"/>
  <c r="R36" i="2"/>
  <c r="S36" i="2" s="1"/>
  <c r="R37" i="2"/>
  <c r="R38" i="2"/>
  <c r="S38" i="2" s="1"/>
  <c r="R39" i="2"/>
  <c r="S39" i="2" s="1"/>
  <c r="R40" i="2"/>
  <c r="S40" i="2" s="1"/>
  <c r="R41" i="2"/>
  <c r="R42" i="2"/>
  <c r="R43" i="2"/>
  <c r="S43" i="2" s="1"/>
  <c r="R44" i="2"/>
  <c r="S44" i="2" s="1"/>
  <c r="R45" i="2"/>
  <c r="R46" i="2"/>
  <c r="S46" i="2" s="1"/>
  <c r="R47" i="2"/>
  <c r="S47" i="2" s="1"/>
  <c r="R48" i="2"/>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R65" i="2"/>
  <c r="S65" i="2" s="1"/>
  <c r="R66" i="2"/>
  <c r="S66" i="2" s="1"/>
  <c r="R67" i="2"/>
  <c r="S67" i="2" s="1"/>
  <c r="R68" i="2"/>
  <c r="S68" i="2" s="1"/>
  <c r="R69" i="2"/>
  <c r="S69" i="2" s="1"/>
  <c r="R70" i="2"/>
  <c r="S70" i="2" s="1"/>
  <c r="R71" i="2"/>
  <c r="S71" i="2" s="1"/>
  <c r="R72" i="2"/>
  <c r="S72" i="2" s="1"/>
  <c r="R73" i="2"/>
  <c r="S73" i="2" s="1"/>
  <c r="R74" i="2"/>
  <c r="S74" i="2" s="1"/>
  <c r="R75" i="2"/>
  <c r="S75" i="2" s="1"/>
  <c r="R76" i="2"/>
  <c r="S76" i="2" s="1"/>
  <c r="R77" i="2"/>
  <c r="S77" i="2" s="1"/>
  <c r="R78" i="2"/>
  <c r="S78" i="2" s="1"/>
  <c r="R79" i="2"/>
  <c r="S79" i="2" s="1"/>
  <c r="R80" i="2"/>
  <c r="R81" i="2"/>
  <c r="S81" i="2" s="1"/>
  <c r="R82" i="2"/>
  <c r="S82" i="2" s="1"/>
  <c r="R83" i="2"/>
  <c r="S83" i="2" s="1"/>
  <c r="R84" i="2"/>
  <c r="S84" i="2" s="1"/>
  <c r="R85" i="2"/>
  <c r="S85" i="2" s="1"/>
  <c r="R86" i="2"/>
  <c r="S86" i="2" s="1"/>
  <c r="R87" i="2"/>
  <c r="S87" i="2" s="1"/>
  <c r="R88" i="2"/>
  <c r="S88" i="2" s="1"/>
  <c r="R89" i="2"/>
  <c r="S89" i="2" s="1"/>
  <c r="R90" i="2"/>
  <c r="S90" i="2" s="1"/>
  <c r="R91" i="2"/>
  <c r="S91" i="2" s="1"/>
  <c r="R92" i="2"/>
  <c r="S92" i="2" s="1"/>
  <c r="R93" i="2"/>
  <c r="S93" i="2" s="1"/>
  <c r="R94" i="2"/>
  <c r="S94" i="2" s="1"/>
  <c r="R95" i="2"/>
  <c r="S95" i="2" s="1"/>
  <c r="R96" i="2"/>
  <c r="R97" i="2"/>
  <c r="S97" i="2" s="1"/>
  <c r="R98" i="2"/>
  <c r="S98" i="2" s="1"/>
  <c r="R99" i="2"/>
  <c r="S99" i="2" s="1"/>
  <c r="R100" i="2"/>
  <c r="S100" i="2" s="1"/>
  <c r="R101" i="2"/>
  <c r="S101" i="2" s="1"/>
  <c r="R102" i="2"/>
  <c r="S102" i="2" s="1"/>
  <c r="R103" i="2"/>
  <c r="S103" i="2" s="1"/>
  <c r="R104" i="2"/>
  <c r="S104" i="2" s="1"/>
  <c r="R105" i="2"/>
  <c r="S105" i="2" s="1"/>
  <c r="R106" i="2"/>
  <c r="S106" i="2" s="1"/>
  <c r="R107" i="2"/>
  <c r="S107" i="2" s="1"/>
  <c r="R108" i="2"/>
  <c r="S108" i="2" s="1"/>
  <c r="R109" i="2"/>
  <c r="S109" i="2" s="1"/>
  <c r="R110" i="2"/>
  <c r="S110" i="2" s="1"/>
  <c r="R111" i="2"/>
  <c r="S111" i="2" s="1"/>
  <c r="R112" i="2"/>
  <c r="R113" i="2"/>
  <c r="S113" i="2" s="1"/>
  <c r="R11" i="2"/>
  <c r="I12" i="2"/>
  <c r="I14" i="2"/>
  <c r="I15" i="2"/>
  <c r="J15" i="2" s="1"/>
  <c r="I16" i="2"/>
  <c r="I17" i="2"/>
  <c r="I18" i="2"/>
  <c r="I19" i="2"/>
  <c r="J19" i="2" s="1"/>
  <c r="I21" i="2"/>
  <c r="I22" i="2"/>
  <c r="I23" i="2"/>
  <c r="J23" i="2" s="1"/>
  <c r="I24" i="2"/>
  <c r="I25" i="2"/>
  <c r="I26" i="2"/>
  <c r="I27" i="2"/>
  <c r="J27" i="2" s="1"/>
  <c r="I28" i="2"/>
  <c r="I29" i="2"/>
  <c r="I30" i="2"/>
  <c r="I31" i="2"/>
  <c r="I32" i="2"/>
  <c r="I33" i="2"/>
  <c r="I34" i="2"/>
  <c r="I35" i="2"/>
  <c r="J35" i="2" s="1"/>
  <c r="I36" i="2"/>
  <c r="I37" i="2"/>
  <c r="I38" i="2"/>
  <c r="I39" i="2"/>
  <c r="J39" i="2" s="1"/>
  <c r="I40" i="2"/>
  <c r="I41" i="2"/>
  <c r="I42" i="2"/>
  <c r="I43" i="2"/>
  <c r="J43" i="2" s="1"/>
  <c r="I44" i="2"/>
  <c r="I45" i="2"/>
  <c r="I46" i="2"/>
  <c r="I47" i="2"/>
  <c r="J47" i="2" s="1"/>
  <c r="I48" i="2"/>
  <c r="I49" i="2"/>
  <c r="I50" i="2"/>
  <c r="I51" i="2"/>
  <c r="J51" i="2" s="1"/>
  <c r="I52" i="2"/>
  <c r="I53" i="2"/>
  <c r="I54" i="2"/>
  <c r="I55" i="2"/>
  <c r="J55" i="2" s="1"/>
  <c r="I56" i="2"/>
  <c r="I57" i="2"/>
  <c r="I58" i="2"/>
  <c r="I59" i="2"/>
  <c r="J59" i="2" s="1"/>
  <c r="I60" i="2"/>
  <c r="I61" i="2"/>
  <c r="I62" i="2"/>
  <c r="I63" i="2"/>
  <c r="J63" i="2" s="1"/>
  <c r="I64" i="2"/>
  <c r="I65" i="2"/>
  <c r="I66" i="2"/>
  <c r="I67" i="2"/>
  <c r="J67" i="2" s="1"/>
  <c r="I68" i="2"/>
  <c r="I69" i="2"/>
  <c r="I70" i="2"/>
  <c r="I71" i="2"/>
  <c r="J71" i="2" s="1"/>
  <c r="I72" i="2"/>
  <c r="I73" i="2"/>
  <c r="I74" i="2"/>
  <c r="I75" i="2"/>
  <c r="J75" i="2" s="1"/>
  <c r="I76" i="2"/>
  <c r="I77" i="2"/>
  <c r="I78" i="2"/>
  <c r="I79" i="2"/>
  <c r="J79" i="2" s="1"/>
  <c r="I80" i="2"/>
  <c r="I81" i="2"/>
  <c r="I82" i="2"/>
  <c r="I83" i="2"/>
  <c r="J83" i="2" s="1"/>
  <c r="I84" i="2"/>
  <c r="I85" i="2"/>
  <c r="I86" i="2"/>
  <c r="I87" i="2"/>
  <c r="J87" i="2" s="1"/>
  <c r="I88" i="2"/>
  <c r="I89" i="2"/>
  <c r="I90" i="2"/>
  <c r="I91" i="2"/>
  <c r="J91" i="2" s="1"/>
  <c r="I92" i="2"/>
  <c r="I93" i="2"/>
  <c r="I94" i="2"/>
  <c r="I95" i="2"/>
  <c r="J95" i="2" s="1"/>
  <c r="I96" i="2"/>
  <c r="I97" i="2"/>
  <c r="I98" i="2"/>
  <c r="I99" i="2"/>
  <c r="J99" i="2" s="1"/>
  <c r="I100" i="2"/>
  <c r="I101" i="2"/>
  <c r="I102" i="2"/>
  <c r="I103" i="2"/>
  <c r="J103" i="2" s="1"/>
  <c r="I104" i="2"/>
  <c r="I105" i="2"/>
  <c r="I106" i="2"/>
  <c r="I107" i="2"/>
  <c r="J107" i="2" s="1"/>
  <c r="I108" i="2"/>
  <c r="I109" i="2"/>
  <c r="I110" i="2"/>
  <c r="I111" i="2"/>
  <c r="J111" i="2" s="1"/>
  <c r="I112" i="2"/>
  <c r="I113" i="2"/>
  <c r="S112" i="2"/>
  <c r="S96" i="2"/>
  <c r="S80" i="2"/>
  <c r="S64" i="2"/>
  <c r="S48" i="2"/>
  <c r="S45" i="2"/>
  <c r="S42" i="2"/>
  <c r="S41" i="2"/>
  <c r="S37" i="2"/>
  <c r="S33" i="2"/>
  <c r="S29" i="2"/>
  <c r="S26" i="2"/>
  <c r="S25" i="2"/>
  <c r="S21" i="2"/>
  <c r="S20" i="2"/>
  <c r="S17" i="2"/>
  <c r="S13" i="2"/>
  <c r="S12" i="2"/>
  <c r="S11" i="2"/>
  <c r="AB10" i="2"/>
  <c r="AB112" i="2"/>
  <c r="AB108" i="2"/>
  <c r="AB104" i="2"/>
  <c r="AB100" i="2"/>
  <c r="AB98" i="2"/>
  <c r="AB96" i="2"/>
  <c r="AB92" i="2"/>
  <c r="AB90" i="2"/>
  <c r="AB88" i="2"/>
  <c r="AB86" i="2"/>
  <c r="AB84" i="2"/>
  <c r="AB82" i="2"/>
  <c r="AB80" i="2"/>
  <c r="AB78" i="2"/>
  <c r="AB77" i="2"/>
  <c r="AB76" i="2"/>
  <c r="AB74" i="2"/>
  <c r="AB73" i="2"/>
  <c r="AB72" i="2"/>
  <c r="AB70" i="2"/>
  <c r="AB69" i="2"/>
  <c r="AB68" i="2"/>
  <c r="AB65" i="2"/>
  <c r="AB64" i="2"/>
  <c r="AB62" i="2"/>
  <c r="AB61" i="2"/>
  <c r="AB60" i="2"/>
  <c r="AB58" i="2"/>
  <c r="AB57" i="2"/>
  <c r="AB56" i="2"/>
  <c r="AB54" i="2"/>
  <c r="AB53" i="2"/>
  <c r="AB52" i="2"/>
  <c r="AB49" i="2"/>
  <c r="AB48" i="2"/>
  <c r="AB46" i="2"/>
  <c r="AB45" i="2"/>
  <c r="AB44" i="2"/>
  <c r="AB42" i="2"/>
  <c r="AB41" i="2"/>
  <c r="AB40" i="2"/>
  <c r="AB38" i="2"/>
  <c r="AB37" i="2"/>
  <c r="AB36" i="2"/>
  <c r="AB33" i="2"/>
  <c r="AB32" i="2"/>
  <c r="AB30" i="2"/>
  <c r="AB29" i="2"/>
  <c r="AB28" i="2"/>
  <c r="AB26" i="2"/>
  <c r="AB25" i="2"/>
  <c r="AB24" i="2"/>
  <c r="AB22" i="2"/>
  <c r="AB21" i="2"/>
  <c r="AB20" i="2"/>
  <c r="AB17" i="2"/>
  <c r="AB16" i="2"/>
  <c r="AB14" i="2"/>
  <c r="AB13" i="2"/>
  <c r="AB12" i="2"/>
  <c r="AB11" i="2"/>
  <c r="J113" i="2"/>
  <c r="J12" i="2"/>
  <c r="J13" i="2"/>
  <c r="J14" i="2"/>
  <c r="J16" i="2"/>
  <c r="J17" i="2"/>
  <c r="J18" i="2"/>
  <c r="J20" i="2"/>
  <c r="J21" i="2"/>
  <c r="J22" i="2"/>
  <c r="J24" i="2"/>
  <c r="J25" i="2"/>
  <c r="J26" i="2"/>
  <c r="J28" i="2"/>
  <c r="J29" i="2"/>
  <c r="J30" i="2"/>
  <c r="J32" i="2"/>
  <c r="J33" i="2"/>
  <c r="J34" i="2"/>
  <c r="J36" i="2"/>
  <c r="J37" i="2"/>
  <c r="J38" i="2"/>
  <c r="J40" i="2"/>
  <c r="J41" i="2"/>
  <c r="J42" i="2"/>
  <c r="J44" i="2"/>
  <c r="J45" i="2"/>
  <c r="J46" i="2"/>
  <c r="J48" i="2"/>
  <c r="J49" i="2"/>
  <c r="J50" i="2"/>
  <c r="J52" i="2"/>
  <c r="J53" i="2"/>
  <c r="J54" i="2"/>
  <c r="J56" i="2"/>
  <c r="J57" i="2"/>
  <c r="J58" i="2"/>
  <c r="J60" i="2"/>
  <c r="J61" i="2"/>
  <c r="J62" i="2"/>
  <c r="J64" i="2"/>
  <c r="J65" i="2"/>
  <c r="J66" i="2"/>
  <c r="J68" i="2"/>
  <c r="J69" i="2"/>
  <c r="J70" i="2"/>
  <c r="J72" i="2"/>
  <c r="J73" i="2"/>
  <c r="J74" i="2"/>
  <c r="J76" i="2"/>
  <c r="J77" i="2"/>
  <c r="J78" i="2"/>
  <c r="J80" i="2"/>
  <c r="J81" i="2"/>
  <c r="J82" i="2"/>
  <c r="J84" i="2"/>
  <c r="J85" i="2"/>
  <c r="J86" i="2"/>
  <c r="J88" i="2"/>
  <c r="J89" i="2"/>
  <c r="J90" i="2"/>
  <c r="J92" i="2"/>
  <c r="J93" i="2"/>
  <c r="J94" i="2"/>
  <c r="J96" i="2"/>
  <c r="J97" i="2"/>
  <c r="J98" i="2"/>
  <c r="J100" i="2"/>
  <c r="J101" i="2"/>
  <c r="J102" i="2"/>
  <c r="J104" i="2"/>
  <c r="J105" i="2"/>
  <c r="J106" i="2"/>
  <c r="J108" i="2"/>
  <c r="J109" i="2"/>
  <c r="J110" i="2"/>
  <c r="J112" i="2"/>
  <c r="AA114" i="2" l="1"/>
  <c r="K14" i="2"/>
  <c r="I114" i="2"/>
  <c r="T14" i="2"/>
  <c r="K127" i="2" s="1"/>
  <c r="R114" i="2"/>
  <c r="K16" i="2"/>
  <c r="M126" i="2" s="1"/>
  <c r="K15" i="2"/>
  <c r="L126" i="2" s="1"/>
  <c r="AL14" i="2"/>
  <c r="K131" i="2" s="1"/>
  <c r="AK14" i="2"/>
  <c r="AL15" i="2"/>
  <c r="L131" i="2" s="1"/>
  <c r="AC14" i="2"/>
  <c r="K130" i="2" s="1"/>
  <c r="AK31" i="2"/>
  <c r="AL16" i="2"/>
  <c r="M131" i="2" s="1"/>
  <c r="AT15" i="2"/>
  <c r="AU15" i="2"/>
  <c r="L132" i="2" s="1"/>
  <c r="AT31" i="2"/>
  <c r="AU16" i="2"/>
  <c r="M132" i="2" s="1"/>
  <c r="AT12" i="2"/>
  <c r="AU14" i="2"/>
  <c r="K132" i="2" s="1"/>
  <c r="AB31" i="2"/>
  <c r="AC16" i="2"/>
  <c r="M130" i="2" s="1"/>
  <c r="AC15" i="2"/>
  <c r="L130" i="2" s="1"/>
  <c r="T15" i="2"/>
  <c r="L127" i="2" s="1"/>
  <c r="J31" i="2"/>
  <c r="J11" i="2"/>
  <c r="K126" i="2"/>
  <c r="S31" i="2"/>
  <c r="S114" i="2" s="1"/>
  <c r="T10" i="2" s="1"/>
  <c r="T16" i="2"/>
  <c r="M127" i="2" s="1"/>
  <c r="AS114" i="2"/>
  <c r="AB114" i="2"/>
  <c r="AC10" i="2" s="1"/>
  <c r="AK10" i="2"/>
  <c r="AK114" i="2" s="1"/>
  <c r="AL10" i="2" s="1"/>
  <c r="AS33" i="3"/>
  <c r="AS36" i="3"/>
  <c r="AS35" i="3"/>
  <c r="AS34" i="3"/>
  <c r="AS31" i="3"/>
  <c r="AS30" i="3"/>
  <c r="AS29" i="3"/>
  <c r="AS28" i="3"/>
  <c r="AS6" i="3"/>
  <c r="J114" i="2" l="1"/>
  <c r="K10" i="2" s="1"/>
  <c r="AT114" i="2"/>
  <c r="AU10" i="2" s="1"/>
  <c r="BK49" i="3"/>
  <c r="BL49" i="3" s="1"/>
  <c r="BM49" i="3" s="1"/>
  <c r="BK48" i="3"/>
  <c r="BL48" i="3" s="1"/>
  <c r="BM48" i="3" s="1"/>
  <c r="AJ4" i="3"/>
  <c r="AM55" i="3" l="1"/>
  <c r="AM54" i="3"/>
  <c r="AM5" i="3"/>
  <c r="AM8" i="3"/>
  <c r="AK4"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5" i="3"/>
  <c r="AG4" i="3"/>
  <c r="AS7" i="3"/>
  <c r="AS5" i="3"/>
  <c r="AS10" i="3"/>
  <c r="AS9" i="3"/>
  <c r="AW92" i="2"/>
  <c r="AJ14" i="3"/>
  <c r="AD10" i="4"/>
  <c r="AE10" i="4" s="1"/>
  <c r="AW93" i="2" l="1"/>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G109" i="2"/>
  <c r="AD11" i="4"/>
  <c r="AE11" i="4" s="1"/>
  <c r="AD12" i="4"/>
  <c r="AE12" i="4" s="1"/>
  <c r="AD13" i="4"/>
  <c r="AE13" i="4" s="1"/>
  <c r="AD14" i="4"/>
  <c r="AE14" i="4" s="1"/>
  <c r="AD15" i="4"/>
  <c r="AE15" i="4" s="1"/>
  <c r="AD16" i="4"/>
  <c r="AE16" i="4" s="1"/>
  <c r="AD17" i="4"/>
  <c r="AE17" i="4" s="1"/>
  <c r="AD18" i="4"/>
  <c r="AE18" i="4" s="1"/>
  <c r="AD19" i="4"/>
  <c r="AE19" i="4" s="1"/>
  <c r="AD20" i="4"/>
  <c r="AE20" i="4" s="1"/>
  <c r="AD21" i="4"/>
  <c r="AE21" i="4" s="1"/>
  <c r="AD22" i="4"/>
  <c r="AE22" i="4" s="1"/>
  <c r="AD23" i="4"/>
  <c r="AE23" i="4" s="1"/>
  <c r="AD24" i="4"/>
  <c r="AE24" i="4" s="1"/>
  <c r="AD25" i="4"/>
  <c r="AE25" i="4" s="1"/>
  <c r="AD26" i="4"/>
  <c r="AE26" i="4" s="1"/>
  <c r="AD27" i="4"/>
  <c r="AE27" i="4" s="1"/>
  <c r="AD28" i="4"/>
  <c r="AE28" i="4" s="1"/>
  <c r="AD29" i="4"/>
  <c r="AE29" i="4" s="1"/>
  <c r="AD30" i="4"/>
  <c r="AE30" i="4" s="1"/>
  <c r="AD31" i="4"/>
  <c r="AE31" i="4" s="1"/>
  <c r="AD32" i="4"/>
  <c r="AE32" i="4" s="1"/>
  <c r="AD33" i="4"/>
  <c r="AE33" i="4" s="1"/>
  <c r="AD34" i="4"/>
  <c r="AE34" i="4" s="1"/>
  <c r="AD35" i="4"/>
  <c r="AE35" i="4" s="1"/>
  <c r="AD36" i="4"/>
  <c r="AE36" i="4" s="1"/>
  <c r="AD37" i="4"/>
  <c r="AE37" i="4" s="1"/>
  <c r="AD38" i="4"/>
  <c r="AE38" i="4" s="1"/>
  <c r="AD39" i="4"/>
  <c r="AE39" i="4" s="1"/>
  <c r="AD40" i="4"/>
  <c r="AE40" i="4" s="1"/>
  <c r="AD41" i="4"/>
  <c r="AE41" i="4" s="1"/>
  <c r="AD42" i="4"/>
  <c r="AE42" i="4" s="1"/>
  <c r="AD43" i="4"/>
  <c r="AE43" i="4" s="1"/>
  <c r="AD44" i="4"/>
  <c r="AE44" i="4" s="1"/>
  <c r="AD45" i="4"/>
  <c r="AE45" i="4" s="1"/>
  <c r="AD46" i="4"/>
  <c r="AE46" i="4" s="1"/>
  <c r="AD47" i="4"/>
  <c r="AE47" i="4" s="1"/>
  <c r="AD48" i="4"/>
  <c r="AE48" i="4" s="1"/>
  <c r="AD49" i="4"/>
  <c r="AE49" i="4" s="1"/>
  <c r="AD50" i="4"/>
  <c r="AE50" i="4" s="1"/>
  <c r="AD51" i="4"/>
  <c r="AE51" i="4" s="1"/>
  <c r="AD52" i="4"/>
  <c r="AE52" i="4" s="1"/>
  <c r="AD53" i="4"/>
  <c r="AE53" i="4" s="1"/>
  <c r="AD54" i="4"/>
  <c r="AE54" i="4" s="1"/>
  <c r="AD55" i="4"/>
  <c r="AE55" i="4" s="1"/>
  <c r="AD56" i="4"/>
  <c r="AE56" i="4" s="1"/>
  <c r="AD57" i="4"/>
  <c r="AE57" i="4" s="1"/>
  <c r="AD58" i="4"/>
  <c r="AE58" i="4" s="1"/>
  <c r="AD59" i="4"/>
  <c r="AE59" i="4" s="1"/>
  <c r="AD60" i="4"/>
  <c r="AE60" i="4" s="1"/>
  <c r="AD61" i="4"/>
  <c r="AE61" i="4" s="1"/>
  <c r="AD62" i="4"/>
  <c r="AE62" i="4" s="1"/>
  <c r="AD63" i="4"/>
  <c r="AE63" i="4" s="1"/>
  <c r="AD64" i="4"/>
  <c r="AE64" i="4" s="1"/>
  <c r="AD65" i="4"/>
  <c r="AE65" i="4" s="1"/>
  <c r="AD66" i="4"/>
  <c r="AE66" i="4" s="1"/>
  <c r="AD67" i="4"/>
  <c r="AE67" i="4" s="1"/>
  <c r="AD68" i="4"/>
  <c r="AE68" i="4" s="1"/>
  <c r="AD69" i="4"/>
  <c r="AE69" i="4" s="1"/>
  <c r="AD70" i="4"/>
  <c r="AE70" i="4" s="1"/>
  <c r="AD71" i="4"/>
  <c r="AE71" i="4" s="1"/>
  <c r="AD72" i="4"/>
  <c r="AE72" i="4" s="1"/>
  <c r="AD73" i="4"/>
  <c r="AE73" i="4" s="1"/>
  <c r="AD74" i="4"/>
  <c r="AE74" i="4" s="1"/>
  <c r="AD75" i="4"/>
  <c r="AE75" i="4" s="1"/>
  <c r="AD76" i="4"/>
  <c r="AE76" i="4" s="1"/>
  <c r="AD77" i="4"/>
  <c r="AE77" i="4" s="1"/>
  <c r="AD78" i="4"/>
  <c r="AE78" i="4" s="1"/>
  <c r="AD79" i="4"/>
  <c r="AE79" i="4" s="1"/>
  <c r="AD80" i="4"/>
  <c r="AE80" i="4" s="1"/>
  <c r="AD81" i="4"/>
  <c r="AE81" i="4" s="1"/>
  <c r="AD82" i="4"/>
  <c r="AE82" i="4" s="1"/>
  <c r="AD83" i="4"/>
  <c r="AE83" i="4" s="1"/>
  <c r="AD84" i="4"/>
  <c r="AE84" i="4" s="1"/>
  <c r="AD85" i="4"/>
  <c r="AE85" i="4" s="1"/>
  <c r="AD86" i="4"/>
  <c r="AE86" i="4" s="1"/>
  <c r="AD87" i="4"/>
  <c r="AE87" i="4" s="1"/>
  <c r="AD88" i="4"/>
  <c r="AE88" i="4" s="1"/>
  <c r="AD89" i="4"/>
  <c r="AE89" i="4" s="1"/>
  <c r="AD90" i="4"/>
  <c r="AE90" i="4" s="1"/>
  <c r="AD91" i="4"/>
  <c r="AE91" i="4" s="1"/>
  <c r="AD92" i="4"/>
  <c r="AE92" i="4" s="1"/>
  <c r="AD93" i="4"/>
  <c r="AE93" i="4" s="1"/>
  <c r="AD94" i="4"/>
  <c r="AE94" i="4" s="1"/>
  <c r="AD95" i="4"/>
  <c r="AE95" i="4" s="1"/>
  <c r="AD96" i="4"/>
  <c r="AE96" i="4" s="1"/>
  <c r="AD97" i="4"/>
  <c r="AE97" i="4" s="1"/>
  <c r="AD98" i="4"/>
  <c r="AE98" i="4" s="1"/>
  <c r="AD99" i="4"/>
  <c r="AE99" i="4" s="1"/>
  <c r="AD100" i="4"/>
  <c r="AE100" i="4" s="1"/>
  <c r="AD101" i="4"/>
  <c r="AE101" i="4" s="1"/>
  <c r="AD102" i="4"/>
  <c r="AE102" i="4" s="1"/>
  <c r="AD103" i="4"/>
  <c r="AE103" i="4" s="1"/>
  <c r="AD104" i="4"/>
  <c r="AE104" i="4" s="1"/>
  <c r="AD105" i="4"/>
  <c r="AE105" i="4" s="1"/>
  <c r="AD106" i="4"/>
  <c r="AE106" i="4" s="1"/>
  <c r="AD107" i="4"/>
  <c r="AE107" i="4" s="1"/>
  <c r="AD108" i="4"/>
  <c r="AE108" i="4" s="1"/>
  <c r="AD109" i="4"/>
  <c r="AE109" i="4" s="1"/>
  <c r="AD110" i="4"/>
  <c r="AE110" i="4" s="1"/>
  <c r="AD111" i="4"/>
  <c r="AE111" i="4" s="1"/>
  <c r="AD112" i="4"/>
  <c r="AE112" i="4" s="1"/>
  <c r="AD113" i="4"/>
  <c r="AE113" i="4" s="1"/>
  <c r="O11" i="4" l="1"/>
  <c r="O12" i="4"/>
  <c r="O13" i="4"/>
  <c r="O14" i="4"/>
  <c r="P14" i="4" s="1"/>
  <c r="O15" i="4"/>
  <c r="O16" i="4"/>
  <c r="O17" i="4"/>
  <c r="O18" i="4"/>
  <c r="P18" i="4" s="1"/>
  <c r="O19" i="4"/>
  <c r="O20" i="4"/>
  <c r="O21" i="4"/>
  <c r="P21" i="4" s="1"/>
  <c r="O22" i="4"/>
  <c r="P22" i="4" s="1"/>
  <c r="O23" i="4"/>
  <c r="O24" i="4"/>
  <c r="O25" i="4"/>
  <c r="P25" i="4" s="1"/>
  <c r="O26" i="4"/>
  <c r="P26" i="4" s="1"/>
  <c r="O27" i="4"/>
  <c r="O28" i="4"/>
  <c r="O29" i="4"/>
  <c r="O30" i="4"/>
  <c r="P30" i="4" s="1"/>
  <c r="O31" i="4"/>
  <c r="O32" i="4"/>
  <c r="O33" i="4"/>
  <c r="O34" i="4"/>
  <c r="P34" i="4" s="1"/>
  <c r="O35" i="4"/>
  <c r="O36" i="4"/>
  <c r="O37" i="4"/>
  <c r="O38" i="4"/>
  <c r="P38" i="4" s="1"/>
  <c r="O39" i="4"/>
  <c r="O40" i="4"/>
  <c r="O41" i="4"/>
  <c r="P41" i="4" s="1"/>
  <c r="O42" i="4"/>
  <c r="P42" i="4" s="1"/>
  <c r="O43" i="4"/>
  <c r="O44" i="4"/>
  <c r="O45" i="4"/>
  <c r="O46" i="4"/>
  <c r="P46" i="4" s="1"/>
  <c r="O47" i="4"/>
  <c r="O48" i="4"/>
  <c r="O49" i="4"/>
  <c r="O50" i="4"/>
  <c r="P50" i="4" s="1"/>
  <c r="O51" i="4"/>
  <c r="O52" i="4"/>
  <c r="O53" i="4"/>
  <c r="P53" i="4" s="1"/>
  <c r="O54" i="4"/>
  <c r="P54" i="4" s="1"/>
  <c r="O55" i="4"/>
  <c r="O56" i="4"/>
  <c r="O57" i="4"/>
  <c r="P57" i="4" s="1"/>
  <c r="O58" i="4"/>
  <c r="P58" i="4" s="1"/>
  <c r="O59" i="4"/>
  <c r="O60" i="4"/>
  <c r="O61" i="4"/>
  <c r="O62" i="4"/>
  <c r="P62" i="4" s="1"/>
  <c r="O63" i="4"/>
  <c r="O64" i="4"/>
  <c r="O65" i="4"/>
  <c r="O66" i="4"/>
  <c r="P66" i="4" s="1"/>
  <c r="O67" i="4"/>
  <c r="O68" i="4"/>
  <c r="O69" i="4"/>
  <c r="P69" i="4" s="1"/>
  <c r="O70" i="4"/>
  <c r="P70" i="4" s="1"/>
  <c r="O71" i="4"/>
  <c r="O72" i="4"/>
  <c r="O73" i="4"/>
  <c r="P73" i="4" s="1"/>
  <c r="O74" i="4"/>
  <c r="P74" i="4" s="1"/>
  <c r="O75" i="4"/>
  <c r="O76" i="4"/>
  <c r="O77" i="4"/>
  <c r="O78" i="4"/>
  <c r="P78" i="4" s="1"/>
  <c r="O79" i="4"/>
  <c r="O80" i="4"/>
  <c r="O81" i="4"/>
  <c r="O82" i="4"/>
  <c r="P82" i="4" s="1"/>
  <c r="O83" i="4"/>
  <c r="O84" i="4"/>
  <c r="O85" i="4"/>
  <c r="P85" i="4" s="1"/>
  <c r="O86" i="4"/>
  <c r="P86" i="4" s="1"/>
  <c r="O87" i="4"/>
  <c r="O88" i="4"/>
  <c r="O89" i="4"/>
  <c r="P89" i="4" s="1"/>
  <c r="O90" i="4"/>
  <c r="P90" i="4" s="1"/>
  <c r="O91" i="4"/>
  <c r="O92" i="4"/>
  <c r="O93" i="4"/>
  <c r="O94" i="4"/>
  <c r="P94" i="4" s="1"/>
  <c r="O95" i="4"/>
  <c r="O96" i="4"/>
  <c r="O97" i="4"/>
  <c r="O98" i="4"/>
  <c r="P98" i="4" s="1"/>
  <c r="O99" i="4"/>
  <c r="O100" i="4"/>
  <c r="O101" i="4"/>
  <c r="P101" i="4" s="1"/>
  <c r="O102" i="4"/>
  <c r="P102" i="4" s="1"/>
  <c r="O103" i="4"/>
  <c r="O104" i="4"/>
  <c r="O105" i="4"/>
  <c r="P105" i="4" s="1"/>
  <c r="O106" i="4"/>
  <c r="P106" i="4" s="1"/>
  <c r="O107" i="4"/>
  <c r="O108" i="4"/>
  <c r="O109" i="4"/>
  <c r="O110" i="4"/>
  <c r="P110" i="4" s="1"/>
  <c r="O111" i="4"/>
  <c r="O112" i="4"/>
  <c r="O113" i="4"/>
  <c r="O114" i="4"/>
  <c r="P114" i="4" s="1"/>
  <c r="O115" i="4"/>
  <c r="O116" i="4"/>
  <c r="O117" i="4"/>
  <c r="P117" i="4" s="1"/>
  <c r="O118" i="4"/>
  <c r="P118" i="4" s="1"/>
  <c r="O119" i="4"/>
  <c r="O120" i="4"/>
  <c r="O121" i="4"/>
  <c r="P121" i="4" s="1"/>
  <c r="O122" i="4"/>
  <c r="P122" i="4" s="1"/>
  <c r="O123" i="4"/>
  <c r="O124" i="4"/>
  <c r="O125" i="4"/>
  <c r="O126" i="4"/>
  <c r="P126" i="4" s="1"/>
  <c r="O127" i="4"/>
  <c r="O128" i="4"/>
  <c r="O129" i="4"/>
  <c r="O130" i="4"/>
  <c r="P130" i="4" s="1"/>
  <c r="O131" i="4"/>
  <c r="O132" i="4"/>
  <c r="O133" i="4"/>
  <c r="P133" i="4" s="1"/>
  <c r="O134" i="4"/>
  <c r="P134" i="4" s="1"/>
  <c r="O135" i="4"/>
  <c r="O136" i="4"/>
  <c r="O137" i="4"/>
  <c r="P137" i="4" s="1"/>
  <c r="O138" i="4"/>
  <c r="P138" i="4" s="1"/>
  <c r="O139" i="4"/>
  <c r="O140" i="4"/>
  <c r="O141" i="4"/>
  <c r="O142" i="4"/>
  <c r="P142" i="4" s="1"/>
  <c r="O143" i="4"/>
  <c r="O144" i="4"/>
  <c r="O145" i="4"/>
  <c r="O146" i="4"/>
  <c r="P146" i="4" s="1"/>
  <c r="O147" i="4"/>
  <c r="O148" i="4"/>
  <c r="O149" i="4"/>
  <c r="P149" i="4" s="1"/>
  <c r="O150" i="4"/>
  <c r="P150" i="4" s="1"/>
  <c r="O151" i="4"/>
  <c r="O152" i="4"/>
  <c r="O153" i="4"/>
  <c r="P153" i="4" s="1"/>
  <c r="O154" i="4"/>
  <c r="P154" i="4" s="1"/>
  <c r="O10" i="4"/>
  <c r="P11" i="4"/>
  <c r="P12" i="4"/>
  <c r="P13" i="4"/>
  <c r="P15" i="4"/>
  <c r="P16" i="4"/>
  <c r="P17" i="4"/>
  <c r="P19" i="4"/>
  <c r="P20" i="4"/>
  <c r="P23" i="4"/>
  <c r="P24" i="4"/>
  <c r="P27" i="4"/>
  <c r="P28" i="4"/>
  <c r="P29" i="4"/>
  <c r="P31" i="4"/>
  <c r="P32" i="4"/>
  <c r="P33" i="4"/>
  <c r="P35" i="4"/>
  <c r="P36" i="4"/>
  <c r="P37" i="4"/>
  <c r="P39" i="4"/>
  <c r="P40" i="4"/>
  <c r="P43" i="4"/>
  <c r="P44" i="4"/>
  <c r="P45" i="4"/>
  <c r="P47" i="4"/>
  <c r="P48" i="4"/>
  <c r="P49" i="4"/>
  <c r="P51" i="4"/>
  <c r="P52" i="4"/>
  <c r="P55" i="4"/>
  <c r="P56" i="4"/>
  <c r="P59" i="4"/>
  <c r="P60" i="4"/>
  <c r="P61" i="4"/>
  <c r="P63" i="4"/>
  <c r="P64" i="4"/>
  <c r="P65" i="4"/>
  <c r="P67" i="4"/>
  <c r="P68" i="4"/>
  <c r="P71" i="4"/>
  <c r="P72" i="4"/>
  <c r="P75" i="4"/>
  <c r="P76" i="4"/>
  <c r="P77" i="4"/>
  <c r="P79" i="4"/>
  <c r="P80" i="4"/>
  <c r="P81" i="4"/>
  <c r="P83" i="4"/>
  <c r="P84" i="4"/>
  <c r="P87" i="4"/>
  <c r="P88" i="4"/>
  <c r="P91" i="4"/>
  <c r="P92" i="4"/>
  <c r="P93" i="4"/>
  <c r="P95" i="4"/>
  <c r="P96" i="4"/>
  <c r="P97" i="4"/>
  <c r="P99" i="4"/>
  <c r="P100" i="4"/>
  <c r="P103" i="4"/>
  <c r="P104" i="4"/>
  <c r="P107" i="4"/>
  <c r="P108" i="4"/>
  <c r="P109" i="4"/>
  <c r="P111" i="4"/>
  <c r="P112" i="4"/>
  <c r="P113" i="4"/>
  <c r="P115" i="4"/>
  <c r="P116" i="4"/>
  <c r="P119" i="4"/>
  <c r="P120" i="4"/>
  <c r="P123" i="4"/>
  <c r="P124" i="4"/>
  <c r="P125" i="4"/>
  <c r="P127" i="4"/>
  <c r="P128" i="4"/>
  <c r="P129" i="4"/>
  <c r="P131" i="4"/>
  <c r="P132" i="4"/>
  <c r="P135" i="4"/>
  <c r="P136" i="4"/>
  <c r="P139" i="4"/>
  <c r="P140" i="4"/>
  <c r="P141" i="4"/>
  <c r="P143" i="4"/>
  <c r="P144" i="4"/>
  <c r="P145" i="4"/>
  <c r="P147" i="4"/>
  <c r="P148" i="4"/>
  <c r="P151" i="4"/>
  <c r="P152" i="4"/>
  <c r="P10"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B853" i="4"/>
  <c r="B854" i="4"/>
  <c r="B855" i="4"/>
  <c r="B856" i="4"/>
  <c r="B857" i="4"/>
  <c r="B858" i="4"/>
  <c r="B859" i="4"/>
  <c r="B860" i="4"/>
  <c r="B861" i="4"/>
  <c r="B862" i="4"/>
  <c r="B863" i="4"/>
  <c r="B864" i="4"/>
  <c r="B865" i="4"/>
  <c r="B866" i="4"/>
  <c r="B867" i="4"/>
  <c r="B868" i="4"/>
  <c r="B869" i="4"/>
  <c r="B870" i="4"/>
  <c r="B871" i="4"/>
  <c r="B872" i="4"/>
  <c r="B873" i="4"/>
  <c r="B874" i="4"/>
  <c r="B875" i="4"/>
  <c r="B876" i="4"/>
  <c r="B877" i="4"/>
  <c r="B878" i="4"/>
  <c r="B879" i="4"/>
  <c r="B880" i="4"/>
  <c r="B881" i="4"/>
  <c r="B882" i="4"/>
  <c r="B883" i="4"/>
  <c r="B884" i="4"/>
  <c r="B885" i="4"/>
  <c r="B886" i="4"/>
  <c r="B887" i="4"/>
  <c r="B888" i="4"/>
  <c r="B889" i="4"/>
  <c r="B890" i="4"/>
  <c r="B891" i="4"/>
  <c r="B892" i="4"/>
  <c r="B893" i="4"/>
  <c r="B894" i="4"/>
  <c r="B895" i="4"/>
  <c r="B896" i="4"/>
  <c r="B897" i="4"/>
  <c r="B898" i="4"/>
  <c r="B899" i="4"/>
  <c r="B900" i="4"/>
  <c r="B901" i="4"/>
  <c r="B902" i="4"/>
  <c r="B903" i="4"/>
  <c r="B904" i="4"/>
  <c r="B905" i="4"/>
  <c r="B906" i="4"/>
  <c r="B907" i="4"/>
  <c r="B908" i="4"/>
  <c r="B909" i="4"/>
  <c r="B910" i="4"/>
  <c r="B911" i="4"/>
  <c r="B912" i="4"/>
  <c r="B913" i="4"/>
  <c r="B914" i="4"/>
  <c r="B915" i="4"/>
  <c r="B916" i="4"/>
  <c r="B917" i="4"/>
  <c r="B918" i="4"/>
  <c r="B919" i="4"/>
  <c r="B920" i="4"/>
  <c r="B921" i="4"/>
  <c r="B922" i="4"/>
  <c r="B923" i="4"/>
  <c r="B924" i="4"/>
  <c r="B925" i="4"/>
  <c r="B926" i="4"/>
  <c r="B927" i="4"/>
  <c r="B928" i="4"/>
  <c r="B929" i="4"/>
  <c r="B930" i="4"/>
  <c r="B931" i="4"/>
  <c r="B932" i="4"/>
  <c r="B933" i="4"/>
  <c r="B934" i="4"/>
  <c r="B935" i="4"/>
  <c r="B936" i="4"/>
  <c r="B937" i="4"/>
  <c r="B938" i="4"/>
  <c r="B939" i="4"/>
  <c r="B940" i="4"/>
  <c r="B941" i="4"/>
  <c r="B942" i="4"/>
  <c r="B943" i="4"/>
  <c r="B944" i="4"/>
  <c r="B945" i="4"/>
  <c r="B946" i="4"/>
  <c r="B947" i="4"/>
  <c r="B948" i="4"/>
  <c r="B949" i="4"/>
  <c r="B950" i="4"/>
  <c r="B951" i="4"/>
  <c r="B952" i="4"/>
  <c r="B953" i="4"/>
  <c r="B954" i="4"/>
  <c r="B955" i="4"/>
  <c r="B956" i="4"/>
  <c r="B957" i="4"/>
  <c r="B958" i="4"/>
  <c r="B959" i="4"/>
  <c r="B960" i="4"/>
  <c r="B961" i="4"/>
  <c r="B962" i="4"/>
  <c r="B963" i="4"/>
  <c r="B964" i="4"/>
  <c r="B965" i="4"/>
  <c r="B966" i="4"/>
  <c r="B967" i="4"/>
  <c r="B968" i="4"/>
  <c r="B969" i="4"/>
  <c r="B970" i="4"/>
  <c r="B971" i="4"/>
  <c r="B972" i="4"/>
  <c r="B973" i="4"/>
  <c r="B974" i="4"/>
  <c r="B975" i="4"/>
  <c r="B976" i="4"/>
  <c r="B977" i="4"/>
  <c r="B978" i="4"/>
  <c r="B979" i="4"/>
  <c r="B980" i="4"/>
  <c r="B981" i="4"/>
  <c r="B982" i="4"/>
  <c r="B983" i="4"/>
  <c r="B984" i="4"/>
  <c r="B985" i="4"/>
  <c r="B986" i="4"/>
  <c r="B987" i="4"/>
  <c r="B988" i="4"/>
  <c r="B989" i="4"/>
  <c r="B990" i="4"/>
  <c r="B991" i="4"/>
  <c r="B992" i="4"/>
  <c r="B993" i="4"/>
  <c r="B994" i="4"/>
  <c r="B995" i="4"/>
  <c r="B996" i="4"/>
  <c r="B997" i="4"/>
  <c r="B998" i="4"/>
  <c r="B999" i="4"/>
  <c r="B1000" i="4"/>
  <c r="B1001" i="4"/>
  <c r="B1002" i="4"/>
  <c r="B1003" i="4"/>
  <c r="B1004" i="4"/>
  <c r="B1005" i="4"/>
  <c r="B1006" i="4"/>
  <c r="B1007" i="4"/>
  <c r="B1008" i="4"/>
  <c r="B1009" i="4"/>
  <c r="B1010" i="4"/>
  <c r="B1011" i="4"/>
  <c r="B1012" i="4"/>
  <c r="B1013" i="4"/>
  <c r="B1014" i="4"/>
  <c r="B1015" i="4"/>
  <c r="B1016" i="4"/>
  <c r="B1017" i="4"/>
  <c r="B1018" i="4"/>
  <c r="B1019" i="4"/>
  <c r="B1020" i="4"/>
  <c r="B1021" i="4"/>
  <c r="B1022" i="4"/>
  <c r="B1023" i="4"/>
  <c r="B1024" i="4"/>
  <c r="B1025" i="4"/>
  <c r="B1026" i="4"/>
  <c r="B1027" i="4"/>
  <c r="B1028" i="4"/>
  <c r="B1029" i="4"/>
  <c r="B1030" i="4"/>
  <c r="B1031" i="4"/>
  <c r="B1032" i="4"/>
  <c r="B1033" i="4"/>
  <c r="B1034" i="4"/>
  <c r="B1035" i="4"/>
  <c r="B1036" i="4"/>
  <c r="B1037" i="4"/>
  <c r="B1038" i="4"/>
  <c r="B1039" i="4"/>
  <c r="B1040" i="4"/>
  <c r="B1041" i="4"/>
  <c r="B1042" i="4"/>
  <c r="B1043" i="4"/>
  <c r="B1044" i="4"/>
  <c r="B1045" i="4"/>
  <c r="B1046" i="4"/>
  <c r="B1047" i="4"/>
  <c r="B1048" i="4"/>
  <c r="B1049" i="4"/>
  <c r="B1050" i="4"/>
  <c r="B1051" i="4"/>
  <c r="B1052" i="4"/>
  <c r="B1053" i="4"/>
  <c r="B1054" i="4"/>
  <c r="B1055" i="4"/>
  <c r="B1056" i="4"/>
  <c r="B1057" i="4"/>
  <c r="B1058" i="4"/>
  <c r="B1059" i="4"/>
  <c r="B1060" i="4"/>
  <c r="B1061" i="4"/>
  <c r="B1062" i="4"/>
  <c r="B1063" i="4"/>
  <c r="B1064" i="4"/>
  <c r="B1065" i="4"/>
  <c r="B1066" i="4"/>
  <c r="B1067" i="4"/>
  <c r="B1068" i="4"/>
  <c r="B1069" i="4"/>
  <c r="B1070" i="4"/>
  <c r="B1071" i="4"/>
  <c r="B1072" i="4"/>
  <c r="B1073" i="4"/>
  <c r="B1074" i="4"/>
  <c r="B1075" i="4"/>
  <c r="B1076" i="4"/>
  <c r="B1077" i="4"/>
  <c r="B1078" i="4"/>
  <c r="B1079" i="4"/>
  <c r="B1080" i="4"/>
  <c r="B1081" i="4"/>
  <c r="B1082" i="4"/>
  <c r="B1083" i="4"/>
  <c r="B1084" i="4"/>
  <c r="B1085" i="4"/>
  <c r="B1086" i="4"/>
  <c r="B1087" i="4"/>
  <c r="B1088" i="4"/>
  <c r="B1089" i="4"/>
  <c r="B1090" i="4"/>
  <c r="B1091" i="4"/>
  <c r="B1092" i="4"/>
  <c r="B1093" i="4"/>
  <c r="B1094" i="4"/>
  <c r="B1095" i="4"/>
  <c r="B1096" i="4"/>
  <c r="B1097" i="4"/>
  <c r="B1098" i="4"/>
  <c r="B1099" i="4"/>
  <c r="B1100" i="4"/>
  <c r="B1101" i="4"/>
  <c r="B1102" i="4"/>
  <c r="B1103" i="4"/>
  <c r="B1104" i="4"/>
  <c r="B1105" i="4"/>
  <c r="B1106" i="4"/>
  <c r="B1107" i="4"/>
  <c r="B1108" i="4"/>
  <c r="B1109" i="4"/>
  <c r="B1110" i="4"/>
  <c r="B1111" i="4"/>
  <c r="B1112" i="4"/>
  <c r="B1113" i="4"/>
  <c r="B1114" i="4"/>
  <c r="B1115" i="4"/>
  <c r="B1116" i="4"/>
  <c r="B1117" i="4"/>
  <c r="B1118" i="4"/>
  <c r="B1119" i="4"/>
  <c r="B1120" i="4"/>
  <c r="B1121" i="4"/>
  <c r="B1122" i="4"/>
  <c r="B1123" i="4"/>
  <c r="B1124" i="4"/>
  <c r="B1125" i="4"/>
  <c r="B1126" i="4"/>
  <c r="B1127" i="4"/>
  <c r="B1128" i="4"/>
  <c r="B1129" i="4"/>
  <c r="B1130" i="4"/>
  <c r="B1131" i="4"/>
  <c r="B1132" i="4"/>
  <c r="B1133" i="4"/>
  <c r="B1134" i="4"/>
  <c r="B1135" i="4"/>
  <c r="B1136" i="4"/>
  <c r="B1137" i="4"/>
  <c r="B1138" i="4"/>
  <c r="B1139" i="4"/>
  <c r="B1140" i="4"/>
  <c r="B1141" i="4"/>
  <c r="B1142" i="4"/>
  <c r="B1143" i="4"/>
  <c r="B1144" i="4"/>
  <c r="B1145" i="4"/>
  <c r="B1146" i="4"/>
  <c r="B1147" i="4"/>
  <c r="B1148" i="4"/>
  <c r="B1149" i="4"/>
  <c r="B1150" i="4"/>
  <c r="B1151" i="4"/>
  <c r="B1152" i="4"/>
  <c r="B1153" i="4"/>
  <c r="B1154" i="4"/>
  <c r="B1155" i="4"/>
  <c r="B1156" i="4"/>
  <c r="B1157" i="4"/>
  <c r="B1158" i="4"/>
  <c r="B1159" i="4"/>
  <c r="B1160" i="4"/>
  <c r="B1161" i="4"/>
  <c r="B1162" i="4"/>
  <c r="B1163" i="4"/>
  <c r="B1164" i="4"/>
  <c r="B1165" i="4"/>
  <c r="B1166" i="4"/>
  <c r="B1167" i="4"/>
  <c r="B1168" i="4"/>
  <c r="B1169" i="4"/>
  <c r="B1170" i="4"/>
  <c r="B1171" i="4"/>
  <c r="B1172" i="4"/>
  <c r="B1173" i="4"/>
  <c r="B1174" i="4"/>
  <c r="B1175" i="4"/>
  <c r="B1176" i="4"/>
  <c r="B1177" i="4"/>
  <c r="B1178" i="4"/>
  <c r="B1179" i="4"/>
  <c r="B1180" i="4"/>
  <c r="B1181" i="4"/>
  <c r="B1182" i="4"/>
  <c r="B1183" i="4"/>
  <c r="B1184" i="4"/>
  <c r="B1185" i="4"/>
  <c r="B1186" i="4"/>
  <c r="B1187" i="4"/>
  <c r="B1188" i="4"/>
  <c r="B1189" i="4"/>
  <c r="B1190" i="4"/>
  <c r="B1191" i="4"/>
  <c r="B1192" i="4"/>
  <c r="B1193" i="4"/>
  <c r="B1194" i="4"/>
  <c r="B1195" i="4"/>
  <c r="B1196" i="4"/>
  <c r="B1197" i="4"/>
  <c r="B1198" i="4"/>
  <c r="B1199" i="4"/>
  <c r="B1200" i="4"/>
  <c r="B1201" i="4"/>
  <c r="B1202" i="4"/>
  <c r="B1203" i="4"/>
  <c r="B1204" i="4"/>
  <c r="B1205" i="4"/>
  <c r="B1206" i="4"/>
  <c r="B1207" i="4"/>
  <c r="B1208" i="4"/>
  <c r="B1209" i="4"/>
  <c r="B1210" i="4"/>
  <c r="B1211" i="4"/>
  <c r="B1212" i="4"/>
  <c r="B1213" i="4"/>
  <c r="B1214" i="4"/>
  <c r="B1215" i="4"/>
  <c r="B1216" i="4"/>
  <c r="B1217" i="4"/>
  <c r="B1218" i="4"/>
  <c r="B1219" i="4"/>
  <c r="B1220" i="4"/>
  <c r="B1221" i="4"/>
  <c r="B1222" i="4"/>
  <c r="B1223" i="4"/>
  <c r="B1224" i="4"/>
  <c r="B1225" i="4"/>
  <c r="B1226" i="4"/>
  <c r="B1227" i="4"/>
  <c r="B1228" i="4"/>
  <c r="B1229" i="4"/>
  <c r="B1230" i="4"/>
  <c r="B1231" i="4"/>
  <c r="B1232" i="4"/>
  <c r="B1233" i="4"/>
  <c r="B1234" i="4"/>
  <c r="B1235" i="4"/>
  <c r="B1236" i="4"/>
  <c r="B1237" i="4"/>
  <c r="B1238" i="4"/>
  <c r="B1239" i="4"/>
  <c r="B1240" i="4"/>
  <c r="B1241" i="4"/>
  <c r="B1242" i="4"/>
  <c r="B1243" i="4"/>
  <c r="B1244" i="4"/>
  <c r="B1245" i="4"/>
  <c r="B1246" i="4"/>
  <c r="B1247" i="4"/>
  <c r="B1248" i="4"/>
  <c r="B1249" i="4"/>
  <c r="B1250" i="4"/>
  <c r="B1251" i="4"/>
  <c r="B1252" i="4"/>
  <c r="B1253" i="4"/>
  <c r="B1254" i="4"/>
  <c r="B1255" i="4"/>
  <c r="B1256" i="4"/>
  <c r="B1257" i="4"/>
  <c r="B1258" i="4"/>
  <c r="B1259" i="4"/>
  <c r="B1260" i="4"/>
  <c r="B1261" i="4"/>
  <c r="B1262" i="4"/>
  <c r="B1263" i="4"/>
  <c r="B1264" i="4"/>
  <c r="B1265" i="4"/>
  <c r="B1266" i="4"/>
  <c r="B1267" i="4"/>
  <c r="B1268" i="4"/>
  <c r="B1269" i="4"/>
  <c r="B1270" i="4"/>
  <c r="B1271" i="4"/>
  <c r="B1272" i="4"/>
  <c r="B1273" i="4"/>
  <c r="B1274" i="4"/>
  <c r="B1275" i="4"/>
  <c r="B1276" i="4"/>
  <c r="B1277" i="4"/>
  <c r="B1278" i="4"/>
  <c r="B1279" i="4"/>
  <c r="B1280" i="4"/>
  <c r="B1281" i="4"/>
  <c r="B1282" i="4"/>
  <c r="B1283" i="4"/>
  <c r="B1284" i="4"/>
  <c r="B1285" i="4"/>
  <c r="B1286" i="4"/>
  <c r="B1287" i="4"/>
  <c r="B1288" i="4"/>
  <c r="B1289" i="4"/>
  <c r="B1290" i="4"/>
  <c r="B1291" i="4"/>
  <c r="B1292" i="4"/>
  <c r="B1293" i="4"/>
  <c r="B1294" i="4"/>
  <c r="B1295" i="4"/>
  <c r="B1296" i="4"/>
  <c r="B1297" i="4"/>
  <c r="B1298" i="4"/>
  <c r="B1299" i="4"/>
  <c r="B1300" i="4"/>
  <c r="B1301" i="4"/>
  <c r="B1302" i="4"/>
  <c r="B1303" i="4"/>
  <c r="B1304" i="4"/>
  <c r="B1305" i="4"/>
  <c r="B1306" i="4"/>
  <c r="B1307" i="4"/>
  <c r="B1308" i="4"/>
  <c r="B1309" i="4"/>
  <c r="B1310" i="4"/>
  <c r="B1311" i="4"/>
  <c r="B1312" i="4"/>
  <c r="B1313" i="4"/>
  <c r="B1314" i="4"/>
  <c r="B1315" i="4"/>
  <c r="B1316" i="4"/>
  <c r="B1317" i="4"/>
  <c r="B1318" i="4"/>
  <c r="B1319" i="4"/>
  <c r="B1320" i="4"/>
  <c r="B1321" i="4"/>
  <c r="B1322" i="4"/>
  <c r="B1323" i="4"/>
  <c r="B1324" i="4"/>
  <c r="B1325" i="4"/>
  <c r="B1326" i="4"/>
  <c r="B1327" i="4"/>
  <c r="B1328" i="4"/>
  <c r="B1329" i="4"/>
  <c r="B1330" i="4"/>
  <c r="B1331" i="4"/>
  <c r="B1332" i="4"/>
  <c r="B1333" i="4"/>
  <c r="B1334" i="4"/>
  <c r="B1335" i="4"/>
  <c r="B1336" i="4"/>
  <c r="B1337" i="4"/>
  <c r="B1338" i="4"/>
  <c r="B1339" i="4"/>
  <c r="B1340" i="4"/>
  <c r="B1341" i="4"/>
  <c r="B1342" i="4"/>
  <c r="B1343" i="4"/>
  <c r="B1344" i="4"/>
  <c r="B1345" i="4"/>
  <c r="B1346" i="4"/>
  <c r="B1347" i="4"/>
  <c r="B1348" i="4"/>
  <c r="B1349" i="4"/>
  <c r="B1350" i="4"/>
  <c r="B1351" i="4"/>
  <c r="B1352" i="4"/>
  <c r="B1353" i="4"/>
  <c r="B1354" i="4"/>
  <c r="B1355" i="4"/>
  <c r="B1356" i="4"/>
  <c r="B1357" i="4"/>
  <c r="B1358" i="4"/>
  <c r="B1359" i="4"/>
  <c r="B1360" i="4"/>
  <c r="B1361" i="4"/>
  <c r="B1362" i="4"/>
  <c r="B1363" i="4"/>
  <c r="B1364" i="4"/>
  <c r="B1365" i="4"/>
  <c r="B1366" i="4"/>
  <c r="B1367" i="4"/>
  <c r="B1368" i="4"/>
  <c r="B1369" i="4"/>
  <c r="B1370" i="4"/>
  <c r="B1371" i="4"/>
  <c r="B1372" i="4"/>
  <c r="B1373" i="4"/>
  <c r="B1374" i="4"/>
  <c r="B1375" i="4"/>
  <c r="B1376" i="4"/>
  <c r="B1377" i="4"/>
  <c r="B1378" i="4"/>
  <c r="B1379" i="4"/>
  <c r="B1380" i="4"/>
  <c r="B1381" i="4"/>
  <c r="B1382" i="4"/>
  <c r="B1383" i="4"/>
  <c r="B1384" i="4"/>
  <c r="B1385" i="4"/>
  <c r="B1386" i="4"/>
  <c r="B1387" i="4"/>
  <c r="B1388" i="4"/>
  <c r="B1389" i="4"/>
  <c r="B1390" i="4"/>
  <c r="B1391" i="4"/>
  <c r="B1392" i="4"/>
  <c r="B1393" i="4"/>
  <c r="B1394" i="4"/>
  <c r="B1395" i="4"/>
  <c r="B1396" i="4"/>
  <c r="B1397" i="4"/>
  <c r="B1398" i="4"/>
  <c r="B1399" i="4"/>
  <c r="B1400" i="4"/>
  <c r="B1401" i="4"/>
  <c r="B1402" i="4"/>
  <c r="B1403" i="4"/>
  <c r="B1404" i="4"/>
  <c r="B1405" i="4"/>
  <c r="B1406" i="4"/>
  <c r="B1407" i="4"/>
  <c r="B1408" i="4"/>
  <c r="B1409" i="4"/>
  <c r="B1410" i="4"/>
  <c r="B1411" i="4"/>
  <c r="B1412" i="4"/>
  <c r="B1413" i="4"/>
  <c r="B1414" i="4"/>
  <c r="B1415" i="4"/>
  <c r="B1416" i="4"/>
  <c r="B1417" i="4"/>
  <c r="B1418" i="4"/>
  <c r="B1419" i="4"/>
  <c r="B1420" i="4"/>
  <c r="B1421" i="4"/>
  <c r="B1422" i="4"/>
  <c r="B1423" i="4"/>
  <c r="B1424" i="4"/>
  <c r="B1425" i="4"/>
  <c r="B1426" i="4"/>
  <c r="B1427" i="4"/>
  <c r="B1428" i="4"/>
  <c r="B1429" i="4"/>
  <c r="B1430" i="4"/>
  <c r="B1431" i="4"/>
  <c r="B1432" i="4"/>
  <c r="B1433" i="4"/>
  <c r="B1434" i="4"/>
  <c r="B1435" i="4"/>
  <c r="B1436" i="4"/>
  <c r="B1437" i="4"/>
  <c r="B1438" i="4"/>
  <c r="B1439" i="4"/>
  <c r="B1440" i="4"/>
  <c r="B1441" i="4"/>
  <c r="B1442" i="4"/>
  <c r="B1443" i="4"/>
  <c r="B1444" i="4"/>
  <c r="B1445" i="4"/>
  <c r="B1446" i="4"/>
  <c r="B1447" i="4"/>
  <c r="B1448" i="4"/>
  <c r="B1449" i="4"/>
  <c r="B1450" i="4"/>
  <c r="B1451" i="4"/>
  <c r="B1452" i="4"/>
  <c r="B1453" i="4"/>
  <c r="B1454" i="4"/>
  <c r="B1455" i="4"/>
  <c r="B1456" i="4"/>
  <c r="B1457" i="4"/>
  <c r="B1458" i="4"/>
  <c r="B1459" i="4"/>
  <c r="B1460" i="4"/>
  <c r="B1461" i="4"/>
  <c r="B1462" i="4"/>
  <c r="B1463" i="4"/>
  <c r="B1464" i="4"/>
  <c r="B1465" i="4"/>
  <c r="B1466" i="4"/>
  <c r="B1467" i="4"/>
  <c r="B1468" i="4"/>
  <c r="B1469" i="4"/>
  <c r="B1470" i="4"/>
  <c r="B1471" i="4"/>
  <c r="B1472" i="4"/>
  <c r="B1473" i="4"/>
  <c r="B1474" i="4"/>
  <c r="B1475" i="4"/>
  <c r="B1476" i="4"/>
  <c r="B1477" i="4"/>
  <c r="B1478" i="4"/>
  <c r="B1479" i="4"/>
  <c r="B1480" i="4"/>
  <c r="B1481" i="4"/>
  <c r="B1482" i="4"/>
  <c r="B1483" i="4"/>
  <c r="B1484" i="4"/>
  <c r="B1485" i="4"/>
  <c r="B1486" i="4"/>
  <c r="B1487" i="4"/>
  <c r="B1488" i="4"/>
  <c r="B1489" i="4"/>
  <c r="B1490" i="4"/>
  <c r="B1491" i="4"/>
  <c r="B1492" i="4"/>
  <c r="B1493" i="4"/>
  <c r="B1494" i="4"/>
  <c r="B1495" i="4"/>
  <c r="B1496" i="4"/>
  <c r="B1497" i="4"/>
  <c r="B1498" i="4"/>
  <c r="B1499" i="4"/>
  <c r="B1500" i="4"/>
  <c r="B1501" i="4"/>
  <c r="B1502" i="4"/>
  <c r="B1503" i="4"/>
  <c r="B1504" i="4"/>
  <c r="B1505" i="4"/>
  <c r="B1506" i="4"/>
  <c r="B1507" i="4"/>
  <c r="B1508" i="4"/>
  <c r="B1509" i="4"/>
  <c r="B1510" i="4"/>
  <c r="B1511" i="4"/>
  <c r="B1512" i="4"/>
  <c r="B1513" i="4"/>
  <c r="B1514" i="4"/>
  <c r="B1515" i="4"/>
  <c r="B1516" i="4"/>
  <c r="B1517" i="4"/>
  <c r="B1518" i="4"/>
  <c r="B1519" i="4"/>
  <c r="B1520" i="4"/>
  <c r="B1521" i="4"/>
  <c r="B1522" i="4"/>
  <c r="B1523" i="4"/>
  <c r="B1524" i="4"/>
  <c r="B1525" i="4"/>
  <c r="B1526" i="4"/>
  <c r="B1527" i="4"/>
  <c r="B1528" i="4"/>
  <c r="B1529" i="4"/>
  <c r="B1530" i="4"/>
  <c r="B1531" i="4"/>
  <c r="B1532" i="4"/>
  <c r="B1533" i="4"/>
  <c r="B1534" i="4"/>
  <c r="B1535" i="4"/>
  <c r="B1536" i="4"/>
  <c r="B1537" i="4"/>
  <c r="B1538" i="4"/>
  <c r="B1539" i="4"/>
  <c r="B1540" i="4"/>
  <c r="B1541" i="4"/>
  <c r="B1542" i="4"/>
  <c r="B1543" i="4"/>
  <c r="B1544" i="4"/>
  <c r="B1545" i="4"/>
  <c r="B1546" i="4"/>
  <c r="B1547" i="4"/>
  <c r="B1548" i="4"/>
  <c r="B1549" i="4"/>
  <c r="B1550" i="4"/>
  <c r="B1551" i="4"/>
  <c r="B1552" i="4"/>
  <c r="B1553" i="4"/>
  <c r="B1554" i="4"/>
  <c r="B1555" i="4"/>
  <c r="B1556" i="4"/>
  <c r="B1557" i="4"/>
  <c r="B1558" i="4"/>
  <c r="B1559" i="4"/>
  <c r="B1560" i="4"/>
  <c r="B1561" i="4"/>
  <c r="B1562" i="4"/>
  <c r="B1563" i="4"/>
  <c r="B1564" i="4"/>
  <c r="B1565" i="4"/>
  <c r="B1566" i="4"/>
  <c r="B1567" i="4"/>
  <c r="B1568" i="4"/>
  <c r="B1569" i="4"/>
  <c r="B1570" i="4"/>
  <c r="B1571" i="4"/>
  <c r="B1572" i="4"/>
  <c r="B1573" i="4"/>
  <c r="B1574" i="4"/>
  <c r="B1575" i="4"/>
  <c r="B1576" i="4"/>
  <c r="B1577" i="4"/>
  <c r="B1578" i="4"/>
  <c r="B1579" i="4"/>
  <c r="B1580" i="4"/>
  <c r="B1581" i="4"/>
  <c r="B1582" i="4"/>
  <c r="B1583" i="4"/>
  <c r="B1584" i="4"/>
  <c r="B1585" i="4"/>
  <c r="B1586" i="4"/>
  <c r="B1587" i="4"/>
  <c r="B1588" i="4"/>
  <c r="B1589" i="4"/>
  <c r="B1590" i="4"/>
  <c r="B1591" i="4"/>
  <c r="B1592" i="4"/>
  <c r="B1593" i="4"/>
  <c r="B1594" i="4"/>
  <c r="B1595" i="4"/>
  <c r="B1596" i="4"/>
  <c r="B1597" i="4"/>
  <c r="B1598" i="4"/>
  <c r="B1599" i="4"/>
  <c r="B1600" i="4"/>
  <c r="B1601" i="4"/>
  <c r="B1602" i="4"/>
  <c r="B1603" i="4"/>
  <c r="B1604" i="4"/>
  <c r="B1605" i="4"/>
  <c r="B1606" i="4"/>
  <c r="B1607" i="4"/>
  <c r="B1608" i="4"/>
  <c r="B1609" i="4"/>
  <c r="B1610" i="4"/>
  <c r="B1611" i="4"/>
  <c r="B1612" i="4"/>
  <c r="B1613" i="4"/>
  <c r="B1614" i="4"/>
  <c r="B1615" i="4"/>
  <c r="B1616" i="4"/>
  <c r="B1617" i="4"/>
  <c r="B1618" i="4"/>
  <c r="B1619" i="4"/>
  <c r="B1620" i="4"/>
  <c r="B1621" i="4"/>
  <c r="B1622" i="4"/>
  <c r="B1623" i="4"/>
  <c r="B1624" i="4"/>
  <c r="B1625" i="4"/>
  <c r="B1626" i="4"/>
  <c r="B1627" i="4"/>
  <c r="B1628" i="4"/>
  <c r="B1629" i="4"/>
  <c r="B1630" i="4"/>
  <c r="B1631" i="4"/>
  <c r="B1632" i="4"/>
  <c r="B1633" i="4"/>
  <c r="B1634" i="4"/>
  <c r="B1635" i="4"/>
  <c r="B1636" i="4"/>
  <c r="B1637" i="4"/>
  <c r="B1638" i="4"/>
  <c r="B1639" i="4"/>
  <c r="B1640" i="4"/>
  <c r="B1641" i="4"/>
  <c r="B1642" i="4"/>
  <c r="B1643" i="4"/>
  <c r="B1644" i="4"/>
  <c r="B1645" i="4"/>
  <c r="B1646" i="4"/>
  <c r="B1647" i="4"/>
  <c r="B1648" i="4"/>
  <c r="B1649" i="4"/>
  <c r="B1650" i="4"/>
  <c r="B1651" i="4"/>
  <c r="B1652" i="4"/>
  <c r="B1653" i="4"/>
  <c r="B1654" i="4"/>
  <c r="B1655" i="4"/>
  <c r="B1656" i="4"/>
  <c r="B1657" i="4"/>
  <c r="B1658" i="4"/>
  <c r="B1659" i="4"/>
  <c r="B1660" i="4"/>
  <c r="B1661" i="4"/>
  <c r="B1662" i="4"/>
  <c r="B1663" i="4"/>
  <c r="B1664" i="4"/>
  <c r="B1665" i="4"/>
  <c r="B1666" i="4"/>
  <c r="B1667" i="4"/>
  <c r="B1668" i="4"/>
  <c r="B1669" i="4"/>
  <c r="B1670" i="4"/>
  <c r="B1671" i="4"/>
  <c r="B1672" i="4"/>
  <c r="B1673" i="4"/>
  <c r="B1674" i="4"/>
  <c r="B1675" i="4"/>
  <c r="B1676" i="4"/>
  <c r="B1677" i="4"/>
  <c r="B1678" i="4"/>
  <c r="B1679" i="4"/>
  <c r="B1680" i="4"/>
  <c r="B1681" i="4"/>
  <c r="B1682" i="4"/>
  <c r="B1683" i="4"/>
  <c r="B1684" i="4"/>
  <c r="B1685" i="4"/>
  <c r="B1686" i="4"/>
  <c r="B1687" i="4"/>
  <c r="B1688" i="4"/>
  <c r="B1689" i="4"/>
  <c r="B1690" i="4"/>
  <c r="B1691" i="4"/>
  <c r="B1692" i="4"/>
  <c r="B1693" i="4"/>
  <c r="B1694" i="4"/>
  <c r="B1695" i="4"/>
  <c r="B1696" i="4"/>
  <c r="B1697" i="4"/>
  <c r="B1698" i="4"/>
  <c r="B1699" i="4"/>
  <c r="B1700" i="4"/>
  <c r="B1701" i="4"/>
  <c r="B1702" i="4"/>
  <c r="B1703" i="4"/>
  <c r="B1704" i="4"/>
  <c r="B1705" i="4"/>
  <c r="B1706" i="4"/>
  <c r="B1707" i="4"/>
  <c r="B1708" i="4"/>
  <c r="B1709" i="4"/>
  <c r="B1710" i="4"/>
  <c r="B1711" i="4"/>
  <c r="B1712" i="4"/>
  <c r="B1713" i="4"/>
  <c r="B1714" i="4"/>
  <c r="B1715" i="4"/>
  <c r="B1716" i="4"/>
  <c r="B1717" i="4"/>
  <c r="B1718" i="4"/>
  <c r="B1719" i="4"/>
  <c r="B1720" i="4"/>
  <c r="B1721" i="4"/>
  <c r="B1722" i="4"/>
  <c r="B1723" i="4"/>
  <c r="B1724" i="4"/>
  <c r="B1725" i="4"/>
  <c r="B1726" i="4"/>
  <c r="B1727" i="4"/>
  <c r="B1728" i="4"/>
  <c r="B1729" i="4"/>
  <c r="B1730" i="4"/>
  <c r="B1731" i="4"/>
  <c r="B1732" i="4"/>
  <c r="B1733" i="4"/>
  <c r="B1734" i="4"/>
  <c r="B1735" i="4"/>
  <c r="B1736" i="4"/>
  <c r="B1737" i="4"/>
  <c r="B1738" i="4"/>
  <c r="B1739" i="4"/>
  <c r="B1740" i="4"/>
  <c r="B1741" i="4"/>
  <c r="B1742" i="4"/>
  <c r="B1743" i="4"/>
  <c r="B1744" i="4"/>
  <c r="B1745" i="4"/>
  <c r="B1746" i="4"/>
  <c r="B1747" i="4"/>
  <c r="B1748" i="4"/>
  <c r="B1749" i="4"/>
  <c r="B1750" i="4"/>
  <c r="B1751" i="4"/>
  <c r="B1752" i="4"/>
  <c r="B1753" i="4"/>
  <c r="B1754" i="4"/>
  <c r="B1755" i="4"/>
  <c r="B1756" i="4"/>
  <c r="B1757" i="4"/>
  <c r="B1758" i="4"/>
  <c r="B1759" i="4"/>
  <c r="B1760" i="4"/>
  <c r="B1761" i="4"/>
  <c r="B1762" i="4"/>
  <c r="B1763" i="4"/>
  <c r="B1764" i="4"/>
  <c r="B1765" i="4"/>
  <c r="B1766" i="4"/>
  <c r="B1767" i="4"/>
  <c r="B1768" i="4"/>
  <c r="B1769" i="4"/>
  <c r="B1770" i="4"/>
  <c r="B1771" i="4"/>
  <c r="B1772" i="4"/>
  <c r="B1773" i="4"/>
  <c r="B1774" i="4"/>
  <c r="B1775" i="4"/>
  <c r="B1776" i="4"/>
  <c r="B1777" i="4"/>
  <c r="B1778" i="4"/>
  <c r="B1779" i="4"/>
  <c r="B1780" i="4"/>
  <c r="B1781" i="4"/>
  <c r="B1782" i="4"/>
  <c r="B1783" i="4"/>
  <c r="B1784" i="4"/>
  <c r="B1785" i="4"/>
  <c r="B1786" i="4"/>
  <c r="B1787" i="4"/>
  <c r="B1788" i="4"/>
  <c r="B1789" i="4"/>
  <c r="B1790" i="4"/>
  <c r="B1791" i="4"/>
  <c r="B1792" i="4"/>
  <c r="B1793" i="4"/>
  <c r="B1794" i="4"/>
  <c r="B1795" i="4"/>
  <c r="B1796" i="4"/>
  <c r="B1797" i="4"/>
  <c r="B1798" i="4"/>
  <c r="B1799" i="4"/>
  <c r="B1800" i="4"/>
  <c r="B1801" i="4"/>
  <c r="B1802" i="4"/>
  <c r="B1803" i="4"/>
  <c r="B1804" i="4"/>
  <c r="B1805" i="4"/>
  <c r="B1806" i="4"/>
  <c r="B1807" i="4"/>
  <c r="B1808" i="4"/>
  <c r="B1809" i="4"/>
  <c r="B1810" i="4"/>
  <c r="B1811" i="4"/>
  <c r="B1812" i="4"/>
  <c r="B1813" i="4"/>
  <c r="B1814" i="4"/>
  <c r="B1815" i="4"/>
  <c r="B1816" i="4"/>
  <c r="B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1"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611" i="4"/>
  <c r="F612" i="4"/>
  <c r="F613" i="4"/>
  <c r="F614" i="4"/>
  <c r="F615" i="4"/>
  <c r="F616" i="4"/>
  <c r="F617" i="4"/>
  <c r="F618" i="4"/>
  <c r="F619" i="4"/>
  <c r="F620" i="4"/>
  <c r="F621" i="4"/>
  <c r="F622" i="4"/>
  <c r="F623" i="4"/>
  <c r="F624" i="4"/>
  <c r="F625" i="4"/>
  <c r="F626" i="4"/>
  <c r="F627" i="4"/>
  <c r="F628" i="4"/>
  <c r="F629" i="4"/>
  <c r="F630" i="4"/>
  <c r="F631" i="4"/>
  <c r="F632" i="4"/>
  <c r="F633" i="4"/>
  <c r="F634" i="4"/>
  <c r="F635" i="4"/>
  <c r="F636" i="4"/>
  <c r="F637" i="4"/>
  <c r="F638" i="4"/>
  <c r="F639" i="4"/>
  <c r="F640" i="4"/>
  <c r="F641" i="4"/>
  <c r="F642" i="4"/>
  <c r="F643" i="4"/>
  <c r="F644" i="4"/>
  <c r="F645" i="4"/>
  <c r="F646" i="4"/>
  <c r="F647" i="4"/>
  <c r="F648" i="4"/>
  <c r="F649" i="4"/>
  <c r="F650" i="4"/>
  <c r="F651" i="4"/>
  <c r="F652" i="4"/>
  <c r="F653" i="4"/>
  <c r="F654" i="4"/>
  <c r="F655" i="4"/>
  <c r="F656" i="4"/>
  <c r="F657"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8" i="4"/>
  <c r="F809" i="4"/>
  <c r="F810" i="4"/>
  <c r="F811" i="4"/>
  <c r="F812" i="4"/>
  <c r="F813" i="4"/>
  <c r="F814" i="4"/>
  <c r="F815" i="4"/>
  <c r="F816" i="4"/>
  <c r="F817" i="4"/>
  <c r="F818" i="4"/>
  <c r="F819" i="4"/>
  <c r="F820" i="4"/>
  <c r="F821" i="4"/>
  <c r="F822" i="4"/>
  <c r="F823" i="4"/>
  <c r="F824" i="4"/>
  <c r="F825" i="4"/>
  <c r="F826" i="4"/>
  <c r="F827" i="4"/>
  <c r="F828" i="4"/>
  <c r="F829" i="4"/>
  <c r="F830" i="4"/>
  <c r="F831" i="4"/>
  <c r="F832" i="4"/>
  <c r="F833" i="4"/>
  <c r="F834" i="4"/>
  <c r="F835"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3"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43" i="4"/>
  <c r="F944" i="4"/>
  <c r="F945" i="4"/>
  <c r="F946" i="4"/>
  <c r="F947" i="4"/>
  <c r="F948" i="4"/>
  <c r="F949" i="4"/>
  <c r="F950" i="4"/>
  <c r="F951" i="4"/>
  <c r="F952" i="4"/>
  <c r="F953" i="4"/>
  <c r="F954" i="4"/>
  <c r="F955" i="4"/>
  <c r="F956" i="4"/>
  <c r="F957" i="4"/>
  <c r="F958" i="4"/>
  <c r="F959" i="4"/>
  <c r="F960" i="4"/>
  <c r="F961" i="4"/>
  <c r="F962" i="4"/>
  <c r="F963" i="4"/>
  <c r="F964" i="4"/>
  <c r="F965" i="4"/>
  <c r="F966" i="4"/>
  <c r="F967" i="4"/>
  <c r="F968" i="4"/>
  <c r="F969" i="4"/>
  <c r="F970" i="4"/>
  <c r="F971" i="4"/>
  <c r="F972" i="4"/>
  <c r="F973" i="4"/>
  <c r="F974" i="4"/>
  <c r="F975" i="4"/>
  <c r="F976" i="4"/>
  <c r="F977" i="4"/>
  <c r="F978" i="4"/>
  <c r="F979" i="4"/>
  <c r="F980" i="4"/>
  <c r="F981" i="4"/>
  <c r="F982" i="4"/>
  <c r="F983" i="4"/>
  <c r="F984" i="4"/>
  <c r="F985" i="4"/>
  <c r="F986" i="4"/>
  <c r="F987" i="4"/>
  <c r="F988" i="4"/>
  <c r="F989" i="4"/>
  <c r="F990" i="4"/>
  <c r="F991" i="4"/>
  <c r="F992" i="4"/>
  <c r="F993" i="4"/>
  <c r="F994" i="4"/>
  <c r="F995" i="4"/>
  <c r="F996" i="4"/>
  <c r="F997" i="4"/>
  <c r="F998" i="4"/>
  <c r="F999" i="4"/>
  <c r="F1000" i="4"/>
  <c r="F1001" i="4"/>
  <c r="F1002" i="4"/>
  <c r="F1003" i="4"/>
  <c r="F1004" i="4"/>
  <c r="F1005" i="4"/>
  <c r="F1006" i="4"/>
  <c r="F1007" i="4"/>
  <c r="F1008" i="4"/>
  <c r="F1009" i="4"/>
  <c r="F1010" i="4"/>
  <c r="F1011" i="4"/>
  <c r="F1012" i="4"/>
  <c r="F1013" i="4"/>
  <c r="F1014" i="4"/>
  <c r="F1015" i="4"/>
  <c r="F1016" i="4"/>
  <c r="F1017" i="4"/>
  <c r="F1018" i="4"/>
  <c r="F1019" i="4"/>
  <c r="F1020" i="4"/>
  <c r="F1021" i="4"/>
  <c r="F1022" i="4"/>
  <c r="F1023" i="4"/>
  <c r="F1024" i="4"/>
  <c r="F1025" i="4"/>
  <c r="F1026" i="4"/>
  <c r="F1027" i="4"/>
  <c r="F1028" i="4"/>
  <c r="F1029" i="4"/>
  <c r="F1030" i="4"/>
  <c r="F1031" i="4"/>
  <c r="F1032" i="4"/>
  <c r="F1033" i="4"/>
  <c r="F1034" i="4"/>
  <c r="F1035" i="4"/>
  <c r="F1036" i="4"/>
  <c r="F1037" i="4"/>
  <c r="F1038" i="4"/>
  <c r="F1039" i="4"/>
  <c r="F1040" i="4"/>
  <c r="F1041" i="4"/>
  <c r="F1042" i="4"/>
  <c r="F1043" i="4"/>
  <c r="F1044" i="4"/>
  <c r="F1045" i="4"/>
  <c r="F1046" i="4"/>
  <c r="F1047" i="4"/>
  <c r="F1048" i="4"/>
  <c r="F1049" i="4"/>
  <c r="F1050" i="4"/>
  <c r="F1051" i="4"/>
  <c r="F1052" i="4"/>
  <c r="F1053" i="4"/>
  <c r="F1054" i="4"/>
  <c r="F1055" i="4"/>
  <c r="F1056" i="4"/>
  <c r="F1057" i="4"/>
  <c r="F1058" i="4"/>
  <c r="F1059" i="4"/>
  <c r="F1060" i="4"/>
  <c r="F1061" i="4"/>
  <c r="F1062" i="4"/>
  <c r="F1063" i="4"/>
  <c r="F1064" i="4"/>
  <c r="F1065" i="4"/>
  <c r="F1066" i="4"/>
  <c r="F1067" i="4"/>
  <c r="F1068" i="4"/>
  <c r="F1069" i="4"/>
  <c r="F1070" i="4"/>
  <c r="F1071" i="4"/>
  <c r="F1072" i="4"/>
  <c r="F1073" i="4"/>
  <c r="F1074" i="4"/>
  <c r="F1075" i="4"/>
  <c r="F1076" i="4"/>
  <c r="F1077" i="4"/>
  <c r="F1078" i="4"/>
  <c r="F1079" i="4"/>
  <c r="F1080" i="4"/>
  <c r="F1081" i="4"/>
  <c r="F1082" i="4"/>
  <c r="F1083" i="4"/>
  <c r="F1084" i="4"/>
  <c r="F1085" i="4"/>
  <c r="F1086" i="4"/>
  <c r="F1087" i="4"/>
  <c r="F1088" i="4"/>
  <c r="F1089" i="4"/>
  <c r="F1090" i="4"/>
  <c r="F1091" i="4"/>
  <c r="F1092" i="4"/>
  <c r="F1093" i="4"/>
  <c r="F1094" i="4"/>
  <c r="F1095" i="4"/>
  <c r="F1096" i="4"/>
  <c r="F1097" i="4"/>
  <c r="F1098" i="4"/>
  <c r="F1099" i="4"/>
  <c r="F1100" i="4"/>
  <c r="F1101" i="4"/>
  <c r="F1102" i="4"/>
  <c r="F1103" i="4"/>
  <c r="F1104" i="4"/>
  <c r="F1105" i="4"/>
  <c r="F1106" i="4"/>
  <c r="F1107" i="4"/>
  <c r="F1108" i="4"/>
  <c r="F1109" i="4"/>
  <c r="F1110" i="4"/>
  <c r="F1111" i="4"/>
  <c r="F1112" i="4"/>
  <c r="F1113" i="4"/>
  <c r="F1114" i="4"/>
  <c r="F1115" i="4"/>
  <c r="F1116" i="4"/>
  <c r="F1117" i="4"/>
  <c r="F1118" i="4"/>
  <c r="F1119" i="4"/>
  <c r="F1120" i="4"/>
  <c r="F1121" i="4"/>
  <c r="F1122" i="4"/>
  <c r="F1123" i="4"/>
  <c r="F1124" i="4"/>
  <c r="F1125" i="4"/>
  <c r="F1126" i="4"/>
  <c r="F1127" i="4"/>
  <c r="F1128" i="4"/>
  <c r="F1129" i="4"/>
  <c r="F1130" i="4"/>
  <c r="F1131" i="4"/>
  <c r="F1132" i="4"/>
  <c r="F1133" i="4"/>
  <c r="F1134" i="4"/>
  <c r="F1135" i="4"/>
  <c r="F1136" i="4"/>
  <c r="F1137" i="4"/>
  <c r="F1138" i="4"/>
  <c r="F1139" i="4"/>
  <c r="F1140" i="4"/>
  <c r="F1141" i="4"/>
  <c r="F1142" i="4"/>
  <c r="F1143" i="4"/>
  <c r="F1144" i="4"/>
  <c r="F1145" i="4"/>
  <c r="F1146" i="4"/>
  <c r="F1147" i="4"/>
  <c r="F1148" i="4"/>
  <c r="F1149" i="4"/>
  <c r="F1150" i="4"/>
  <c r="F1151" i="4"/>
  <c r="F1152" i="4"/>
  <c r="F1153" i="4"/>
  <c r="F1154" i="4"/>
  <c r="F1155" i="4"/>
  <c r="F1156" i="4"/>
  <c r="F1157" i="4"/>
  <c r="F1158" i="4"/>
  <c r="F1159" i="4"/>
  <c r="F1160" i="4"/>
  <c r="F1161" i="4"/>
  <c r="F1162" i="4"/>
  <c r="F1163" i="4"/>
  <c r="F1164" i="4"/>
  <c r="F1165" i="4"/>
  <c r="F1166" i="4"/>
  <c r="F1167" i="4"/>
  <c r="F1168" i="4"/>
  <c r="F1169" i="4"/>
  <c r="F1170" i="4"/>
  <c r="F1171" i="4"/>
  <c r="F1172" i="4"/>
  <c r="F1173" i="4"/>
  <c r="F1174" i="4"/>
  <c r="F1175" i="4"/>
  <c r="F1176" i="4"/>
  <c r="F1177" i="4"/>
  <c r="F1178" i="4"/>
  <c r="F1179" i="4"/>
  <c r="F1180" i="4"/>
  <c r="F1181" i="4"/>
  <c r="F1182" i="4"/>
  <c r="F1183" i="4"/>
  <c r="F1184" i="4"/>
  <c r="F1185" i="4"/>
  <c r="F1186" i="4"/>
  <c r="F1187" i="4"/>
  <c r="F1188" i="4"/>
  <c r="F1189" i="4"/>
  <c r="F1190" i="4"/>
  <c r="F1191" i="4"/>
  <c r="F1192" i="4"/>
  <c r="F1193" i="4"/>
  <c r="F1194" i="4"/>
  <c r="F1195" i="4"/>
  <c r="F1196" i="4"/>
  <c r="F1197" i="4"/>
  <c r="F1198" i="4"/>
  <c r="F1199" i="4"/>
  <c r="F1200" i="4"/>
  <c r="F1201" i="4"/>
  <c r="F1202" i="4"/>
  <c r="F1203" i="4"/>
  <c r="F1204" i="4"/>
  <c r="F1205" i="4"/>
  <c r="F1206" i="4"/>
  <c r="F1207" i="4"/>
  <c r="F1208" i="4"/>
  <c r="F1209" i="4"/>
  <c r="F1210" i="4"/>
  <c r="F1211" i="4"/>
  <c r="F1212" i="4"/>
  <c r="F1213" i="4"/>
  <c r="F1214" i="4"/>
  <c r="F1215" i="4"/>
  <c r="F1216" i="4"/>
  <c r="F1217" i="4"/>
  <c r="F1218" i="4"/>
  <c r="F1219" i="4"/>
  <c r="F1220" i="4"/>
  <c r="F1221" i="4"/>
  <c r="F1222" i="4"/>
  <c r="F1223" i="4"/>
  <c r="F1224" i="4"/>
  <c r="F1225" i="4"/>
  <c r="F1226" i="4"/>
  <c r="F1227" i="4"/>
  <c r="F1228" i="4"/>
  <c r="F1229" i="4"/>
  <c r="F1230" i="4"/>
  <c r="F1231" i="4"/>
  <c r="F1232" i="4"/>
  <c r="F1233" i="4"/>
  <c r="F1234" i="4"/>
  <c r="F1235" i="4"/>
  <c r="F1236" i="4"/>
  <c r="F1237" i="4"/>
  <c r="F1238" i="4"/>
  <c r="F1239" i="4"/>
  <c r="F1240" i="4"/>
  <c r="F1241" i="4"/>
  <c r="F1242" i="4"/>
  <c r="F1243" i="4"/>
  <c r="F1244" i="4"/>
  <c r="F1245" i="4"/>
  <c r="F1246" i="4"/>
  <c r="F1247" i="4"/>
  <c r="F1248" i="4"/>
  <c r="F1249" i="4"/>
  <c r="F1250" i="4"/>
  <c r="F1251" i="4"/>
  <c r="F1252" i="4"/>
  <c r="F1253" i="4"/>
  <c r="F1254" i="4"/>
  <c r="F1255" i="4"/>
  <c r="F1256" i="4"/>
  <c r="F1257" i="4"/>
  <c r="F1258" i="4"/>
  <c r="F1259" i="4"/>
  <c r="F1260" i="4"/>
  <c r="F1261" i="4"/>
  <c r="F1262" i="4"/>
  <c r="F1263" i="4"/>
  <c r="F1264" i="4"/>
  <c r="F1265" i="4"/>
  <c r="F1266" i="4"/>
  <c r="F1267" i="4"/>
  <c r="F1268" i="4"/>
  <c r="F1269" i="4"/>
  <c r="F1270" i="4"/>
  <c r="F1271" i="4"/>
  <c r="F1272" i="4"/>
  <c r="F1273" i="4"/>
  <c r="F1274" i="4"/>
  <c r="F1275" i="4"/>
  <c r="F1276" i="4"/>
  <c r="F1277" i="4"/>
  <c r="F1278" i="4"/>
  <c r="F1279" i="4"/>
  <c r="F1280" i="4"/>
  <c r="F1281" i="4"/>
  <c r="F1282" i="4"/>
  <c r="F1283" i="4"/>
  <c r="F1284" i="4"/>
  <c r="F1285" i="4"/>
  <c r="F1286" i="4"/>
  <c r="F1287" i="4"/>
  <c r="F1288" i="4"/>
  <c r="F1289" i="4"/>
  <c r="F1290" i="4"/>
  <c r="F1291" i="4"/>
  <c r="F1292" i="4"/>
  <c r="F1293" i="4"/>
  <c r="F1294" i="4"/>
  <c r="F1295" i="4"/>
  <c r="F1296" i="4"/>
  <c r="F1297" i="4"/>
  <c r="F1298" i="4"/>
  <c r="F1299" i="4"/>
  <c r="F1300" i="4"/>
  <c r="F1301" i="4"/>
  <c r="F1302" i="4"/>
  <c r="F1303" i="4"/>
  <c r="F1304" i="4"/>
  <c r="F1305" i="4"/>
  <c r="F1306" i="4"/>
  <c r="F1307" i="4"/>
  <c r="F1308" i="4"/>
  <c r="F1309" i="4"/>
  <c r="F1310" i="4"/>
  <c r="F1311" i="4"/>
  <c r="F1312" i="4"/>
  <c r="F1313" i="4"/>
  <c r="F1314" i="4"/>
  <c r="F1315" i="4"/>
  <c r="F1316" i="4"/>
  <c r="F1317" i="4"/>
  <c r="F1318" i="4"/>
  <c r="F1319" i="4"/>
  <c r="F1320" i="4"/>
  <c r="F1321" i="4"/>
  <c r="F1322" i="4"/>
  <c r="F1323" i="4"/>
  <c r="F1324" i="4"/>
  <c r="F1325" i="4"/>
  <c r="F1326" i="4"/>
  <c r="F1327" i="4"/>
  <c r="F1328" i="4"/>
  <c r="F1329" i="4"/>
  <c r="F1330" i="4"/>
  <c r="F1331" i="4"/>
  <c r="F1332" i="4"/>
  <c r="F1333" i="4"/>
  <c r="F1334" i="4"/>
  <c r="F1335" i="4"/>
  <c r="F1336" i="4"/>
  <c r="F1337" i="4"/>
  <c r="F1338" i="4"/>
  <c r="F1339" i="4"/>
  <c r="F1340" i="4"/>
  <c r="F1341" i="4"/>
  <c r="F1342" i="4"/>
  <c r="F1343" i="4"/>
  <c r="F1344" i="4"/>
  <c r="F1345" i="4"/>
  <c r="F1346" i="4"/>
  <c r="F1347" i="4"/>
  <c r="F1348" i="4"/>
  <c r="F1349" i="4"/>
  <c r="F1350" i="4"/>
  <c r="F1351" i="4"/>
  <c r="F1352" i="4"/>
  <c r="F1353" i="4"/>
  <c r="F1354" i="4"/>
  <c r="F1355" i="4"/>
  <c r="F1356" i="4"/>
  <c r="F1357" i="4"/>
  <c r="F1358" i="4"/>
  <c r="F1359" i="4"/>
  <c r="F1360" i="4"/>
  <c r="F1361" i="4"/>
  <c r="F1362" i="4"/>
  <c r="F1363" i="4"/>
  <c r="F1364" i="4"/>
  <c r="F1365" i="4"/>
  <c r="F1366" i="4"/>
  <c r="F1367" i="4"/>
  <c r="F1368" i="4"/>
  <c r="F1369" i="4"/>
  <c r="F1370" i="4"/>
  <c r="F1371" i="4"/>
  <c r="F1372" i="4"/>
  <c r="F1373" i="4"/>
  <c r="F1374" i="4"/>
  <c r="F1375" i="4"/>
  <c r="F1376" i="4"/>
  <c r="F1377" i="4"/>
  <c r="F1378" i="4"/>
  <c r="F1379" i="4"/>
  <c r="F1380" i="4"/>
  <c r="F1381" i="4"/>
  <c r="F1382" i="4"/>
  <c r="F1383" i="4"/>
  <c r="F1384" i="4"/>
  <c r="F1385" i="4"/>
  <c r="F1386" i="4"/>
  <c r="F1387" i="4"/>
  <c r="F1388" i="4"/>
  <c r="F1389" i="4"/>
  <c r="F1390" i="4"/>
  <c r="F1391" i="4"/>
  <c r="F1392" i="4"/>
  <c r="F1393" i="4"/>
  <c r="F1394" i="4"/>
  <c r="F1395" i="4"/>
  <c r="F1396" i="4"/>
  <c r="F1397" i="4"/>
  <c r="F1398" i="4"/>
  <c r="F1399" i="4"/>
  <c r="F1400" i="4"/>
  <c r="F1401" i="4"/>
  <c r="F1402" i="4"/>
  <c r="F1403" i="4"/>
  <c r="F1404" i="4"/>
  <c r="F1405" i="4"/>
  <c r="F1406" i="4"/>
  <c r="F1407" i="4"/>
  <c r="F1408" i="4"/>
  <c r="F1409" i="4"/>
  <c r="F1410" i="4"/>
  <c r="F1411" i="4"/>
  <c r="F1412" i="4"/>
  <c r="F1413" i="4"/>
  <c r="F1414" i="4"/>
  <c r="F1415" i="4"/>
  <c r="F1416" i="4"/>
  <c r="F1417" i="4"/>
  <c r="F1418" i="4"/>
  <c r="F1419" i="4"/>
  <c r="F1420" i="4"/>
  <c r="F1421" i="4"/>
  <c r="F1422" i="4"/>
  <c r="F1423" i="4"/>
  <c r="F1424" i="4"/>
  <c r="F1425" i="4"/>
  <c r="F1426" i="4"/>
  <c r="F1427" i="4"/>
  <c r="F1428" i="4"/>
  <c r="F1429" i="4"/>
  <c r="F1430" i="4"/>
  <c r="F1431" i="4"/>
  <c r="F1432" i="4"/>
  <c r="F1433" i="4"/>
  <c r="F1434" i="4"/>
  <c r="F1435" i="4"/>
  <c r="F1436" i="4"/>
  <c r="F1437" i="4"/>
  <c r="F1438" i="4"/>
  <c r="F1439" i="4"/>
  <c r="F1440" i="4"/>
  <c r="F1441" i="4"/>
  <c r="F1442" i="4"/>
  <c r="F1443" i="4"/>
  <c r="F1444" i="4"/>
  <c r="F1445" i="4"/>
  <c r="F1446" i="4"/>
  <c r="F1447" i="4"/>
  <c r="F1448" i="4"/>
  <c r="F1449" i="4"/>
  <c r="F1450" i="4"/>
  <c r="F1451" i="4"/>
  <c r="F1452" i="4"/>
  <c r="F1453" i="4"/>
  <c r="F1454" i="4"/>
  <c r="F1455" i="4"/>
  <c r="F1456" i="4"/>
  <c r="F1457" i="4"/>
  <c r="F1458" i="4"/>
  <c r="F1459" i="4"/>
  <c r="F1460" i="4"/>
  <c r="F1461" i="4"/>
  <c r="F1462" i="4"/>
  <c r="F1463" i="4"/>
  <c r="F1464" i="4"/>
  <c r="F1465" i="4"/>
  <c r="F1466" i="4"/>
  <c r="F1467" i="4"/>
  <c r="F1468" i="4"/>
  <c r="F1469" i="4"/>
  <c r="F1470" i="4"/>
  <c r="F1471" i="4"/>
  <c r="F1472" i="4"/>
  <c r="F1473" i="4"/>
  <c r="F1474" i="4"/>
  <c r="F1475" i="4"/>
  <c r="F1476" i="4"/>
  <c r="F1477" i="4"/>
  <c r="F1478" i="4"/>
  <c r="F1479" i="4"/>
  <c r="F1480" i="4"/>
  <c r="F1481" i="4"/>
  <c r="F1482" i="4"/>
  <c r="F1483" i="4"/>
  <c r="F1484" i="4"/>
  <c r="F1485" i="4"/>
  <c r="F1486" i="4"/>
  <c r="F1487" i="4"/>
  <c r="F1488" i="4"/>
  <c r="F1489" i="4"/>
  <c r="F1490" i="4"/>
  <c r="F1491" i="4"/>
  <c r="F1492" i="4"/>
  <c r="F1493" i="4"/>
  <c r="F1494" i="4"/>
  <c r="F1495" i="4"/>
  <c r="F1496" i="4"/>
  <c r="F1497" i="4"/>
  <c r="F1498" i="4"/>
  <c r="F1499" i="4"/>
  <c r="F1500" i="4"/>
  <c r="F1501" i="4"/>
  <c r="F1502" i="4"/>
  <c r="F1503" i="4"/>
  <c r="F1504" i="4"/>
  <c r="F1505" i="4"/>
  <c r="F1506" i="4"/>
  <c r="F1507" i="4"/>
  <c r="F1508" i="4"/>
  <c r="F1509" i="4"/>
  <c r="F1510" i="4"/>
  <c r="F1511" i="4"/>
  <c r="F1512" i="4"/>
  <c r="F1513" i="4"/>
  <c r="F1514" i="4"/>
  <c r="F1515" i="4"/>
  <c r="F1516" i="4"/>
  <c r="F1517" i="4"/>
  <c r="F1518" i="4"/>
  <c r="F1519" i="4"/>
  <c r="F1520" i="4"/>
  <c r="F1521" i="4"/>
  <c r="F1522" i="4"/>
  <c r="F1523" i="4"/>
  <c r="F1524" i="4"/>
  <c r="F1525" i="4"/>
  <c r="F1526" i="4"/>
  <c r="F1527" i="4"/>
  <c r="F1528" i="4"/>
  <c r="F1529" i="4"/>
  <c r="F1530" i="4"/>
  <c r="F1531" i="4"/>
  <c r="F1532" i="4"/>
  <c r="F1533" i="4"/>
  <c r="F1534" i="4"/>
  <c r="F1535" i="4"/>
  <c r="F1536" i="4"/>
  <c r="F1537" i="4"/>
  <c r="F1538" i="4"/>
  <c r="F1539" i="4"/>
  <c r="F1540" i="4"/>
  <c r="F1541" i="4"/>
  <c r="F1542" i="4"/>
  <c r="F1543" i="4"/>
  <c r="F1544" i="4"/>
  <c r="F1545" i="4"/>
  <c r="F1546" i="4"/>
  <c r="F1547" i="4"/>
  <c r="F1548" i="4"/>
  <c r="F1549" i="4"/>
  <c r="F1550" i="4"/>
  <c r="F1551" i="4"/>
  <c r="F1552" i="4"/>
  <c r="F1553" i="4"/>
  <c r="F1554" i="4"/>
  <c r="F1555" i="4"/>
  <c r="F1556" i="4"/>
  <c r="F1557" i="4"/>
  <c r="F1558" i="4"/>
  <c r="F1559" i="4"/>
  <c r="F1560" i="4"/>
  <c r="F1561" i="4"/>
  <c r="F1562" i="4"/>
  <c r="F1563" i="4"/>
  <c r="F1564" i="4"/>
  <c r="F1565" i="4"/>
  <c r="F1566" i="4"/>
  <c r="F1567" i="4"/>
  <c r="F1568" i="4"/>
  <c r="F1569" i="4"/>
  <c r="F1570" i="4"/>
  <c r="F1571" i="4"/>
  <c r="F1572" i="4"/>
  <c r="F1573" i="4"/>
  <c r="F1574" i="4"/>
  <c r="F1575" i="4"/>
  <c r="F1576" i="4"/>
  <c r="F1577" i="4"/>
  <c r="F1578" i="4"/>
  <c r="F1579" i="4"/>
  <c r="F1580" i="4"/>
  <c r="F1581" i="4"/>
  <c r="F1582" i="4"/>
  <c r="F1583" i="4"/>
  <c r="F1584" i="4"/>
  <c r="F1585" i="4"/>
  <c r="F1586" i="4"/>
  <c r="F1587" i="4"/>
  <c r="F1588" i="4"/>
  <c r="F1589" i="4"/>
  <c r="F1590" i="4"/>
  <c r="F1591" i="4"/>
  <c r="F1592" i="4"/>
  <c r="F1593" i="4"/>
  <c r="F1594" i="4"/>
  <c r="F1595" i="4"/>
  <c r="F1596" i="4"/>
  <c r="F1597" i="4"/>
  <c r="F1598" i="4"/>
  <c r="F1599" i="4"/>
  <c r="F1600" i="4"/>
  <c r="F1601" i="4"/>
  <c r="F1602" i="4"/>
  <c r="F1603" i="4"/>
  <c r="F1604" i="4"/>
  <c r="F1605" i="4"/>
  <c r="F1606" i="4"/>
  <c r="F1607" i="4"/>
  <c r="F1608" i="4"/>
  <c r="F1609" i="4"/>
  <c r="F1610" i="4"/>
  <c r="F1611" i="4"/>
  <c r="F1612" i="4"/>
  <c r="F1613" i="4"/>
  <c r="F1614" i="4"/>
  <c r="F1615" i="4"/>
  <c r="F1616" i="4"/>
  <c r="F1617" i="4"/>
  <c r="F1618" i="4"/>
  <c r="F1619" i="4"/>
  <c r="F1620" i="4"/>
  <c r="F1621" i="4"/>
  <c r="F1622" i="4"/>
  <c r="F1623" i="4"/>
  <c r="F1624" i="4"/>
  <c r="F1625" i="4"/>
  <c r="F1626" i="4"/>
  <c r="F1627" i="4"/>
  <c r="F1628" i="4"/>
  <c r="F1629" i="4"/>
  <c r="F1630" i="4"/>
  <c r="F1631" i="4"/>
  <c r="F1632" i="4"/>
  <c r="F1633" i="4"/>
  <c r="F1634" i="4"/>
  <c r="F1635" i="4"/>
  <c r="F1636" i="4"/>
  <c r="F1637" i="4"/>
  <c r="F1638" i="4"/>
  <c r="F1639" i="4"/>
  <c r="F1640" i="4"/>
  <c r="F1641" i="4"/>
  <c r="F1642" i="4"/>
  <c r="F1643" i="4"/>
  <c r="F1644" i="4"/>
  <c r="F1645" i="4"/>
  <c r="F1646" i="4"/>
  <c r="F1647" i="4"/>
  <c r="F1648" i="4"/>
  <c r="F1649" i="4"/>
  <c r="F1650" i="4"/>
  <c r="F1651" i="4"/>
  <c r="F1652" i="4"/>
  <c r="F1653" i="4"/>
  <c r="F1654" i="4"/>
  <c r="F1655" i="4"/>
  <c r="F1656" i="4"/>
  <c r="F1657" i="4"/>
  <c r="F1658" i="4"/>
  <c r="F1659" i="4"/>
  <c r="F1660" i="4"/>
  <c r="F1661" i="4"/>
  <c r="F1662" i="4"/>
  <c r="F1663" i="4"/>
  <c r="F1664" i="4"/>
  <c r="F1665" i="4"/>
  <c r="F1666" i="4"/>
  <c r="F1667" i="4"/>
  <c r="F1668" i="4"/>
  <c r="F1669" i="4"/>
  <c r="F1670" i="4"/>
  <c r="F1671" i="4"/>
  <c r="F1672" i="4"/>
  <c r="F1673" i="4"/>
  <c r="F1674" i="4"/>
  <c r="F1675" i="4"/>
  <c r="F1676" i="4"/>
  <c r="F1677" i="4"/>
  <c r="F1678" i="4"/>
  <c r="F1679" i="4"/>
  <c r="F1680" i="4"/>
  <c r="F1681" i="4"/>
  <c r="F1682" i="4"/>
  <c r="F1683" i="4"/>
  <c r="F1684" i="4"/>
  <c r="F1685" i="4"/>
  <c r="F1686" i="4"/>
  <c r="F1687" i="4"/>
  <c r="F1688" i="4"/>
  <c r="F1689" i="4"/>
  <c r="F1690" i="4"/>
  <c r="F1691" i="4"/>
  <c r="F1692" i="4"/>
  <c r="F1693" i="4"/>
  <c r="F1694" i="4"/>
  <c r="F1695" i="4"/>
  <c r="F1696" i="4"/>
  <c r="F1697" i="4"/>
  <c r="F1698" i="4"/>
  <c r="F1699" i="4"/>
  <c r="F1700" i="4"/>
  <c r="F1701" i="4"/>
  <c r="F1702" i="4"/>
  <c r="F1703" i="4"/>
  <c r="F1704" i="4"/>
  <c r="F1705" i="4"/>
  <c r="F1706" i="4"/>
  <c r="F1707" i="4"/>
  <c r="F1708" i="4"/>
  <c r="F1709" i="4"/>
  <c r="F1710" i="4"/>
  <c r="F1711" i="4"/>
  <c r="F1712" i="4"/>
  <c r="F1713" i="4"/>
  <c r="F1714" i="4"/>
  <c r="F1715" i="4"/>
  <c r="F1716" i="4"/>
  <c r="F1717" i="4"/>
  <c r="F1718" i="4"/>
  <c r="F1719" i="4"/>
  <c r="F1720" i="4"/>
  <c r="F1721" i="4"/>
  <c r="F1722" i="4"/>
  <c r="F1723" i="4"/>
  <c r="F1724" i="4"/>
  <c r="F1725" i="4"/>
  <c r="F1726" i="4"/>
  <c r="F1727" i="4"/>
  <c r="F1728" i="4"/>
  <c r="F1729" i="4"/>
  <c r="F1730" i="4"/>
  <c r="F1731" i="4"/>
  <c r="F1732" i="4"/>
  <c r="F1733" i="4"/>
  <c r="F1734" i="4"/>
  <c r="F1735" i="4"/>
  <c r="F1736" i="4"/>
  <c r="F1737" i="4"/>
  <c r="F1738" i="4"/>
  <c r="F1739" i="4"/>
  <c r="F1740" i="4"/>
  <c r="F1741" i="4"/>
  <c r="F1742" i="4"/>
  <c r="F1743" i="4"/>
  <c r="F1744" i="4"/>
  <c r="F1745" i="4"/>
  <c r="F1746" i="4"/>
  <c r="F1747" i="4"/>
  <c r="F1748" i="4"/>
  <c r="F1749" i="4"/>
  <c r="F1750" i="4"/>
  <c r="F1751" i="4"/>
  <c r="F1752" i="4"/>
  <c r="F1753" i="4"/>
  <c r="F1754" i="4"/>
  <c r="F1755" i="4"/>
  <c r="F1756" i="4"/>
  <c r="F1757" i="4"/>
  <c r="F1758" i="4"/>
  <c r="F1759" i="4"/>
  <c r="F1760" i="4"/>
  <c r="F1761" i="4"/>
  <c r="F1762" i="4"/>
  <c r="F1763" i="4"/>
  <c r="F1764" i="4"/>
  <c r="F1765" i="4"/>
  <c r="F1766" i="4"/>
  <c r="F1767" i="4"/>
  <c r="F1768" i="4"/>
  <c r="F1769" i="4"/>
  <c r="F1770" i="4"/>
  <c r="F1771" i="4"/>
  <c r="F1772" i="4"/>
  <c r="F1773" i="4"/>
  <c r="F1774" i="4"/>
  <c r="F1775" i="4"/>
  <c r="F1776" i="4"/>
  <c r="F1777" i="4"/>
  <c r="F1778" i="4"/>
  <c r="F1779" i="4"/>
  <c r="F1780" i="4"/>
  <c r="F1781" i="4"/>
  <c r="F1782" i="4"/>
  <c r="F1783" i="4"/>
  <c r="F1784" i="4"/>
  <c r="F1785" i="4"/>
  <c r="F1786" i="4"/>
  <c r="F1787" i="4"/>
  <c r="F1788" i="4"/>
  <c r="F1789" i="4"/>
  <c r="F1790" i="4"/>
  <c r="F1791" i="4"/>
  <c r="F1792" i="4"/>
  <c r="F1793" i="4"/>
  <c r="F1794" i="4"/>
  <c r="F1795" i="4"/>
  <c r="F1796" i="4"/>
  <c r="F1797" i="4"/>
  <c r="F1798" i="4"/>
  <c r="F1799" i="4"/>
  <c r="F1800" i="4"/>
  <c r="F1801" i="4"/>
  <c r="F1802" i="4"/>
  <c r="F1803" i="4"/>
  <c r="F1804" i="4"/>
  <c r="F1805" i="4"/>
  <c r="F1806" i="4"/>
  <c r="F1807" i="4"/>
  <c r="F1808" i="4"/>
  <c r="F1809" i="4"/>
  <c r="F1810" i="4"/>
  <c r="F1811" i="4"/>
  <c r="F1812" i="4"/>
  <c r="F1813" i="4"/>
  <c r="F1814" i="4"/>
  <c r="F1815" i="4"/>
  <c r="F1816" i="4"/>
  <c r="G1816" i="4" s="1"/>
  <c r="H1816" i="4" s="1"/>
  <c r="F11" i="4"/>
  <c r="G11" i="4" s="1"/>
  <c r="H11" i="4" s="1"/>
  <c r="I11" i="4" s="1"/>
  <c r="G12" i="4"/>
  <c r="H12" i="4" s="1"/>
  <c r="J11" i="4" s="1"/>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6" i="4"/>
  <c r="G567" i="4"/>
  <c r="G568" i="4"/>
  <c r="G569" i="4"/>
  <c r="G570" i="4"/>
  <c r="G571" i="4"/>
  <c r="G572" i="4"/>
  <c r="G573" i="4"/>
  <c r="G574" i="4"/>
  <c r="G575" i="4"/>
  <c r="G576" i="4"/>
  <c r="G577" i="4"/>
  <c r="G578" i="4"/>
  <c r="G579" i="4"/>
  <c r="G580" i="4"/>
  <c r="G581" i="4"/>
  <c r="G582" i="4"/>
  <c r="G583" i="4"/>
  <c r="G584" i="4"/>
  <c r="G585" i="4"/>
  <c r="G586" i="4"/>
  <c r="G587" i="4"/>
  <c r="G588" i="4"/>
  <c r="G589" i="4"/>
  <c r="G590" i="4"/>
  <c r="G591" i="4"/>
  <c r="G592" i="4"/>
  <c r="G593" i="4"/>
  <c r="G594" i="4"/>
  <c r="G595" i="4"/>
  <c r="G596" i="4"/>
  <c r="G597" i="4"/>
  <c r="G598" i="4"/>
  <c r="G599" i="4"/>
  <c r="G600" i="4"/>
  <c r="G601" i="4"/>
  <c r="G602" i="4"/>
  <c r="G603" i="4"/>
  <c r="G604" i="4"/>
  <c r="G605" i="4"/>
  <c r="G606" i="4"/>
  <c r="G607" i="4"/>
  <c r="G608" i="4"/>
  <c r="G609" i="4"/>
  <c r="G610" i="4"/>
  <c r="G611" i="4"/>
  <c r="G612" i="4"/>
  <c r="G613" i="4"/>
  <c r="G614" i="4"/>
  <c r="G615" i="4"/>
  <c r="G616" i="4"/>
  <c r="G617" i="4"/>
  <c r="G618" i="4"/>
  <c r="G619" i="4"/>
  <c r="G620" i="4"/>
  <c r="G621" i="4"/>
  <c r="G622" i="4"/>
  <c r="G623" i="4"/>
  <c r="G624" i="4"/>
  <c r="G625" i="4"/>
  <c r="G626" i="4"/>
  <c r="G627" i="4"/>
  <c r="G628" i="4"/>
  <c r="G629" i="4"/>
  <c r="G630" i="4"/>
  <c r="G631" i="4"/>
  <c r="G632" i="4"/>
  <c r="G633" i="4"/>
  <c r="G634" i="4"/>
  <c r="G635" i="4"/>
  <c r="G636" i="4"/>
  <c r="G637" i="4"/>
  <c r="G638" i="4"/>
  <c r="G639" i="4"/>
  <c r="G640" i="4"/>
  <c r="G641" i="4"/>
  <c r="G642" i="4"/>
  <c r="G643" i="4"/>
  <c r="G644" i="4"/>
  <c r="G645" i="4"/>
  <c r="G646" i="4"/>
  <c r="G647" i="4"/>
  <c r="G648" i="4"/>
  <c r="G649" i="4"/>
  <c r="G650" i="4"/>
  <c r="G651" i="4"/>
  <c r="G652" i="4"/>
  <c r="G653" i="4"/>
  <c r="G654" i="4"/>
  <c r="G655" i="4"/>
  <c r="G656" i="4"/>
  <c r="G657" i="4"/>
  <c r="G658" i="4"/>
  <c r="G659" i="4"/>
  <c r="G660" i="4"/>
  <c r="G661" i="4"/>
  <c r="G662" i="4"/>
  <c r="G663" i="4"/>
  <c r="G664" i="4"/>
  <c r="G665" i="4"/>
  <c r="G666" i="4"/>
  <c r="G667" i="4"/>
  <c r="G668" i="4"/>
  <c r="G669" i="4"/>
  <c r="G670" i="4"/>
  <c r="G671" i="4"/>
  <c r="G672" i="4"/>
  <c r="G673" i="4"/>
  <c r="G674" i="4"/>
  <c r="G675" i="4"/>
  <c r="G676" i="4"/>
  <c r="G677" i="4"/>
  <c r="G678" i="4"/>
  <c r="G679" i="4"/>
  <c r="G680" i="4"/>
  <c r="G681" i="4"/>
  <c r="G682" i="4"/>
  <c r="G683" i="4"/>
  <c r="G684" i="4"/>
  <c r="G685" i="4"/>
  <c r="G686" i="4"/>
  <c r="G687" i="4"/>
  <c r="G688" i="4"/>
  <c r="G689" i="4"/>
  <c r="G690" i="4"/>
  <c r="G691" i="4"/>
  <c r="G692" i="4"/>
  <c r="G693" i="4"/>
  <c r="G694" i="4"/>
  <c r="G695" i="4"/>
  <c r="G696" i="4"/>
  <c r="G697" i="4"/>
  <c r="G698" i="4"/>
  <c r="G699" i="4"/>
  <c r="G700" i="4"/>
  <c r="G701" i="4"/>
  <c r="G702" i="4"/>
  <c r="G703" i="4"/>
  <c r="G704" i="4"/>
  <c r="G705" i="4"/>
  <c r="G706" i="4"/>
  <c r="G707" i="4"/>
  <c r="G708" i="4"/>
  <c r="G709" i="4"/>
  <c r="G710" i="4"/>
  <c r="G711" i="4"/>
  <c r="G712" i="4"/>
  <c r="G713" i="4"/>
  <c r="G714" i="4"/>
  <c r="G715" i="4"/>
  <c r="G716" i="4"/>
  <c r="G717" i="4"/>
  <c r="G718" i="4"/>
  <c r="G719" i="4"/>
  <c r="G720" i="4"/>
  <c r="G721" i="4"/>
  <c r="G722" i="4"/>
  <c r="G723" i="4"/>
  <c r="G724" i="4"/>
  <c r="G725" i="4"/>
  <c r="G726" i="4"/>
  <c r="G727" i="4"/>
  <c r="G728" i="4"/>
  <c r="G729" i="4"/>
  <c r="G730" i="4"/>
  <c r="G731" i="4"/>
  <c r="G732" i="4"/>
  <c r="G733" i="4"/>
  <c r="G734" i="4"/>
  <c r="G735" i="4"/>
  <c r="G736" i="4"/>
  <c r="G737" i="4"/>
  <c r="G738" i="4"/>
  <c r="G739" i="4"/>
  <c r="G740" i="4"/>
  <c r="G741" i="4"/>
  <c r="G742" i="4"/>
  <c r="G743" i="4"/>
  <c r="G744" i="4"/>
  <c r="G745" i="4"/>
  <c r="G746" i="4"/>
  <c r="G747" i="4"/>
  <c r="G748" i="4"/>
  <c r="G749" i="4"/>
  <c r="G750" i="4"/>
  <c r="G751" i="4"/>
  <c r="G752" i="4"/>
  <c r="G753" i="4"/>
  <c r="G754" i="4"/>
  <c r="G755" i="4"/>
  <c r="G756" i="4"/>
  <c r="G757" i="4"/>
  <c r="G758" i="4"/>
  <c r="G759" i="4"/>
  <c r="G760" i="4"/>
  <c r="G761" i="4"/>
  <c r="G762" i="4"/>
  <c r="G763" i="4"/>
  <c r="G764" i="4"/>
  <c r="G765" i="4"/>
  <c r="G766" i="4"/>
  <c r="G767" i="4"/>
  <c r="G768" i="4"/>
  <c r="G769" i="4"/>
  <c r="G770" i="4"/>
  <c r="G771" i="4"/>
  <c r="G772" i="4"/>
  <c r="G773" i="4"/>
  <c r="G774" i="4"/>
  <c r="G775" i="4"/>
  <c r="G776" i="4"/>
  <c r="G777" i="4"/>
  <c r="G778" i="4"/>
  <c r="G779" i="4"/>
  <c r="G780" i="4"/>
  <c r="G781" i="4"/>
  <c r="G782" i="4"/>
  <c r="G783" i="4"/>
  <c r="G784" i="4"/>
  <c r="G785" i="4"/>
  <c r="G786" i="4"/>
  <c r="G787" i="4"/>
  <c r="G788" i="4"/>
  <c r="G789" i="4"/>
  <c r="G790" i="4"/>
  <c r="G791" i="4"/>
  <c r="G792" i="4"/>
  <c r="G793" i="4"/>
  <c r="G794" i="4"/>
  <c r="G795" i="4"/>
  <c r="G796" i="4"/>
  <c r="G797" i="4"/>
  <c r="G798" i="4"/>
  <c r="G799" i="4"/>
  <c r="G800" i="4"/>
  <c r="G801" i="4"/>
  <c r="G802" i="4"/>
  <c r="G803" i="4"/>
  <c r="G804" i="4"/>
  <c r="G805" i="4"/>
  <c r="G806" i="4"/>
  <c r="G807" i="4"/>
  <c r="G808" i="4"/>
  <c r="G809" i="4"/>
  <c r="G810" i="4"/>
  <c r="G811" i="4"/>
  <c r="G812" i="4"/>
  <c r="G813" i="4"/>
  <c r="G814" i="4"/>
  <c r="G815" i="4"/>
  <c r="G816" i="4"/>
  <c r="G817" i="4"/>
  <c r="G818" i="4"/>
  <c r="G819" i="4"/>
  <c r="G820" i="4"/>
  <c r="G821" i="4"/>
  <c r="G822" i="4"/>
  <c r="G823" i="4"/>
  <c r="G824" i="4"/>
  <c r="G825" i="4"/>
  <c r="G826" i="4"/>
  <c r="G827" i="4"/>
  <c r="G828" i="4"/>
  <c r="G829" i="4"/>
  <c r="G830" i="4"/>
  <c r="G831" i="4"/>
  <c r="G832" i="4"/>
  <c r="G833" i="4"/>
  <c r="G834" i="4"/>
  <c r="G835" i="4"/>
  <c r="G836" i="4"/>
  <c r="G837" i="4"/>
  <c r="G838" i="4"/>
  <c r="G839" i="4"/>
  <c r="G840" i="4"/>
  <c r="G841" i="4"/>
  <c r="G842" i="4"/>
  <c r="G843" i="4"/>
  <c r="G844" i="4"/>
  <c r="G845" i="4"/>
  <c r="G846" i="4"/>
  <c r="G847" i="4"/>
  <c r="G848" i="4"/>
  <c r="G849" i="4"/>
  <c r="G850" i="4"/>
  <c r="G851" i="4"/>
  <c r="G852" i="4"/>
  <c r="G853" i="4"/>
  <c r="G854" i="4"/>
  <c r="G855" i="4"/>
  <c r="G856" i="4"/>
  <c r="G857" i="4"/>
  <c r="G858" i="4"/>
  <c r="G859" i="4"/>
  <c r="G860" i="4"/>
  <c r="G861" i="4"/>
  <c r="G862" i="4"/>
  <c r="G863" i="4"/>
  <c r="G864" i="4"/>
  <c r="G865" i="4"/>
  <c r="G866" i="4"/>
  <c r="G867" i="4"/>
  <c r="G868" i="4"/>
  <c r="G869" i="4"/>
  <c r="G870" i="4"/>
  <c r="G871" i="4"/>
  <c r="G872" i="4"/>
  <c r="G873" i="4"/>
  <c r="G874" i="4"/>
  <c r="G875" i="4"/>
  <c r="G876" i="4"/>
  <c r="G877" i="4"/>
  <c r="G878" i="4"/>
  <c r="G879" i="4"/>
  <c r="G880" i="4"/>
  <c r="G881" i="4"/>
  <c r="G882" i="4"/>
  <c r="G883" i="4"/>
  <c r="G884" i="4"/>
  <c r="G885" i="4"/>
  <c r="G886" i="4"/>
  <c r="G887" i="4"/>
  <c r="G888" i="4"/>
  <c r="G889" i="4"/>
  <c r="G890" i="4"/>
  <c r="G891" i="4"/>
  <c r="G892" i="4"/>
  <c r="G893" i="4"/>
  <c r="G894" i="4"/>
  <c r="G895" i="4"/>
  <c r="G896" i="4"/>
  <c r="G897" i="4"/>
  <c r="G898" i="4"/>
  <c r="G899" i="4"/>
  <c r="G900" i="4"/>
  <c r="G901" i="4"/>
  <c r="G902" i="4"/>
  <c r="G903" i="4"/>
  <c r="G904" i="4"/>
  <c r="G905" i="4"/>
  <c r="G906" i="4"/>
  <c r="G907" i="4"/>
  <c r="G908" i="4"/>
  <c r="G909" i="4"/>
  <c r="G910" i="4"/>
  <c r="G911" i="4"/>
  <c r="G912" i="4"/>
  <c r="G913" i="4"/>
  <c r="G914" i="4"/>
  <c r="G915" i="4"/>
  <c r="G916" i="4"/>
  <c r="G917" i="4"/>
  <c r="G918" i="4"/>
  <c r="G919" i="4"/>
  <c r="G920" i="4"/>
  <c r="G921" i="4"/>
  <c r="G922" i="4"/>
  <c r="G923" i="4"/>
  <c r="G924" i="4"/>
  <c r="G925" i="4"/>
  <c r="G926" i="4"/>
  <c r="G927" i="4"/>
  <c r="G928" i="4"/>
  <c r="G929" i="4"/>
  <c r="G930" i="4"/>
  <c r="G931" i="4"/>
  <c r="G932" i="4"/>
  <c r="G933" i="4"/>
  <c r="G934" i="4"/>
  <c r="G935" i="4"/>
  <c r="G936" i="4"/>
  <c r="G937" i="4"/>
  <c r="G938" i="4"/>
  <c r="G939" i="4"/>
  <c r="G940" i="4"/>
  <c r="G941" i="4"/>
  <c r="G942" i="4"/>
  <c r="G943" i="4"/>
  <c r="G944" i="4"/>
  <c r="G945" i="4"/>
  <c r="G946" i="4"/>
  <c r="G947" i="4"/>
  <c r="G948" i="4"/>
  <c r="G949" i="4"/>
  <c r="G950" i="4"/>
  <c r="G951" i="4"/>
  <c r="G952" i="4"/>
  <c r="G953" i="4"/>
  <c r="G954" i="4"/>
  <c r="G955" i="4"/>
  <c r="G956" i="4"/>
  <c r="G957" i="4"/>
  <c r="G958" i="4"/>
  <c r="G959" i="4"/>
  <c r="G960" i="4"/>
  <c r="G961" i="4"/>
  <c r="G962" i="4"/>
  <c r="G963" i="4"/>
  <c r="G964" i="4"/>
  <c r="G965" i="4"/>
  <c r="G966" i="4"/>
  <c r="G967" i="4"/>
  <c r="G968" i="4"/>
  <c r="G969" i="4"/>
  <c r="G970" i="4"/>
  <c r="G971" i="4"/>
  <c r="G972" i="4"/>
  <c r="G973" i="4"/>
  <c r="G974" i="4"/>
  <c r="G975" i="4"/>
  <c r="G976" i="4"/>
  <c r="G977" i="4"/>
  <c r="G978" i="4"/>
  <c r="G979" i="4"/>
  <c r="G980" i="4"/>
  <c r="G981" i="4"/>
  <c r="G982" i="4"/>
  <c r="G983" i="4"/>
  <c r="G984" i="4"/>
  <c r="G985" i="4"/>
  <c r="G986" i="4"/>
  <c r="G987" i="4"/>
  <c r="G988" i="4"/>
  <c r="G989" i="4"/>
  <c r="G990" i="4"/>
  <c r="G991" i="4"/>
  <c r="G992" i="4"/>
  <c r="G993" i="4"/>
  <c r="G994" i="4"/>
  <c r="G995" i="4"/>
  <c r="G996" i="4"/>
  <c r="G997" i="4"/>
  <c r="G998" i="4"/>
  <c r="G999" i="4"/>
  <c r="G1000" i="4"/>
  <c r="G1001" i="4"/>
  <c r="G1002" i="4"/>
  <c r="G1003" i="4"/>
  <c r="G1004" i="4"/>
  <c r="G1005" i="4"/>
  <c r="G1006" i="4"/>
  <c r="G1007" i="4"/>
  <c r="G1008" i="4"/>
  <c r="G1009" i="4"/>
  <c r="G1010" i="4"/>
  <c r="G1011" i="4"/>
  <c r="G1012" i="4"/>
  <c r="G1013" i="4"/>
  <c r="G1014" i="4"/>
  <c r="G1015" i="4"/>
  <c r="G1016" i="4"/>
  <c r="G1017" i="4"/>
  <c r="G1018" i="4"/>
  <c r="G1019" i="4"/>
  <c r="G1020" i="4"/>
  <c r="G1021" i="4"/>
  <c r="G1022" i="4"/>
  <c r="G1023" i="4"/>
  <c r="G1024" i="4"/>
  <c r="G1025" i="4"/>
  <c r="G1026" i="4"/>
  <c r="G1027" i="4"/>
  <c r="G1028" i="4"/>
  <c r="G1029" i="4"/>
  <c r="G1030" i="4"/>
  <c r="G1031" i="4"/>
  <c r="G1032" i="4"/>
  <c r="G1033" i="4"/>
  <c r="G1034" i="4"/>
  <c r="G1035" i="4"/>
  <c r="G1036" i="4"/>
  <c r="G1037" i="4"/>
  <c r="G1038" i="4"/>
  <c r="G1039" i="4"/>
  <c r="G1040" i="4"/>
  <c r="G1041" i="4"/>
  <c r="G1042" i="4"/>
  <c r="G1043" i="4"/>
  <c r="G1044" i="4"/>
  <c r="G1045" i="4"/>
  <c r="G1046" i="4"/>
  <c r="G1047" i="4"/>
  <c r="G1048" i="4"/>
  <c r="G1049" i="4"/>
  <c r="G1050" i="4"/>
  <c r="G1051" i="4"/>
  <c r="G1052" i="4"/>
  <c r="G1053" i="4"/>
  <c r="G1054" i="4"/>
  <c r="G1055" i="4"/>
  <c r="G1056" i="4"/>
  <c r="G1057" i="4"/>
  <c r="G1058" i="4"/>
  <c r="G1059" i="4"/>
  <c r="G1060" i="4"/>
  <c r="G1061" i="4"/>
  <c r="G1062" i="4"/>
  <c r="G1063" i="4"/>
  <c r="G1064" i="4"/>
  <c r="G1065" i="4"/>
  <c r="G1066" i="4"/>
  <c r="G1067" i="4"/>
  <c r="G1068" i="4"/>
  <c r="G1069" i="4"/>
  <c r="G1070" i="4"/>
  <c r="G1071" i="4"/>
  <c r="G1072" i="4"/>
  <c r="G1073" i="4"/>
  <c r="G1074" i="4"/>
  <c r="G1075" i="4"/>
  <c r="G1076" i="4"/>
  <c r="G1077" i="4"/>
  <c r="G1078" i="4"/>
  <c r="G1079" i="4"/>
  <c r="G1080" i="4"/>
  <c r="G1081" i="4"/>
  <c r="G1082" i="4"/>
  <c r="G1083" i="4"/>
  <c r="G1084" i="4"/>
  <c r="G1085" i="4"/>
  <c r="G1086" i="4"/>
  <c r="G1087" i="4"/>
  <c r="G1088" i="4"/>
  <c r="G1089" i="4"/>
  <c r="G1090" i="4"/>
  <c r="G1091" i="4"/>
  <c r="G1092" i="4"/>
  <c r="G1093" i="4"/>
  <c r="G1094" i="4"/>
  <c r="G1095" i="4"/>
  <c r="G1096" i="4"/>
  <c r="G1097" i="4"/>
  <c r="G1098" i="4"/>
  <c r="G1099" i="4"/>
  <c r="G1100" i="4"/>
  <c r="G1101" i="4"/>
  <c r="G1102" i="4"/>
  <c r="G1103" i="4"/>
  <c r="G1104" i="4"/>
  <c r="G1105" i="4"/>
  <c r="G1106" i="4"/>
  <c r="G1107" i="4"/>
  <c r="G1108" i="4"/>
  <c r="G1109" i="4"/>
  <c r="G1110" i="4"/>
  <c r="G1111" i="4"/>
  <c r="G1112" i="4"/>
  <c r="G1113" i="4"/>
  <c r="G1114" i="4"/>
  <c r="G1115" i="4"/>
  <c r="G1116" i="4"/>
  <c r="G1117" i="4"/>
  <c r="G1118" i="4"/>
  <c r="G1119" i="4"/>
  <c r="G1120" i="4"/>
  <c r="G1121" i="4"/>
  <c r="G1122" i="4"/>
  <c r="G1123" i="4"/>
  <c r="G1124" i="4"/>
  <c r="G1125" i="4"/>
  <c r="G1126" i="4"/>
  <c r="G1127" i="4"/>
  <c r="G1128" i="4"/>
  <c r="G1129" i="4"/>
  <c r="G1130" i="4"/>
  <c r="G1131" i="4"/>
  <c r="G1132" i="4"/>
  <c r="G1133" i="4"/>
  <c r="G1134" i="4"/>
  <c r="G1135" i="4"/>
  <c r="G1136" i="4"/>
  <c r="G1137" i="4"/>
  <c r="G1138" i="4"/>
  <c r="G1139" i="4"/>
  <c r="G1140" i="4"/>
  <c r="G1141" i="4"/>
  <c r="G1142" i="4"/>
  <c r="G1143" i="4"/>
  <c r="G1144" i="4"/>
  <c r="G1145" i="4"/>
  <c r="G1146" i="4"/>
  <c r="G1147" i="4"/>
  <c r="G1148" i="4"/>
  <c r="G1149" i="4"/>
  <c r="G1150" i="4"/>
  <c r="G1151" i="4"/>
  <c r="G1152" i="4"/>
  <c r="G1153" i="4"/>
  <c r="G1154" i="4"/>
  <c r="G1155" i="4"/>
  <c r="G1156" i="4"/>
  <c r="G1157" i="4"/>
  <c r="G1158" i="4"/>
  <c r="G1159" i="4"/>
  <c r="G1160" i="4"/>
  <c r="G1161" i="4"/>
  <c r="G1162" i="4"/>
  <c r="G1163" i="4"/>
  <c r="G1164" i="4"/>
  <c r="G1165" i="4"/>
  <c r="G1166" i="4"/>
  <c r="G1167" i="4"/>
  <c r="G1168" i="4"/>
  <c r="G1169" i="4"/>
  <c r="G1170" i="4"/>
  <c r="G1171" i="4"/>
  <c r="G1172" i="4"/>
  <c r="G1173" i="4"/>
  <c r="G1174" i="4"/>
  <c r="G1175" i="4"/>
  <c r="G1176" i="4"/>
  <c r="G1177" i="4"/>
  <c r="G1178" i="4"/>
  <c r="G1179" i="4"/>
  <c r="G1180" i="4"/>
  <c r="G1181" i="4"/>
  <c r="G1182" i="4"/>
  <c r="G1183" i="4"/>
  <c r="G1184" i="4"/>
  <c r="G1185" i="4"/>
  <c r="G1186" i="4"/>
  <c r="G1187" i="4"/>
  <c r="G1188" i="4"/>
  <c r="G1189" i="4"/>
  <c r="G1190" i="4"/>
  <c r="G1191" i="4"/>
  <c r="G1192" i="4"/>
  <c r="G1193" i="4"/>
  <c r="G1194" i="4"/>
  <c r="G1195" i="4"/>
  <c r="G1196" i="4"/>
  <c r="G1197" i="4"/>
  <c r="G1198" i="4"/>
  <c r="G1199" i="4"/>
  <c r="G1200" i="4"/>
  <c r="G1201" i="4"/>
  <c r="G1202" i="4"/>
  <c r="G1203" i="4"/>
  <c r="G1204" i="4"/>
  <c r="G1205" i="4"/>
  <c r="G1206" i="4"/>
  <c r="G1207" i="4"/>
  <c r="G1208" i="4"/>
  <c r="G1209" i="4"/>
  <c r="G1210" i="4"/>
  <c r="G1211" i="4"/>
  <c r="G1212" i="4"/>
  <c r="G1213" i="4"/>
  <c r="G1214" i="4"/>
  <c r="G1215" i="4"/>
  <c r="G1216" i="4"/>
  <c r="G1217" i="4"/>
  <c r="G1218" i="4"/>
  <c r="G1219" i="4"/>
  <c r="G1220" i="4"/>
  <c r="G1221" i="4"/>
  <c r="G1222" i="4"/>
  <c r="G1223" i="4"/>
  <c r="G1224" i="4"/>
  <c r="G1225" i="4"/>
  <c r="G1226" i="4"/>
  <c r="G1227" i="4"/>
  <c r="G1228" i="4"/>
  <c r="G1229" i="4"/>
  <c r="G1230" i="4"/>
  <c r="G1231" i="4"/>
  <c r="G1232" i="4"/>
  <c r="G1233" i="4"/>
  <c r="G1234" i="4"/>
  <c r="G1235" i="4"/>
  <c r="G1236" i="4"/>
  <c r="G1237" i="4"/>
  <c r="G1238" i="4"/>
  <c r="G1239" i="4"/>
  <c r="G1240" i="4"/>
  <c r="G1241" i="4"/>
  <c r="G1242" i="4"/>
  <c r="G1243" i="4"/>
  <c r="G1244" i="4"/>
  <c r="G1245" i="4"/>
  <c r="G1246" i="4"/>
  <c r="G1247" i="4"/>
  <c r="G1248" i="4"/>
  <c r="G1249" i="4"/>
  <c r="G1250" i="4"/>
  <c r="G1251" i="4"/>
  <c r="G1252" i="4"/>
  <c r="G1253" i="4"/>
  <c r="G1254" i="4"/>
  <c r="G1255" i="4"/>
  <c r="G1256" i="4"/>
  <c r="G1257" i="4"/>
  <c r="G1258" i="4"/>
  <c r="G1259" i="4"/>
  <c r="G1260" i="4"/>
  <c r="G1261" i="4"/>
  <c r="G1262" i="4"/>
  <c r="G1263" i="4"/>
  <c r="G1264" i="4"/>
  <c r="G1265" i="4"/>
  <c r="G1266" i="4"/>
  <c r="G1267" i="4"/>
  <c r="G1268" i="4"/>
  <c r="G1269" i="4"/>
  <c r="G1270" i="4"/>
  <c r="G1271" i="4"/>
  <c r="G1272" i="4"/>
  <c r="G1273" i="4"/>
  <c r="G1274" i="4"/>
  <c r="G1275" i="4"/>
  <c r="G1276" i="4"/>
  <c r="G1277" i="4"/>
  <c r="G1278" i="4"/>
  <c r="G1279" i="4"/>
  <c r="G1280" i="4"/>
  <c r="G1281" i="4"/>
  <c r="G1282" i="4"/>
  <c r="G1283" i="4"/>
  <c r="G1284" i="4"/>
  <c r="G1285" i="4"/>
  <c r="G1286" i="4"/>
  <c r="G1287" i="4"/>
  <c r="G1288" i="4"/>
  <c r="G1289" i="4"/>
  <c r="G1290" i="4"/>
  <c r="G1291" i="4"/>
  <c r="G1292" i="4"/>
  <c r="G1293" i="4"/>
  <c r="G1294" i="4"/>
  <c r="G1295" i="4"/>
  <c r="G1296" i="4"/>
  <c r="G1297" i="4"/>
  <c r="G1298" i="4"/>
  <c r="G1299" i="4"/>
  <c r="G1300" i="4"/>
  <c r="G1301" i="4"/>
  <c r="G1302" i="4"/>
  <c r="G1303" i="4"/>
  <c r="G1304" i="4"/>
  <c r="G1305" i="4"/>
  <c r="G1306" i="4"/>
  <c r="G1307" i="4"/>
  <c r="G1308" i="4"/>
  <c r="G1309" i="4"/>
  <c r="G1310" i="4"/>
  <c r="G1311" i="4"/>
  <c r="G1312" i="4"/>
  <c r="G1313" i="4"/>
  <c r="G1314" i="4"/>
  <c r="G1315" i="4"/>
  <c r="G1316" i="4"/>
  <c r="G1317" i="4"/>
  <c r="G1318" i="4"/>
  <c r="G1319" i="4"/>
  <c r="G1320" i="4"/>
  <c r="G1321" i="4"/>
  <c r="G1322" i="4"/>
  <c r="G1323" i="4"/>
  <c r="G1324" i="4"/>
  <c r="G1325" i="4"/>
  <c r="G1326" i="4"/>
  <c r="G1327" i="4"/>
  <c r="G1328" i="4"/>
  <c r="G1329" i="4"/>
  <c r="G1330" i="4"/>
  <c r="G1331" i="4"/>
  <c r="G1332" i="4"/>
  <c r="G1333" i="4"/>
  <c r="G1334" i="4"/>
  <c r="G1335" i="4"/>
  <c r="G1336" i="4"/>
  <c r="G1337" i="4"/>
  <c r="G1338" i="4"/>
  <c r="G1339" i="4"/>
  <c r="G1340" i="4"/>
  <c r="G1341" i="4"/>
  <c r="G1342" i="4"/>
  <c r="G1343" i="4"/>
  <c r="G1344" i="4"/>
  <c r="G1345" i="4"/>
  <c r="G1346" i="4"/>
  <c r="G1347" i="4"/>
  <c r="G1348" i="4"/>
  <c r="G1349" i="4"/>
  <c r="G1350" i="4"/>
  <c r="G1351" i="4"/>
  <c r="G1352" i="4"/>
  <c r="G1353" i="4"/>
  <c r="G1354" i="4"/>
  <c r="G1355" i="4"/>
  <c r="G1356" i="4"/>
  <c r="G1357" i="4"/>
  <c r="G1358" i="4"/>
  <c r="G1359" i="4"/>
  <c r="G1360" i="4"/>
  <c r="G1361" i="4"/>
  <c r="G1362" i="4"/>
  <c r="G1363" i="4"/>
  <c r="G1364" i="4"/>
  <c r="G1365" i="4"/>
  <c r="G1366" i="4"/>
  <c r="G1367" i="4"/>
  <c r="G1368" i="4"/>
  <c r="G1369" i="4"/>
  <c r="G1370" i="4"/>
  <c r="G1371" i="4"/>
  <c r="G1372" i="4"/>
  <c r="G1373" i="4"/>
  <c r="G1374" i="4"/>
  <c r="G1375" i="4"/>
  <c r="G1376" i="4"/>
  <c r="G1377" i="4"/>
  <c r="G1378" i="4"/>
  <c r="G1379" i="4"/>
  <c r="G1380" i="4"/>
  <c r="G1381" i="4"/>
  <c r="G1382" i="4"/>
  <c r="G1383" i="4"/>
  <c r="G1384" i="4"/>
  <c r="G1385" i="4"/>
  <c r="G1386" i="4"/>
  <c r="G1387" i="4"/>
  <c r="G1388" i="4"/>
  <c r="G1389" i="4"/>
  <c r="G1390" i="4"/>
  <c r="G1391" i="4"/>
  <c r="G1392" i="4"/>
  <c r="G1393" i="4"/>
  <c r="G1394" i="4"/>
  <c r="G1395" i="4"/>
  <c r="G1396" i="4"/>
  <c r="G1397" i="4"/>
  <c r="G1398" i="4"/>
  <c r="G1399" i="4"/>
  <c r="G1400" i="4"/>
  <c r="G1401" i="4"/>
  <c r="G1402" i="4"/>
  <c r="G1403" i="4"/>
  <c r="G1404" i="4"/>
  <c r="G1405" i="4"/>
  <c r="G1406" i="4"/>
  <c r="G1407" i="4"/>
  <c r="G1408" i="4"/>
  <c r="G1409" i="4"/>
  <c r="G1410" i="4"/>
  <c r="G1411" i="4"/>
  <c r="G1412" i="4"/>
  <c r="G1413" i="4"/>
  <c r="G1414" i="4"/>
  <c r="G1415" i="4"/>
  <c r="G1416" i="4"/>
  <c r="G1417" i="4"/>
  <c r="G1418" i="4"/>
  <c r="G1419" i="4"/>
  <c r="G1420" i="4"/>
  <c r="G1421" i="4"/>
  <c r="G1422" i="4"/>
  <c r="G1423" i="4"/>
  <c r="G1424" i="4"/>
  <c r="G1425" i="4"/>
  <c r="G1426" i="4"/>
  <c r="G1427" i="4"/>
  <c r="G1428" i="4"/>
  <c r="G1429" i="4"/>
  <c r="G1430" i="4"/>
  <c r="G1431" i="4"/>
  <c r="G1432" i="4"/>
  <c r="G1433" i="4"/>
  <c r="G1434" i="4"/>
  <c r="G1435" i="4"/>
  <c r="G1436" i="4"/>
  <c r="G1437" i="4"/>
  <c r="G1438" i="4"/>
  <c r="G1439" i="4"/>
  <c r="G1440" i="4"/>
  <c r="G1441" i="4"/>
  <c r="G1442" i="4"/>
  <c r="G1443" i="4"/>
  <c r="G1444" i="4"/>
  <c r="G1445" i="4"/>
  <c r="G1446" i="4"/>
  <c r="G1447" i="4"/>
  <c r="G1448" i="4"/>
  <c r="G1449" i="4"/>
  <c r="G1450" i="4"/>
  <c r="G1451" i="4"/>
  <c r="G1452" i="4"/>
  <c r="G1453" i="4"/>
  <c r="G1454" i="4"/>
  <c r="G1455" i="4"/>
  <c r="G1456" i="4"/>
  <c r="G1457" i="4"/>
  <c r="G1458" i="4"/>
  <c r="G1459" i="4"/>
  <c r="G1460" i="4"/>
  <c r="G1461" i="4"/>
  <c r="G1462" i="4"/>
  <c r="G1463" i="4"/>
  <c r="G1464" i="4"/>
  <c r="G1465" i="4"/>
  <c r="G1466" i="4"/>
  <c r="G1467" i="4"/>
  <c r="G1468" i="4"/>
  <c r="G1469" i="4"/>
  <c r="G1470" i="4"/>
  <c r="G1471" i="4"/>
  <c r="G1472" i="4"/>
  <c r="G1473" i="4"/>
  <c r="G1474" i="4"/>
  <c r="G1475" i="4"/>
  <c r="G1476" i="4"/>
  <c r="G1477" i="4"/>
  <c r="G1478" i="4"/>
  <c r="G1479" i="4"/>
  <c r="G1480" i="4"/>
  <c r="G1481" i="4"/>
  <c r="G1482" i="4"/>
  <c r="G1483" i="4"/>
  <c r="G1484" i="4"/>
  <c r="G1485" i="4"/>
  <c r="G1486" i="4"/>
  <c r="G1487" i="4"/>
  <c r="G1488" i="4"/>
  <c r="G1489" i="4"/>
  <c r="G1490" i="4"/>
  <c r="G1491" i="4"/>
  <c r="G1492" i="4"/>
  <c r="G1493" i="4"/>
  <c r="G1494" i="4"/>
  <c r="G1495" i="4"/>
  <c r="G1496" i="4"/>
  <c r="G1497" i="4"/>
  <c r="G1498" i="4"/>
  <c r="G1499" i="4"/>
  <c r="G1500" i="4"/>
  <c r="G1501" i="4"/>
  <c r="G1502" i="4"/>
  <c r="G1503" i="4"/>
  <c r="G1504" i="4"/>
  <c r="G1505" i="4"/>
  <c r="G1506" i="4"/>
  <c r="G1507" i="4"/>
  <c r="G1508" i="4"/>
  <c r="G1509" i="4"/>
  <c r="G1510" i="4"/>
  <c r="G1511" i="4"/>
  <c r="G1512" i="4"/>
  <c r="G1513" i="4"/>
  <c r="G1514" i="4"/>
  <c r="G1515" i="4"/>
  <c r="G1516" i="4"/>
  <c r="G1517" i="4"/>
  <c r="G1518" i="4"/>
  <c r="G1519" i="4"/>
  <c r="G1520" i="4"/>
  <c r="G1521" i="4"/>
  <c r="G1522" i="4"/>
  <c r="G1523" i="4"/>
  <c r="G1524" i="4"/>
  <c r="G1525" i="4"/>
  <c r="G1526" i="4"/>
  <c r="G1527" i="4"/>
  <c r="G1528" i="4"/>
  <c r="G1529" i="4"/>
  <c r="G1530" i="4"/>
  <c r="G1531" i="4"/>
  <c r="G1532" i="4"/>
  <c r="G1533" i="4"/>
  <c r="G1534" i="4"/>
  <c r="G1535" i="4"/>
  <c r="G1536" i="4"/>
  <c r="G1537" i="4"/>
  <c r="G1538" i="4"/>
  <c r="G1539" i="4"/>
  <c r="G1540" i="4"/>
  <c r="G1541" i="4"/>
  <c r="G1542" i="4"/>
  <c r="G1543" i="4"/>
  <c r="G1544" i="4"/>
  <c r="G1545" i="4"/>
  <c r="G1546" i="4"/>
  <c r="G1547" i="4"/>
  <c r="G1548" i="4"/>
  <c r="G1549" i="4"/>
  <c r="G1550" i="4"/>
  <c r="G1551" i="4"/>
  <c r="G1552" i="4"/>
  <c r="G1553" i="4"/>
  <c r="G1554" i="4"/>
  <c r="G1555" i="4"/>
  <c r="G1556" i="4"/>
  <c r="G1557" i="4"/>
  <c r="G1558" i="4"/>
  <c r="G1559" i="4"/>
  <c r="G1560" i="4"/>
  <c r="G1561" i="4"/>
  <c r="G1562" i="4"/>
  <c r="G1563" i="4"/>
  <c r="G1564" i="4"/>
  <c r="G1565" i="4"/>
  <c r="G1566" i="4"/>
  <c r="G1567" i="4"/>
  <c r="G1568" i="4"/>
  <c r="G1569" i="4"/>
  <c r="G1570" i="4"/>
  <c r="G1571" i="4"/>
  <c r="G1572" i="4"/>
  <c r="G1573" i="4"/>
  <c r="G1574" i="4"/>
  <c r="G1575" i="4"/>
  <c r="G1576" i="4"/>
  <c r="G1577" i="4"/>
  <c r="G1578" i="4"/>
  <c r="G1579" i="4"/>
  <c r="G1580" i="4"/>
  <c r="G1581" i="4"/>
  <c r="G1582" i="4"/>
  <c r="G1583" i="4"/>
  <c r="G1584" i="4"/>
  <c r="G1585" i="4"/>
  <c r="G1586" i="4"/>
  <c r="G1587" i="4"/>
  <c r="G1588" i="4"/>
  <c r="G1589" i="4"/>
  <c r="G1590" i="4"/>
  <c r="G1591" i="4"/>
  <c r="G1592" i="4"/>
  <c r="G1593" i="4"/>
  <c r="G1594" i="4"/>
  <c r="G1595" i="4"/>
  <c r="G1596" i="4"/>
  <c r="G1597" i="4"/>
  <c r="G1598" i="4"/>
  <c r="G1599" i="4"/>
  <c r="G1600" i="4"/>
  <c r="G1601" i="4"/>
  <c r="G1602" i="4"/>
  <c r="G1603" i="4"/>
  <c r="G1604" i="4"/>
  <c r="G1605" i="4"/>
  <c r="G1606" i="4"/>
  <c r="G1607" i="4"/>
  <c r="G1608" i="4"/>
  <c r="G1609" i="4"/>
  <c r="G1610" i="4"/>
  <c r="G1611" i="4"/>
  <c r="G1612" i="4"/>
  <c r="G1613" i="4"/>
  <c r="G1614" i="4"/>
  <c r="G1615" i="4"/>
  <c r="G1616" i="4"/>
  <c r="G1617" i="4"/>
  <c r="G1618" i="4"/>
  <c r="G1619" i="4"/>
  <c r="G1620" i="4"/>
  <c r="G1621" i="4"/>
  <c r="G1622" i="4"/>
  <c r="G1623" i="4"/>
  <c r="G1624" i="4"/>
  <c r="G1625" i="4"/>
  <c r="G1626" i="4"/>
  <c r="G1627" i="4"/>
  <c r="G1628" i="4"/>
  <c r="G1629" i="4"/>
  <c r="G1630" i="4"/>
  <c r="G1631" i="4"/>
  <c r="G1632" i="4"/>
  <c r="G1633" i="4"/>
  <c r="G1634" i="4"/>
  <c r="G1635" i="4"/>
  <c r="G1636" i="4"/>
  <c r="G1637" i="4"/>
  <c r="G1638" i="4"/>
  <c r="G1639" i="4"/>
  <c r="G1640" i="4"/>
  <c r="G1641" i="4"/>
  <c r="G1642" i="4"/>
  <c r="G1643" i="4"/>
  <c r="G1644" i="4"/>
  <c r="G1645" i="4"/>
  <c r="G1646" i="4"/>
  <c r="G1647" i="4"/>
  <c r="G1648" i="4"/>
  <c r="G1649" i="4"/>
  <c r="G1650" i="4"/>
  <c r="G1651" i="4"/>
  <c r="G1652" i="4"/>
  <c r="G1653" i="4"/>
  <c r="G1654" i="4"/>
  <c r="G1655" i="4"/>
  <c r="G1656" i="4"/>
  <c r="G1657" i="4"/>
  <c r="G1658" i="4"/>
  <c r="G1659" i="4"/>
  <c r="G1660" i="4"/>
  <c r="G1661" i="4"/>
  <c r="G1662" i="4"/>
  <c r="G1663" i="4"/>
  <c r="G1664" i="4"/>
  <c r="G1665" i="4"/>
  <c r="G1666" i="4"/>
  <c r="G1667" i="4"/>
  <c r="G1668" i="4"/>
  <c r="G1669" i="4"/>
  <c r="G1670" i="4"/>
  <c r="G1671" i="4"/>
  <c r="G1672" i="4"/>
  <c r="G1673" i="4"/>
  <c r="G1674" i="4"/>
  <c r="G1675" i="4"/>
  <c r="G1676" i="4"/>
  <c r="G1677" i="4"/>
  <c r="G1678" i="4"/>
  <c r="G1679" i="4"/>
  <c r="G1680" i="4"/>
  <c r="G1681" i="4"/>
  <c r="G1682" i="4"/>
  <c r="G1683" i="4"/>
  <c r="G1684" i="4"/>
  <c r="G1685" i="4"/>
  <c r="G1686" i="4"/>
  <c r="G1687" i="4"/>
  <c r="G1688" i="4"/>
  <c r="G1689" i="4"/>
  <c r="G1690" i="4"/>
  <c r="G1691" i="4"/>
  <c r="G1692" i="4"/>
  <c r="G1693" i="4"/>
  <c r="G1694" i="4"/>
  <c r="G1695" i="4"/>
  <c r="G1696" i="4"/>
  <c r="G1697" i="4"/>
  <c r="G1698" i="4"/>
  <c r="G1699" i="4"/>
  <c r="G1700" i="4"/>
  <c r="G1701" i="4"/>
  <c r="G1702" i="4"/>
  <c r="G1703" i="4"/>
  <c r="G1704" i="4"/>
  <c r="G1705" i="4"/>
  <c r="G1706" i="4"/>
  <c r="G1707" i="4"/>
  <c r="G1708" i="4"/>
  <c r="G1709" i="4"/>
  <c r="G1710" i="4"/>
  <c r="G1711" i="4"/>
  <c r="G1712" i="4"/>
  <c r="G1713" i="4"/>
  <c r="G1714" i="4"/>
  <c r="G1715" i="4"/>
  <c r="G1716" i="4"/>
  <c r="G1717" i="4"/>
  <c r="G1718" i="4"/>
  <c r="G1719" i="4"/>
  <c r="G1720" i="4"/>
  <c r="G1721" i="4"/>
  <c r="G1722" i="4"/>
  <c r="G1723" i="4"/>
  <c r="G1724" i="4"/>
  <c r="G1725" i="4"/>
  <c r="G1726" i="4"/>
  <c r="G1727" i="4"/>
  <c r="G1728" i="4"/>
  <c r="G1729" i="4"/>
  <c r="G1730" i="4"/>
  <c r="G1731" i="4"/>
  <c r="G1732" i="4"/>
  <c r="G1733" i="4"/>
  <c r="G1734" i="4"/>
  <c r="G1735" i="4"/>
  <c r="G1736" i="4"/>
  <c r="G1737" i="4"/>
  <c r="G1738" i="4"/>
  <c r="G1739" i="4"/>
  <c r="G1740" i="4"/>
  <c r="G1741" i="4"/>
  <c r="G1742" i="4"/>
  <c r="G1743" i="4"/>
  <c r="G1744" i="4"/>
  <c r="G1745" i="4"/>
  <c r="G1746" i="4"/>
  <c r="G1747" i="4"/>
  <c r="G1748" i="4"/>
  <c r="G1749" i="4"/>
  <c r="G1750" i="4"/>
  <c r="G1751" i="4"/>
  <c r="G1752" i="4"/>
  <c r="G1753" i="4"/>
  <c r="G1754" i="4"/>
  <c r="G1755" i="4"/>
  <c r="G1756" i="4"/>
  <c r="G1757" i="4"/>
  <c r="G1758" i="4"/>
  <c r="G1759" i="4"/>
  <c r="G1760" i="4"/>
  <c r="G1761" i="4"/>
  <c r="G1762" i="4"/>
  <c r="G1763" i="4"/>
  <c r="G1764" i="4"/>
  <c r="G1765" i="4"/>
  <c r="G1766" i="4"/>
  <c r="G1767" i="4"/>
  <c r="G1768" i="4"/>
  <c r="G1769" i="4"/>
  <c r="G1770" i="4"/>
  <c r="G1771" i="4"/>
  <c r="G1772" i="4"/>
  <c r="G1773" i="4"/>
  <c r="G1774" i="4"/>
  <c r="G1775" i="4"/>
  <c r="G1776" i="4"/>
  <c r="G1777" i="4"/>
  <c r="G1778" i="4"/>
  <c r="G1779" i="4"/>
  <c r="G1780" i="4"/>
  <c r="G1781" i="4"/>
  <c r="G1782" i="4"/>
  <c r="G1783" i="4"/>
  <c r="G1784" i="4"/>
  <c r="G1785" i="4"/>
  <c r="G1786" i="4"/>
  <c r="G1787" i="4"/>
  <c r="G1788" i="4"/>
  <c r="G1789" i="4"/>
  <c r="G1790" i="4"/>
  <c r="G1791" i="4"/>
  <c r="G1792" i="4"/>
  <c r="G1793" i="4"/>
  <c r="G1794" i="4"/>
  <c r="G1795" i="4"/>
  <c r="G1796" i="4"/>
  <c r="G1797" i="4"/>
  <c r="G1798" i="4"/>
  <c r="G1799" i="4"/>
  <c r="G1800" i="4"/>
  <c r="G1801" i="4"/>
  <c r="G1802" i="4"/>
  <c r="G1803" i="4"/>
  <c r="G1804" i="4"/>
  <c r="G1805" i="4"/>
  <c r="G1806" i="4"/>
  <c r="G1807" i="4"/>
  <c r="G1808" i="4"/>
  <c r="G1809" i="4"/>
  <c r="G1810" i="4"/>
  <c r="G1811" i="4"/>
  <c r="G1812" i="4"/>
  <c r="G1813" i="4"/>
  <c r="G1814" i="4"/>
  <c r="G1815" i="4"/>
  <c r="S154" i="4" l="1"/>
  <c r="K11" i="4"/>
  <c r="AJ6" i="3"/>
  <c r="AM9" i="3" s="1"/>
  <c r="AJ5" i="3"/>
  <c r="AQ73" i="3" s="1"/>
  <c r="AJ7" i="3"/>
  <c r="AJ8" i="3"/>
  <c r="AJ9" i="3"/>
  <c r="AJ10" i="3"/>
  <c r="AK10" i="3" s="1"/>
  <c r="AJ11" i="3"/>
  <c r="AK11" i="3" s="1"/>
  <c r="AJ12" i="3"/>
  <c r="AK12" i="3" s="1"/>
  <c r="AJ13" i="3"/>
  <c r="AK14" i="3"/>
  <c r="AJ15" i="3"/>
  <c r="AK15" i="3" s="1"/>
  <c r="AJ16" i="3"/>
  <c r="AK16" i="3" s="1"/>
  <c r="AJ17" i="3"/>
  <c r="AK17" i="3" s="1"/>
  <c r="AJ18" i="3"/>
  <c r="AK18" i="3" s="1"/>
  <c r="AJ19" i="3"/>
  <c r="AK19" i="3" s="1"/>
  <c r="AJ20" i="3"/>
  <c r="AJ21" i="3"/>
  <c r="AK21" i="3" s="1"/>
  <c r="AJ22" i="3"/>
  <c r="AK22" i="3" s="1"/>
  <c r="AJ23" i="3"/>
  <c r="AK23" i="3" s="1"/>
  <c r="AJ24" i="3"/>
  <c r="AJ25" i="3"/>
  <c r="AJ26" i="3"/>
  <c r="AK26" i="3" s="1"/>
  <c r="AJ27" i="3"/>
  <c r="AK27" i="3" s="1"/>
  <c r="AJ29" i="3"/>
  <c r="AJ30" i="3"/>
  <c r="AJ31" i="3"/>
  <c r="AK31" i="3" s="1"/>
  <c r="AJ32" i="3"/>
  <c r="AK32" i="3" s="1"/>
  <c r="AJ33" i="3"/>
  <c r="AK33" i="3" s="1"/>
  <c r="AJ34" i="3"/>
  <c r="AK34" i="3" s="1"/>
  <c r="AJ35" i="3"/>
  <c r="AK35" i="3" s="1"/>
  <c r="AJ36" i="3"/>
  <c r="AJ37" i="3"/>
  <c r="AK37" i="3" s="1"/>
  <c r="AJ38" i="3"/>
  <c r="AK38" i="3" s="1"/>
  <c r="AJ39" i="3"/>
  <c r="AK39" i="3" s="1"/>
  <c r="AJ40" i="3"/>
  <c r="AK40" i="3" s="1"/>
  <c r="AJ41" i="3"/>
  <c r="AK41" i="3" s="1"/>
  <c r="AJ42" i="3"/>
  <c r="AK42" i="3" s="1"/>
  <c r="AJ43" i="3"/>
  <c r="AK43" i="3" s="1"/>
  <c r="AJ44" i="3"/>
  <c r="AK44" i="3" s="1"/>
  <c r="AJ45" i="3"/>
  <c r="AK45" i="3" s="1"/>
  <c r="AJ46" i="3"/>
  <c r="AK46" i="3" s="1"/>
  <c r="AJ47" i="3"/>
  <c r="AK47" i="3" s="1"/>
  <c r="AJ48" i="3"/>
  <c r="AK48" i="3" s="1"/>
  <c r="AJ49" i="3"/>
  <c r="AK49" i="3" s="1"/>
  <c r="AJ50" i="3"/>
  <c r="AK50" i="3" s="1"/>
  <c r="AJ51" i="3"/>
  <c r="AK51" i="3" s="1"/>
  <c r="AJ52" i="3"/>
  <c r="AK52" i="3" s="1"/>
  <c r="AJ53" i="3"/>
  <c r="AK53" i="3" s="1"/>
  <c r="AJ54" i="3"/>
  <c r="AK54" i="3" s="1"/>
  <c r="AJ55" i="3"/>
  <c r="AK55" i="3" s="1"/>
  <c r="AJ56" i="3"/>
  <c r="AK56" i="3" s="1"/>
  <c r="AJ57" i="3"/>
  <c r="AK57" i="3" s="1"/>
  <c r="AJ58" i="3"/>
  <c r="AK58" i="3" s="1"/>
  <c r="AJ59" i="3"/>
  <c r="AK59" i="3" s="1"/>
  <c r="AJ60" i="3"/>
  <c r="AK60" i="3" s="1"/>
  <c r="AJ61" i="3"/>
  <c r="AK61" i="3" s="1"/>
  <c r="AJ62" i="3"/>
  <c r="AK62" i="3" s="1"/>
  <c r="AJ63" i="3"/>
  <c r="AK63" i="3" s="1"/>
  <c r="AJ64" i="3"/>
  <c r="AK64" i="3" s="1"/>
  <c r="AJ65" i="3"/>
  <c r="AK65" i="3" s="1"/>
  <c r="AJ66" i="3"/>
  <c r="AK66" i="3" s="1"/>
  <c r="AJ67" i="3"/>
  <c r="AK67" i="3" s="1"/>
  <c r="AJ68" i="3"/>
  <c r="AK68" i="3" s="1"/>
  <c r="AJ69" i="3"/>
  <c r="AK69" i="3" s="1"/>
  <c r="AJ70" i="3"/>
  <c r="AK70" i="3" s="1"/>
  <c r="AJ71" i="3"/>
  <c r="AK71" i="3" s="1"/>
  <c r="AJ72" i="3"/>
  <c r="AK72" i="3" s="1"/>
  <c r="AJ73" i="3"/>
  <c r="AK73" i="3" s="1"/>
  <c r="AJ74" i="3"/>
  <c r="AK74" i="3" s="1"/>
  <c r="AJ75" i="3"/>
  <c r="AK75" i="3" s="1"/>
  <c r="AJ76" i="3"/>
  <c r="AK76" i="3" s="1"/>
  <c r="AJ77" i="3"/>
  <c r="AK77" i="3" s="1"/>
  <c r="AJ78" i="3"/>
  <c r="AK78" i="3" s="1"/>
  <c r="AJ79" i="3"/>
  <c r="AK79" i="3" s="1"/>
  <c r="AJ80" i="3"/>
  <c r="AK80" i="3" s="1"/>
  <c r="AJ81" i="3"/>
  <c r="AK81" i="3" s="1"/>
  <c r="AJ82" i="3"/>
  <c r="AK82" i="3" s="1"/>
  <c r="AJ83" i="3"/>
  <c r="AK83" i="3" s="1"/>
  <c r="AJ84" i="3"/>
  <c r="AK84" i="3" s="1"/>
  <c r="AJ85" i="3"/>
  <c r="AK85" i="3" s="1"/>
  <c r="AJ86" i="3"/>
  <c r="AK86" i="3" s="1"/>
  <c r="AJ87" i="3"/>
  <c r="AK87" i="3" s="1"/>
  <c r="AJ88" i="3"/>
  <c r="AK88" i="3" s="1"/>
  <c r="AJ89" i="3"/>
  <c r="AK89" i="3" s="1"/>
  <c r="AJ90" i="3"/>
  <c r="AK90" i="3" s="1"/>
  <c r="AJ91" i="3"/>
  <c r="AK91" i="3" s="1"/>
  <c r="AJ92" i="3"/>
  <c r="AK92" i="3" s="1"/>
  <c r="AJ93" i="3"/>
  <c r="AK93" i="3" s="1"/>
  <c r="AJ94" i="3"/>
  <c r="AK94" i="3" s="1"/>
  <c r="AJ95" i="3"/>
  <c r="AK95" i="3" s="1"/>
  <c r="AJ96" i="3"/>
  <c r="AK96" i="3" s="1"/>
  <c r="AJ97" i="3"/>
  <c r="AK97" i="3" s="1"/>
  <c r="AJ98" i="3"/>
  <c r="AK98" i="3" s="1"/>
  <c r="AJ99" i="3"/>
  <c r="AK99" i="3" s="1"/>
  <c r="AJ100" i="3"/>
  <c r="AK100" i="3" s="1"/>
  <c r="AJ101" i="3"/>
  <c r="AK101" i="3" s="1"/>
  <c r="AJ102" i="3"/>
  <c r="AK102" i="3" s="1"/>
  <c r="AJ103" i="3"/>
  <c r="AK103" i="3" s="1"/>
  <c r="AJ104" i="3"/>
  <c r="AK104" i="3" s="1"/>
  <c r="AJ105" i="3"/>
  <c r="AK105" i="3" s="1"/>
  <c r="AJ106" i="3"/>
  <c r="AK106" i="3" s="1"/>
  <c r="AJ107" i="3"/>
  <c r="AK107" i="3" s="1"/>
  <c r="AJ108" i="3"/>
  <c r="AK108" i="3" s="1"/>
  <c r="AJ109" i="3"/>
  <c r="AK109" i="3" s="1"/>
  <c r="AJ110" i="3"/>
  <c r="AK110" i="3" s="1"/>
  <c r="AJ111" i="3"/>
  <c r="AK111" i="3" s="1"/>
  <c r="AJ112" i="3"/>
  <c r="AK112" i="3" s="1"/>
  <c r="AQ75" i="3" l="1"/>
  <c r="AQ76" i="3"/>
  <c r="AQ74" i="3"/>
  <c r="AQ72" i="3"/>
  <c r="AQ79" i="3"/>
  <c r="AK13" i="3"/>
  <c r="AR75" i="3" s="1"/>
  <c r="AK20" i="3"/>
  <c r="AK36" i="3"/>
  <c r="AR80" i="3" s="1"/>
  <c r="AQ80" i="3"/>
  <c r="AR19" i="3"/>
  <c r="AR18" i="3"/>
  <c r="AR17" i="3"/>
  <c r="AT11" i="3"/>
  <c r="AT54" i="3"/>
  <c r="AR20" i="3"/>
  <c r="AT57" i="3"/>
  <c r="AT53" i="3"/>
  <c r="AT60" i="3"/>
  <c r="AT52" i="3"/>
  <c r="AT55" i="3"/>
  <c r="AT59" i="3"/>
  <c r="AK25" i="3"/>
  <c r="AK9" i="3"/>
  <c r="AT58" i="3"/>
  <c r="AM60" i="3"/>
  <c r="AM59" i="3"/>
  <c r="AK24" i="3"/>
  <c r="AK30" i="3"/>
  <c r="AR79" i="3" s="1"/>
  <c r="AS79" i="3" s="1"/>
  <c r="AK29" i="3"/>
  <c r="AT6" i="3"/>
  <c r="AT33" i="3"/>
  <c r="AT4" i="3"/>
  <c r="AT36" i="3"/>
  <c r="AT30" i="3"/>
  <c r="AT35" i="3"/>
  <c r="AT31" i="3"/>
  <c r="AT34" i="3"/>
  <c r="AT28" i="3"/>
  <c r="AT29" i="3"/>
  <c r="AK28" i="3"/>
  <c r="AT10" i="3"/>
  <c r="AT12" i="3"/>
  <c r="AK7" i="3"/>
  <c r="AR22" i="3"/>
  <c r="AT9" i="3"/>
  <c r="AT7" i="3"/>
  <c r="AT5" i="3"/>
  <c r="AK8" i="3"/>
  <c r="AK6" i="3"/>
  <c r="AK5" i="3"/>
  <c r="AR73" i="3" s="1"/>
  <c r="AS73" i="3" s="1"/>
  <c r="D4" i="5"/>
  <c r="D6" i="5" s="1"/>
  <c r="D7" i="5" s="1"/>
  <c r="C13" i="5"/>
  <c r="C53" i="5"/>
  <c r="C54" i="5"/>
  <c r="C55" i="5"/>
  <c r="C48" i="5"/>
  <c r="C49" i="5"/>
  <c r="C50" i="5"/>
  <c r="C51" i="5"/>
  <c r="C52" i="5"/>
  <c r="C43" i="5"/>
  <c r="C44" i="5"/>
  <c r="C45" i="5"/>
  <c r="C46" i="5"/>
  <c r="C47" i="5"/>
  <c r="C33" i="5"/>
  <c r="C34" i="5"/>
  <c r="C35" i="5"/>
  <c r="C36" i="5"/>
  <c r="C37" i="5"/>
  <c r="C38" i="5"/>
  <c r="C39" i="5"/>
  <c r="C40" i="5"/>
  <c r="C41" i="5"/>
  <c r="C42" i="5"/>
  <c r="D3" i="5"/>
  <c r="C14" i="5"/>
  <c r="C15" i="5"/>
  <c r="C16" i="5"/>
  <c r="C17" i="5"/>
  <c r="C18" i="5"/>
  <c r="C19" i="5"/>
  <c r="C20" i="5"/>
  <c r="C21" i="5"/>
  <c r="C22" i="5"/>
  <c r="C23" i="5"/>
  <c r="C24" i="5"/>
  <c r="C25" i="5"/>
  <c r="C26" i="5"/>
  <c r="C27" i="5"/>
  <c r="C28" i="5"/>
  <c r="C29" i="5"/>
  <c r="C30" i="5"/>
  <c r="C31" i="5"/>
  <c r="C32" i="5"/>
  <c r="AR74" i="3" l="1"/>
  <c r="AR72" i="3"/>
  <c r="AS72" i="3" s="1"/>
  <c r="AR76" i="3"/>
  <c r="AS76" i="3" s="1"/>
  <c r="AV79" i="3"/>
  <c r="AW79" i="3" s="1"/>
  <c r="AS80" i="3"/>
  <c r="AV80" i="3" s="1"/>
  <c r="AW80" i="3" s="1"/>
  <c r="AU12" i="3"/>
  <c r="AU58" i="3"/>
  <c r="AV58" i="3" s="1"/>
  <c r="AU59" i="3"/>
  <c r="AV59" i="3" s="1"/>
  <c r="AU60" i="3"/>
  <c r="AV60" i="3" s="1"/>
  <c r="AV73" i="3"/>
  <c r="AW73" i="3" s="1"/>
  <c r="AS19" i="3"/>
  <c r="AU57" i="3"/>
  <c r="AV57" i="3" s="1"/>
  <c r="AU52" i="3"/>
  <c r="AV52" i="3" s="1"/>
  <c r="AS18" i="3"/>
  <c r="AU11" i="3"/>
  <c r="AU53" i="3"/>
  <c r="AV53" i="3" s="1"/>
  <c r="AU54" i="3"/>
  <c r="AV54" i="3" s="1"/>
  <c r="AS20" i="3"/>
  <c r="AU55" i="3"/>
  <c r="AV55" i="3" s="1"/>
  <c r="AS75" i="3"/>
  <c r="AS74" i="3"/>
  <c r="G16" i="5"/>
  <c r="H16" i="5" s="1"/>
  <c r="I16" i="5" s="1"/>
  <c r="G20" i="5"/>
  <c r="H20" i="5" s="1"/>
  <c r="I20" i="5" s="1"/>
  <c r="G24" i="5"/>
  <c r="H24" i="5" s="1"/>
  <c r="I24" i="5" s="1"/>
  <c r="G28" i="5"/>
  <c r="H28" i="5" s="1"/>
  <c r="I28" i="5" s="1"/>
  <c r="G32" i="5"/>
  <c r="H32" i="5" s="1"/>
  <c r="I32" i="5" s="1"/>
  <c r="G36" i="5"/>
  <c r="H36" i="5" s="1"/>
  <c r="I36" i="5" s="1"/>
  <c r="G40" i="5"/>
  <c r="H40" i="5" s="1"/>
  <c r="I40" i="5" s="1"/>
  <c r="G44" i="5"/>
  <c r="H44" i="5" s="1"/>
  <c r="I44" i="5" s="1"/>
  <c r="G48" i="5"/>
  <c r="H48" i="5" s="1"/>
  <c r="I48" i="5" s="1"/>
  <c r="G52" i="5"/>
  <c r="H52" i="5" s="1"/>
  <c r="I52" i="5" s="1"/>
  <c r="G13" i="5"/>
  <c r="H13" i="5" s="1"/>
  <c r="I13" i="5" s="1"/>
  <c r="G23" i="5"/>
  <c r="H23" i="5" s="1"/>
  <c r="I23" i="5" s="1"/>
  <c r="G35" i="5"/>
  <c r="H35" i="5" s="1"/>
  <c r="I35" i="5" s="1"/>
  <c r="G43" i="5"/>
  <c r="H43" i="5" s="1"/>
  <c r="I43" i="5" s="1"/>
  <c r="G51" i="5"/>
  <c r="H51" i="5" s="1"/>
  <c r="I51" i="5" s="1"/>
  <c r="G17" i="5"/>
  <c r="H17" i="5" s="1"/>
  <c r="I17" i="5" s="1"/>
  <c r="G21" i="5"/>
  <c r="H21" i="5" s="1"/>
  <c r="I21" i="5" s="1"/>
  <c r="G25" i="5"/>
  <c r="H25" i="5" s="1"/>
  <c r="I25" i="5" s="1"/>
  <c r="G29" i="5"/>
  <c r="H29" i="5" s="1"/>
  <c r="I29" i="5" s="1"/>
  <c r="G33" i="5"/>
  <c r="H33" i="5" s="1"/>
  <c r="I33" i="5" s="1"/>
  <c r="G37" i="5"/>
  <c r="H37" i="5" s="1"/>
  <c r="I37" i="5" s="1"/>
  <c r="G41" i="5"/>
  <c r="H41" i="5" s="1"/>
  <c r="I41" i="5" s="1"/>
  <c r="G45" i="5"/>
  <c r="H45" i="5" s="1"/>
  <c r="I45" i="5" s="1"/>
  <c r="G49" i="5"/>
  <c r="H49" i="5" s="1"/>
  <c r="I49" i="5" s="1"/>
  <c r="G53" i="5"/>
  <c r="H53" i="5" s="1"/>
  <c r="I53" i="5" s="1"/>
  <c r="G27" i="5"/>
  <c r="H27" i="5" s="1"/>
  <c r="I27" i="5" s="1"/>
  <c r="G55" i="5"/>
  <c r="H55" i="5" s="1"/>
  <c r="I55" i="5" s="1"/>
  <c r="G14" i="5"/>
  <c r="H14" i="5" s="1"/>
  <c r="I14" i="5" s="1"/>
  <c r="G18" i="5"/>
  <c r="H18" i="5" s="1"/>
  <c r="I18" i="5" s="1"/>
  <c r="G22" i="5"/>
  <c r="H22" i="5" s="1"/>
  <c r="I22" i="5" s="1"/>
  <c r="G26" i="5"/>
  <c r="H26" i="5" s="1"/>
  <c r="I26" i="5" s="1"/>
  <c r="G30" i="5"/>
  <c r="H30" i="5" s="1"/>
  <c r="I30" i="5" s="1"/>
  <c r="G34" i="5"/>
  <c r="H34" i="5" s="1"/>
  <c r="I34" i="5" s="1"/>
  <c r="G38" i="5"/>
  <c r="H38" i="5" s="1"/>
  <c r="I38" i="5" s="1"/>
  <c r="G42" i="5"/>
  <c r="H42" i="5" s="1"/>
  <c r="I42" i="5" s="1"/>
  <c r="G46" i="5"/>
  <c r="H46" i="5" s="1"/>
  <c r="I46" i="5" s="1"/>
  <c r="G50" i="5"/>
  <c r="H50" i="5" s="1"/>
  <c r="I50" i="5" s="1"/>
  <c r="G54" i="5"/>
  <c r="H54" i="5" s="1"/>
  <c r="I54" i="5" s="1"/>
  <c r="G15" i="5"/>
  <c r="H15" i="5" s="1"/>
  <c r="I15" i="5" s="1"/>
  <c r="G19" i="5"/>
  <c r="H19" i="5" s="1"/>
  <c r="I19" i="5" s="1"/>
  <c r="G31" i="5"/>
  <c r="H31" i="5" s="1"/>
  <c r="I31" i="5" s="1"/>
  <c r="G39" i="5"/>
  <c r="H39" i="5" s="1"/>
  <c r="I39" i="5" s="1"/>
  <c r="G47" i="5"/>
  <c r="H47" i="5" s="1"/>
  <c r="I47" i="5" s="1"/>
  <c r="AU7" i="3"/>
  <c r="AV7" i="3" s="1"/>
  <c r="AZ7" i="3" s="1"/>
  <c r="AS17" i="3"/>
  <c r="AT17" i="3" s="1"/>
  <c r="AX17" i="3" s="1"/>
  <c r="AU35" i="3"/>
  <c r="AV35" i="3" s="1"/>
  <c r="AZ35" i="3" s="1"/>
  <c r="AU6" i="3"/>
  <c r="AV6" i="3" s="1"/>
  <c r="AZ6" i="3" s="1"/>
  <c r="AU34" i="3"/>
  <c r="AV34" i="3" s="1"/>
  <c r="AZ34" i="3" s="1"/>
  <c r="AU5" i="3"/>
  <c r="AU30" i="3"/>
  <c r="AV30" i="3" s="1"/>
  <c r="AZ30" i="3" s="1"/>
  <c r="AU33" i="3"/>
  <c r="AV33" i="3" s="1"/>
  <c r="AZ33" i="3" s="1"/>
  <c r="AT20" i="3"/>
  <c r="AU4" i="3"/>
  <c r="AV4" i="3" s="1"/>
  <c r="AZ4" i="3" s="1"/>
  <c r="AU28" i="3"/>
  <c r="AU29" i="3"/>
  <c r="AV29" i="3" s="1"/>
  <c r="AZ29" i="3" s="1"/>
  <c r="AU31" i="3"/>
  <c r="AV31" i="3" s="1"/>
  <c r="AZ31" i="3" s="1"/>
  <c r="AU36" i="3"/>
  <c r="AV36" i="3" s="1"/>
  <c r="AZ36" i="3" s="1"/>
  <c r="D5" i="5"/>
  <c r="AV12" i="3"/>
  <c r="AV11" i="3"/>
  <c r="AT18" i="3"/>
  <c r="AX18" i="3" s="1"/>
  <c r="AU10" i="3"/>
  <c r="AV10" i="3" s="1"/>
  <c r="AS22" i="3"/>
  <c r="AT22" i="3" s="1"/>
  <c r="AX22" i="3" s="1"/>
  <c r="AT19" i="3"/>
  <c r="AX19" i="3" s="1"/>
  <c r="AU9" i="3"/>
  <c r="AV9" i="3" s="1"/>
  <c r="AV5" i="3"/>
  <c r="AZ5" i="3" s="1"/>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10" i="2"/>
  <c r="G111" i="2"/>
  <c r="G112" i="2"/>
  <c r="G113" i="2"/>
  <c r="H1528" i="4"/>
  <c r="I1528" i="4" s="1"/>
  <c r="H1529" i="4"/>
  <c r="H1530" i="4"/>
  <c r="J1529" i="4" s="1"/>
  <c r="H1531" i="4"/>
  <c r="H1532" i="4"/>
  <c r="H1533" i="4"/>
  <c r="H1534" i="4"/>
  <c r="I1534" i="4" s="1"/>
  <c r="H1535" i="4"/>
  <c r="H1536" i="4"/>
  <c r="H1537" i="4"/>
  <c r="H1538" i="4"/>
  <c r="I1538" i="4" s="1"/>
  <c r="H1539" i="4"/>
  <c r="H1540" i="4"/>
  <c r="H1541" i="4"/>
  <c r="H1542" i="4"/>
  <c r="I1542" i="4" s="1"/>
  <c r="H1543" i="4"/>
  <c r="H1544" i="4"/>
  <c r="H1545" i="4"/>
  <c r="H1546" i="4"/>
  <c r="I1546" i="4" s="1"/>
  <c r="H1547" i="4"/>
  <c r="H1548" i="4"/>
  <c r="H1549" i="4"/>
  <c r="H1550" i="4"/>
  <c r="I1550" i="4" s="1"/>
  <c r="H1551" i="4"/>
  <c r="H1552" i="4"/>
  <c r="H1553" i="4"/>
  <c r="H1554" i="4"/>
  <c r="I1554" i="4" s="1"/>
  <c r="H1555" i="4"/>
  <c r="H1556" i="4"/>
  <c r="H1557" i="4"/>
  <c r="J1556" i="4" s="1"/>
  <c r="H1558" i="4"/>
  <c r="H1559" i="4"/>
  <c r="H1560" i="4"/>
  <c r="H1561" i="4"/>
  <c r="H1562" i="4"/>
  <c r="J1561" i="4" s="1"/>
  <c r="H1563" i="4"/>
  <c r="H1564" i="4"/>
  <c r="H1565" i="4"/>
  <c r="J1564" i="4" s="1"/>
  <c r="H1566" i="4"/>
  <c r="I1566" i="4" s="1"/>
  <c r="H1567" i="4"/>
  <c r="H1568" i="4"/>
  <c r="H1569" i="4"/>
  <c r="H1570" i="4"/>
  <c r="I1570" i="4" s="1"/>
  <c r="H1571" i="4"/>
  <c r="H1572" i="4"/>
  <c r="H1573" i="4"/>
  <c r="H1574" i="4"/>
  <c r="I1574" i="4" s="1"/>
  <c r="H1575" i="4"/>
  <c r="H1576" i="4"/>
  <c r="J1575" i="4" s="1"/>
  <c r="H1577" i="4"/>
  <c r="H1578" i="4"/>
  <c r="I1578" i="4" s="1"/>
  <c r="H1579" i="4"/>
  <c r="H1580" i="4"/>
  <c r="H1581" i="4"/>
  <c r="H1582" i="4"/>
  <c r="I1582" i="4" s="1"/>
  <c r="H1583" i="4"/>
  <c r="H1584" i="4"/>
  <c r="J1583" i="4" s="1"/>
  <c r="H1585" i="4"/>
  <c r="J1584" i="4" s="1"/>
  <c r="H1586" i="4"/>
  <c r="H1587" i="4"/>
  <c r="H1588" i="4"/>
  <c r="H1589" i="4"/>
  <c r="H1590" i="4"/>
  <c r="I1590" i="4" s="1"/>
  <c r="H1591" i="4"/>
  <c r="I1591" i="4" s="1"/>
  <c r="H1592" i="4"/>
  <c r="H1593" i="4"/>
  <c r="H1594" i="4"/>
  <c r="H1595" i="4"/>
  <c r="H1596" i="4"/>
  <c r="H1597" i="4"/>
  <c r="H1598" i="4"/>
  <c r="H1599" i="4"/>
  <c r="I1599" i="4" s="1"/>
  <c r="H1600" i="4"/>
  <c r="H1601" i="4"/>
  <c r="H1602" i="4"/>
  <c r="H1603" i="4"/>
  <c r="J1602" i="4" s="1"/>
  <c r="H1604" i="4"/>
  <c r="H1605" i="4"/>
  <c r="H1606" i="4"/>
  <c r="I1606" i="4" s="1"/>
  <c r="H1607" i="4"/>
  <c r="H1608" i="4"/>
  <c r="H1609" i="4"/>
  <c r="H1610" i="4"/>
  <c r="H1611" i="4"/>
  <c r="H1612" i="4"/>
  <c r="H1613" i="4"/>
  <c r="H1614" i="4"/>
  <c r="I1614" i="4" s="1"/>
  <c r="H1615" i="4"/>
  <c r="I1615" i="4" s="1"/>
  <c r="H1616" i="4"/>
  <c r="J1615" i="4" s="1"/>
  <c r="H1617" i="4"/>
  <c r="H1618" i="4"/>
  <c r="H1619" i="4"/>
  <c r="H1620" i="4"/>
  <c r="H1621" i="4"/>
  <c r="H1622" i="4"/>
  <c r="I1622" i="4" s="1"/>
  <c r="H1623" i="4"/>
  <c r="I1623" i="4" s="1"/>
  <c r="H1624" i="4"/>
  <c r="H1625" i="4"/>
  <c r="H1626" i="4"/>
  <c r="H1627" i="4"/>
  <c r="H1628" i="4"/>
  <c r="H1629" i="4"/>
  <c r="H1630" i="4"/>
  <c r="H1631" i="4"/>
  <c r="I1631" i="4" s="1"/>
  <c r="H1632" i="4"/>
  <c r="H1633" i="4"/>
  <c r="J1632" i="4" s="1"/>
  <c r="H1634" i="4"/>
  <c r="H1635" i="4"/>
  <c r="J1634" i="4" s="1"/>
  <c r="H1636" i="4"/>
  <c r="H1637" i="4"/>
  <c r="H1638" i="4"/>
  <c r="I1638" i="4" s="1"/>
  <c r="H1639" i="4"/>
  <c r="H1640" i="4"/>
  <c r="H1641" i="4"/>
  <c r="H1642" i="4"/>
  <c r="H1643" i="4"/>
  <c r="I1643" i="4" s="1"/>
  <c r="H1644" i="4"/>
  <c r="H1645" i="4"/>
  <c r="H1646" i="4"/>
  <c r="I1646" i="4" s="1"/>
  <c r="H1647" i="4"/>
  <c r="H1648" i="4"/>
  <c r="H1649" i="4"/>
  <c r="H1650" i="4"/>
  <c r="H1651" i="4"/>
  <c r="I1651" i="4" s="1"/>
  <c r="H1652" i="4"/>
  <c r="H1653" i="4"/>
  <c r="H1654" i="4"/>
  <c r="I1654" i="4" s="1"/>
  <c r="H1655" i="4"/>
  <c r="J1654" i="4" s="1"/>
  <c r="H1656" i="4"/>
  <c r="H1657" i="4"/>
  <c r="J1656" i="4" s="1"/>
  <c r="H1658" i="4"/>
  <c r="H1659" i="4"/>
  <c r="I1659" i="4" s="1"/>
  <c r="H1660" i="4"/>
  <c r="H1661" i="4"/>
  <c r="J1660" i="4" s="1"/>
  <c r="H1662" i="4"/>
  <c r="H1663" i="4"/>
  <c r="H1664" i="4"/>
  <c r="I1664" i="4" s="1"/>
  <c r="H1665" i="4"/>
  <c r="I1665" i="4" s="1"/>
  <c r="H1666" i="4"/>
  <c r="H1667" i="4"/>
  <c r="H1668" i="4"/>
  <c r="H1669" i="4"/>
  <c r="J1668" i="4" s="1"/>
  <c r="H1670" i="4"/>
  <c r="H1671" i="4"/>
  <c r="H1672" i="4"/>
  <c r="I1672" i="4" s="1"/>
  <c r="H1673" i="4"/>
  <c r="I1673" i="4" s="1"/>
  <c r="H1674" i="4"/>
  <c r="J1673" i="4" s="1"/>
  <c r="H1675" i="4"/>
  <c r="H1676" i="4"/>
  <c r="H1677" i="4"/>
  <c r="H1678" i="4"/>
  <c r="H1679" i="4"/>
  <c r="H1680" i="4"/>
  <c r="I1680" i="4" s="1"/>
  <c r="H1681" i="4"/>
  <c r="H1682" i="4"/>
  <c r="J1681" i="4" s="1"/>
  <c r="H1683" i="4"/>
  <c r="J1682" i="4" s="1"/>
  <c r="H1684" i="4"/>
  <c r="H1685" i="4"/>
  <c r="H1686" i="4"/>
  <c r="H1687" i="4"/>
  <c r="H1688" i="4"/>
  <c r="I1688" i="4" s="1"/>
  <c r="H1689" i="4"/>
  <c r="I1689" i="4" s="1"/>
  <c r="H1690" i="4"/>
  <c r="H1691" i="4"/>
  <c r="H1692" i="4"/>
  <c r="H1693" i="4"/>
  <c r="H1694" i="4"/>
  <c r="H1695" i="4"/>
  <c r="H1696" i="4"/>
  <c r="H1697" i="4"/>
  <c r="I1697" i="4" s="1"/>
  <c r="H1698" i="4"/>
  <c r="H1699" i="4"/>
  <c r="H1700" i="4"/>
  <c r="H1701" i="4"/>
  <c r="J1700" i="4" s="1"/>
  <c r="H1702" i="4"/>
  <c r="H1703" i="4"/>
  <c r="H1704" i="4"/>
  <c r="I1704" i="4" s="1"/>
  <c r="H1705" i="4"/>
  <c r="H1706" i="4"/>
  <c r="H1707" i="4"/>
  <c r="H1708" i="4"/>
  <c r="H1709" i="4"/>
  <c r="H1710" i="4"/>
  <c r="H1711" i="4"/>
  <c r="H1712" i="4"/>
  <c r="I1712" i="4" s="1"/>
  <c r="H1713" i="4"/>
  <c r="I1713" i="4" s="1"/>
  <c r="H1714" i="4"/>
  <c r="H1715" i="4"/>
  <c r="I1715" i="4" s="1"/>
  <c r="H1716" i="4"/>
  <c r="H1717" i="4"/>
  <c r="H1718" i="4"/>
  <c r="H1719" i="4"/>
  <c r="H1720" i="4"/>
  <c r="I1720" i="4" s="1"/>
  <c r="H1721" i="4"/>
  <c r="H1722" i="4"/>
  <c r="H1723" i="4"/>
  <c r="H1724" i="4"/>
  <c r="H1725" i="4"/>
  <c r="H1726" i="4"/>
  <c r="H1727" i="4"/>
  <c r="H1728" i="4"/>
  <c r="H1729" i="4"/>
  <c r="H1730" i="4"/>
  <c r="H1731" i="4"/>
  <c r="H1732" i="4"/>
  <c r="H1733" i="4"/>
  <c r="H1734" i="4"/>
  <c r="J1733" i="4" s="1"/>
  <c r="H1735" i="4"/>
  <c r="H1736" i="4"/>
  <c r="I1736" i="4" s="1"/>
  <c r="H1737" i="4"/>
  <c r="H1738" i="4"/>
  <c r="J1737" i="4" s="1"/>
  <c r="H1739" i="4"/>
  <c r="I1739" i="4" s="1"/>
  <c r="H1740" i="4"/>
  <c r="I1740" i="4" s="1"/>
  <c r="H1741" i="4"/>
  <c r="H1742" i="4"/>
  <c r="H1743" i="4"/>
  <c r="I1743" i="4" s="1"/>
  <c r="H1744" i="4"/>
  <c r="H1745" i="4"/>
  <c r="J1744" i="4" s="1"/>
  <c r="H1746" i="4"/>
  <c r="H1747" i="4"/>
  <c r="H1748" i="4"/>
  <c r="H1749" i="4"/>
  <c r="H1750" i="4"/>
  <c r="J1749" i="4" s="1"/>
  <c r="H1751" i="4"/>
  <c r="H1752" i="4"/>
  <c r="I1752" i="4" s="1"/>
  <c r="H1753" i="4"/>
  <c r="H1754" i="4"/>
  <c r="J1753" i="4" s="1"/>
  <c r="H1755" i="4"/>
  <c r="H1756" i="4"/>
  <c r="I1756" i="4" s="1"/>
  <c r="H1757" i="4"/>
  <c r="H1758" i="4"/>
  <c r="J1757" i="4" s="1"/>
  <c r="H1759" i="4"/>
  <c r="I1759" i="4" s="1"/>
  <c r="H1760" i="4"/>
  <c r="H1761" i="4"/>
  <c r="H1762" i="4"/>
  <c r="H1763" i="4"/>
  <c r="H1764" i="4"/>
  <c r="H1765" i="4"/>
  <c r="H1766" i="4"/>
  <c r="J1765" i="4" s="1"/>
  <c r="H1767" i="4"/>
  <c r="H1768" i="4"/>
  <c r="I1768" i="4" s="1"/>
  <c r="H1769" i="4"/>
  <c r="H1770" i="4"/>
  <c r="J1769" i="4" s="1"/>
  <c r="H1771" i="4"/>
  <c r="I1771" i="4" s="1"/>
  <c r="H1772" i="4"/>
  <c r="I1772" i="4" s="1"/>
  <c r="H1773" i="4"/>
  <c r="H1774" i="4"/>
  <c r="H1775" i="4"/>
  <c r="J1774" i="4" s="1"/>
  <c r="H1776" i="4"/>
  <c r="H1777" i="4"/>
  <c r="J1776" i="4" s="1"/>
  <c r="H1778" i="4"/>
  <c r="H1779" i="4"/>
  <c r="H1780" i="4"/>
  <c r="H1781" i="4"/>
  <c r="H1782" i="4"/>
  <c r="H1783" i="4"/>
  <c r="H1784" i="4"/>
  <c r="I1784" i="4" s="1"/>
  <c r="H1785" i="4"/>
  <c r="H1786" i="4"/>
  <c r="H1787" i="4"/>
  <c r="H1788" i="4"/>
  <c r="H1789" i="4"/>
  <c r="H1790" i="4"/>
  <c r="H1791" i="4"/>
  <c r="J1790" i="4" s="1"/>
  <c r="H1792" i="4"/>
  <c r="H1793" i="4"/>
  <c r="J1792" i="4" s="1"/>
  <c r="H1794" i="4"/>
  <c r="J1793" i="4" s="1"/>
  <c r="H1795" i="4"/>
  <c r="H1796" i="4"/>
  <c r="H1797" i="4"/>
  <c r="H1798" i="4"/>
  <c r="H1799" i="4"/>
  <c r="H1800" i="4"/>
  <c r="I1800" i="4" s="1"/>
  <c r="H1801" i="4"/>
  <c r="H1802" i="4"/>
  <c r="J1801" i="4" s="1"/>
  <c r="H1803" i="4"/>
  <c r="H1804" i="4"/>
  <c r="H1805" i="4"/>
  <c r="H1806" i="4"/>
  <c r="H1807" i="4"/>
  <c r="H1808" i="4"/>
  <c r="H1809" i="4"/>
  <c r="H1810" i="4"/>
  <c r="H1811" i="4"/>
  <c r="H1812" i="4"/>
  <c r="H1813" i="4"/>
  <c r="H1814" i="4"/>
  <c r="H1815" i="4"/>
  <c r="I1816" i="4"/>
  <c r="J1816" i="4"/>
  <c r="H1228" i="4"/>
  <c r="I1228" i="4" s="1"/>
  <c r="H1229" i="4"/>
  <c r="J1228" i="4" s="1"/>
  <c r="H1230" i="4"/>
  <c r="H1231" i="4"/>
  <c r="I1231" i="4" s="1"/>
  <c r="H1232" i="4"/>
  <c r="H1233" i="4"/>
  <c r="J1232" i="4" s="1"/>
  <c r="H1234" i="4"/>
  <c r="H1235" i="4"/>
  <c r="I1235" i="4" s="1"/>
  <c r="H1236" i="4"/>
  <c r="J1235" i="4" s="1"/>
  <c r="H1237" i="4"/>
  <c r="J1236" i="4" s="1"/>
  <c r="H1238" i="4"/>
  <c r="I1238" i="4" s="1"/>
  <c r="H1239" i="4"/>
  <c r="I1239" i="4" s="1"/>
  <c r="H1240" i="4"/>
  <c r="H1241" i="4"/>
  <c r="J1240" i="4" s="1"/>
  <c r="H1242" i="4"/>
  <c r="I1242" i="4" s="1"/>
  <c r="H1243" i="4"/>
  <c r="H1244" i="4"/>
  <c r="H1245" i="4"/>
  <c r="J1244" i="4" s="1"/>
  <c r="H1246" i="4"/>
  <c r="H1247" i="4"/>
  <c r="I1247" i="4" s="1"/>
  <c r="H1248" i="4"/>
  <c r="J1247" i="4" s="1"/>
  <c r="H1249" i="4"/>
  <c r="J1248" i="4" s="1"/>
  <c r="H1250" i="4"/>
  <c r="H1251" i="4"/>
  <c r="I1251" i="4" s="1"/>
  <c r="H1252" i="4"/>
  <c r="J1251" i="4" s="1"/>
  <c r="H1253" i="4"/>
  <c r="J1252" i="4" s="1"/>
  <c r="H1254" i="4"/>
  <c r="I1254" i="4" s="1"/>
  <c r="H1255" i="4"/>
  <c r="I1255" i="4" s="1"/>
  <c r="H1256" i="4"/>
  <c r="H1257" i="4"/>
  <c r="J1256" i="4" s="1"/>
  <c r="H1258" i="4"/>
  <c r="I1258" i="4" s="1"/>
  <c r="H1259" i="4"/>
  <c r="H1260" i="4"/>
  <c r="H1261" i="4"/>
  <c r="J1260" i="4" s="1"/>
  <c r="H1262" i="4"/>
  <c r="H1263" i="4"/>
  <c r="I1263" i="4" s="1"/>
  <c r="H1264" i="4"/>
  <c r="H1265" i="4"/>
  <c r="J1264" i="4" s="1"/>
  <c r="H1266" i="4"/>
  <c r="I1266" i="4" s="1"/>
  <c r="H1267" i="4"/>
  <c r="I1267" i="4" s="1"/>
  <c r="H1268" i="4"/>
  <c r="H1269" i="4"/>
  <c r="J1268" i="4" s="1"/>
  <c r="H1270" i="4"/>
  <c r="I1270" i="4" s="1"/>
  <c r="H1271" i="4"/>
  <c r="H1272" i="4"/>
  <c r="J1271" i="4" s="1"/>
  <c r="H1273" i="4"/>
  <c r="J1272" i="4" s="1"/>
  <c r="H1274" i="4"/>
  <c r="J1273" i="4" s="1"/>
  <c r="H1275" i="4"/>
  <c r="H1276" i="4"/>
  <c r="H1277" i="4"/>
  <c r="H1278" i="4"/>
  <c r="H1279" i="4"/>
  <c r="I1279" i="4" s="1"/>
  <c r="H1280" i="4"/>
  <c r="I1280" i="4" s="1"/>
  <c r="H1281" i="4"/>
  <c r="H1282" i="4"/>
  <c r="H1283" i="4"/>
  <c r="H1284" i="4"/>
  <c r="H1285" i="4"/>
  <c r="H1286" i="4"/>
  <c r="H1287" i="4"/>
  <c r="J1286" i="4" s="1"/>
  <c r="H1288" i="4"/>
  <c r="H1289" i="4"/>
  <c r="H1290" i="4"/>
  <c r="H1291" i="4"/>
  <c r="H1292" i="4"/>
  <c r="H1293" i="4"/>
  <c r="I1293" i="4" s="1"/>
  <c r="H1294" i="4"/>
  <c r="H1295" i="4"/>
  <c r="H1296" i="4"/>
  <c r="H1297" i="4"/>
  <c r="I1297" i="4" s="1"/>
  <c r="H1298" i="4"/>
  <c r="H1299" i="4"/>
  <c r="J1298" i="4" s="1"/>
  <c r="H1300" i="4"/>
  <c r="H1301" i="4"/>
  <c r="H1302" i="4"/>
  <c r="H1303" i="4"/>
  <c r="H1304" i="4"/>
  <c r="J1303" i="4" s="1"/>
  <c r="H1305" i="4"/>
  <c r="I1305" i="4" s="1"/>
  <c r="H1306" i="4"/>
  <c r="H1307" i="4"/>
  <c r="H1308" i="4"/>
  <c r="H1309" i="4"/>
  <c r="H1310" i="4"/>
  <c r="H1311" i="4"/>
  <c r="J1310" i="4" s="1"/>
  <c r="H1312" i="4"/>
  <c r="J1311" i="4" s="1"/>
  <c r="H1313" i="4"/>
  <c r="H1314" i="4"/>
  <c r="I1314" i="4" s="1"/>
  <c r="H1315" i="4"/>
  <c r="H1316" i="4"/>
  <c r="J1315" i="4" s="1"/>
  <c r="H1317" i="4"/>
  <c r="I1317" i="4" s="1"/>
  <c r="H1318" i="4"/>
  <c r="I1318" i="4" s="1"/>
  <c r="H1319" i="4"/>
  <c r="H1320" i="4"/>
  <c r="J1319" i="4" s="1"/>
  <c r="H1321" i="4"/>
  <c r="I1321" i="4" s="1"/>
  <c r="H1322" i="4"/>
  <c r="H1323" i="4"/>
  <c r="H1324" i="4"/>
  <c r="H1325" i="4"/>
  <c r="H1326" i="4"/>
  <c r="H1327" i="4"/>
  <c r="H1328" i="4"/>
  <c r="J1327" i="4" s="1"/>
  <c r="H1329" i="4"/>
  <c r="H1330" i="4"/>
  <c r="I1330" i="4" s="1"/>
  <c r="H1331" i="4"/>
  <c r="H1332" i="4"/>
  <c r="H1333" i="4"/>
  <c r="J1332" i="4" s="1"/>
  <c r="H1334" i="4"/>
  <c r="H1335" i="4"/>
  <c r="J1334" i="4" s="1"/>
  <c r="H1336" i="4"/>
  <c r="H1337" i="4"/>
  <c r="H1338" i="4"/>
  <c r="I1338" i="4" s="1"/>
  <c r="H1339" i="4"/>
  <c r="H1340" i="4"/>
  <c r="H1341" i="4"/>
  <c r="H1342" i="4"/>
  <c r="H1343" i="4"/>
  <c r="H1344" i="4"/>
  <c r="H1345" i="4"/>
  <c r="H1346" i="4"/>
  <c r="I1346" i="4" s="1"/>
  <c r="H1347" i="4"/>
  <c r="H1348" i="4"/>
  <c r="H1349" i="4"/>
  <c r="I1349" i="4" s="1"/>
  <c r="H1350" i="4"/>
  <c r="H1351" i="4"/>
  <c r="H1352" i="4"/>
  <c r="H1353" i="4"/>
  <c r="H1354" i="4"/>
  <c r="I1354" i="4" s="1"/>
  <c r="H1355" i="4"/>
  <c r="H1356" i="4"/>
  <c r="H1357" i="4"/>
  <c r="H1358" i="4"/>
  <c r="H1359" i="4"/>
  <c r="H1360" i="4"/>
  <c r="H1361" i="4"/>
  <c r="H1362" i="4"/>
  <c r="H1363" i="4"/>
  <c r="H1364" i="4"/>
  <c r="H1365" i="4"/>
  <c r="I1365" i="4" s="1"/>
  <c r="H1366" i="4"/>
  <c r="H1367" i="4"/>
  <c r="H1368" i="4"/>
  <c r="H1369" i="4"/>
  <c r="J1368" i="4" s="1"/>
  <c r="H1370" i="4"/>
  <c r="I1370" i="4" s="1"/>
  <c r="H1371" i="4"/>
  <c r="H1372" i="4"/>
  <c r="H1373" i="4"/>
  <c r="H1374" i="4"/>
  <c r="H1375" i="4"/>
  <c r="H1376" i="4"/>
  <c r="I1376" i="4" s="1"/>
  <c r="H1377" i="4"/>
  <c r="J1376" i="4" s="1"/>
  <c r="H1378" i="4"/>
  <c r="J1377" i="4" s="1"/>
  <c r="H1379" i="4"/>
  <c r="H1380" i="4"/>
  <c r="H1381" i="4"/>
  <c r="I1381" i="4" s="1"/>
  <c r="H1382" i="4"/>
  <c r="H1383" i="4"/>
  <c r="H1384" i="4"/>
  <c r="H1385" i="4"/>
  <c r="J1384" i="4" s="1"/>
  <c r="H1386" i="4"/>
  <c r="J1385" i="4" s="1"/>
  <c r="H1387" i="4"/>
  <c r="H1388" i="4"/>
  <c r="H1389" i="4"/>
  <c r="I1389" i="4" s="1"/>
  <c r="H1390" i="4"/>
  <c r="H1391" i="4"/>
  <c r="H1392" i="4"/>
  <c r="I1392" i="4" s="1"/>
  <c r="H1393" i="4"/>
  <c r="H1394" i="4"/>
  <c r="H1395" i="4"/>
  <c r="H1396" i="4"/>
  <c r="H1397" i="4"/>
  <c r="H1398" i="4"/>
  <c r="H1399" i="4"/>
  <c r="H1400" i="4"/>
  <c r="H1401" i="4"/>
  <c r="H1402" i="4"/>
  <c r="J1401" i="4" s="1"/>
  <c r="H1403" i="4"/>
  <c r="H1404" i="4"/>
  <c r="H1405" i="4"/>
  <c r="H1406" i="4"/>
  <c r="H1407" i="4"/>
  <c r="H1408" i="4"/>
  <c r="H1409" i="4"/>
  <c r="H1410" i="4"/>
  <c r="H1411" i="4"/>
  <c r="H1412" i="4"/>
  <c r="H1413" i="4"/>
  <c r="I1413" i="4" s="1"/>
  <c r="H1414" i="4"/>
  <c r="H1415" i="4"/>
  <c r="H1416" i="4"/>
  <c r="H1417" i="4"/>
  <c r="J1416" i="4" s="1"/>
  <c r="H1418" i="4"/>
  <c r="J1417" i="4" s="1"/>
  <c r="H1419" i="4"/>
  <c r="H1420" i="4"/>
  <c r="H1421" i="4"/>
  <c r="I1421" i="4" s="1"/>
  <c r="H1422" i="4"/>
  <c r="H1423" i="4"/>
  <c r="J1422" i="4" s="1"/>
  <c r="H1424" i="4"/>
  <c r="I1424" i="4" s="1"/>
  <c r="H1425" i="4"/>
  <c r="H1426" i="4"/>
  <c r="H1427" i="4"/>
  <c r="H1428" i="4"/>
  <c r="H1429" i="4"/>
  <c r="I1429" i="4" s="1"/>
  <c r="H1430" i="4"/>
  <c r="H1431" i="4"/>
  <c r="H1432" i="4"/>
  <c r="H1433" i="4"/>
  <c r="J1432" i="4" s="1"/>
  <c r="H1434" i="4"/>
  <c r="H1435" i="4"/>
  <c r="I1435" i="4" s="1"/>
  <c r="H1436" i="4"/>
  <c r="J1435" i="4" s="1"/>
  <c r="H1437" i="4"/>
  <c r="J1436" i="4" s="1"/>
  <c r="H1438" i="4"/>
  <c r="H1439" i="4"/>
  <c r="I1439" i="4" s="1"/>
  <c r="H1440" i="4"/>
  <c r="H1441" i="4"/>
  <c r="J1440" i="4" s="1"/>
  <c r="H1442" i="4"/>
  <c r="I1442" i="4" s="1"/>
  <c r="H1443" i="4"/>
  <c r="H1444" i="4"/>
  <c r="H1445" i="4"/>
  <c r="H1446" i="4"/>
  <c r="H1447" i="4"/>
  <c r="H1448" i="4"/>
  <c r="H1449" i="4"/>
  <c r="J1448" i="4" s="1"/>
  <c r="H1450" i="4"/>
  <c r="H1451" i="4"/>
  <c r="I1451" i="4" s="1"/>
  <c r="H1452" i="4"/>
  <c r="H1453" i="4"/>
  <c r="J1452" i="4" s="1"/>
  <c r="H1454" i="4"/>
  <c r="I1454" i="4" s="1"/>
  <c r="H1455" i="4"/>
  <c r="I1455" i="4" s="1"/>
  <c r="H1456" i="4"/>
  <c r="H1457" i="4"/>
  <c r="J1456" i="4" s="1"/>
  <c r="H1458" i="4"/>
  <c r="I1458" i="4" s="1"/>
  <c r="H1459" i="4"/>
  <c r="H1460" i="4"/>
  <c r="J1459" i="4" s="1"/>
  <c r="H1461" i="4"/>
  <c r="H1462" i="4"/>
  <c r="H1463" i="4"/>
  <c r="H1464" i="4"/>
  <c r="H1465" i="4"/>
  <c r="J1464" i="4" s="1"/>
  <c r="H1466" i="4"/>
  <c r="H1467" i="4"/>
  <c r="I1467" i="4" s="1"/>
  <c r="H1468" i="4"/>
  <c r="J1467" i="4" s="1"/>
  <c r="H1469" i="4"/>
  <c r="J1468" i="4" s="1"/>
  <c r="H1470" i="4"/>
  <c r="H1471" i="4"/>
  <c r="I1471" i="4" s="1"/>
  <c r="H1472" i="4"/>
  <c r="H1473" i="4"/>
  <c r="J1472" i="4" s="1"/>
  <c r="H1474" i="4"/>
  <c r="I1474" i="4" s="1"/>
  <c r="H1475" i="4"/>
  <c r="H1476" i="4"/>
  <c r="H1477" i="4"/>
  <c r="H1478" i="4"/>
  <c r="H1479" i="4"/>
  <c r="H1480" i="4"/>
  <c r="H1481" i="4"/>
  <c r="J1480" i="4" s="1"/>
  <c r="H1482" i="4"/>
  <c r="H1483" i="4"/>
  <c r="I1483" i="4" s="1"/>
  <c r="H1484" i="4"/>
  <c r="H1485" i="4"/>
  <c r="J1484" i="4" s="1"/>
  <c r="H1486" i="4"/>
  <c r="I1486" i="4" s="1"/>
  <c r="H1487" i="4"/>
  <c r="I1487" i="4" s="1"/>
  <c r="H1488" i="4"/>
  <c r="H1489" i="4"/>
  <c r="J1488" i="4" s="1"/>
  <c r="H1490" i="4"/>
  <c r="I1490" i="4" s="1"/>
  <c r="H1491" i="4"/>
  <c r="H1492" i="4"/>
  <c r="J1491" i="4" s="1"/>
  <c r="H1493" i="4"/>
  <c r="H1494" i="4"/>
  <c r="H1495" i="4"/>
  <c r="H1496" i="4"/>
  <c r="H1497" i="4"/>
  <c r="J1496" i="4" s="1"/>
  <c r="H1498" i="4"/>
  <c r="H1499" i="4"/>
  <c r="I1499" i="4" s="1"/>
  <c r="H1500" i="4"/>
  <c r="H1501" i="4"/>
  <c r="J1500" i="4" s="1"/>
  <c r="H1502" i="4"/>
  <c r="H1503" i="4"/>
  <c r="I1503" i="4" s="1"/>
  <c r="H1504" i="4"/>
  <c r="H1505" i="4"/>
  <c r="J1504" i="4" s="1"/>
  <c r="H1506" i="4"/>
  <c r="I1506" i="4" s="1"/>
  <c r="H1507" i="4"/>
  <c r="H1508" i="4"/>
  <c r="H1509" i="4"/>
  <c r="H1510" i="4"/>
  <c r="H1511" i="4"/>
  <c r="H1512" i="4"/>
  <c r="H1513" i="4"/>
  <c r="J1512" i="4" s="1"/>
  <c r="H1514" i="4"/>
  <c r="H1515" i="4"/>
  <c r="H1516" i="4"/>
  <c r="H1517" i="4"/>
  <c r="H1518" i="4"/>
  <c r="H1519" i="4"/>
  <c r="H1520" i="4"/>
  <c r="H1521" i="4"/>
  <c r="H1522" i="4"/>
  <c r="H1523" i="4"/>
  <c r="H1524" i="4"/>
  <c r="H1525" i="4"/>
  <c r="H1526" i="4"/>
  <c r="H1527" i="4"/>
  <c r="J1526" i="4" s="1"/>
  <c r="H1227" i="4"/>
  <c r="H1226" i="4"/>
  <c r="H1225" i="4"/>
  <c r="H1224" i="4"/>
  <c r="H1223" i="4"/>
  <c r="H1222" i="4"/>
  <c r="H1221" i="4"/>
  <c r="H1220" i="4"/>
  <c r="H1219" i="4"/>
  <c r="H1218" i="4"/>
  <c r="H1217" i="4"/>
  <c r="H1216" i="4"/>
  <c r="H1215" i="4"/>
  <c r="H1214" i="4"/>
  <c r="H1213" i="4"/>
  <c r="H1212" i="4"/>
  <c r="J1211" i="4" s="1"/>
  <c r="H1211" i="4"/>
  <c r="H1210" i="4"/>
  <c r="H1209" i="4"/>
  <c r="H1208" i="4"/>
  <c r="J1207" i="4" s="1"/>
  <c r="H1207" i="4"/>
  <c r="H1206" i="4"/>
  <c r="I1206" i="4" s="1"/>
  <c r="H1205" i="4"/>
  <c r="H1204" i="4"/>
  <c r="H1203" i="4"/>
  <c r="H1202" i="4"/>
  <c r="H1201" i="4"/>
  <c r="H1200" i="4"/>
  <c r="J1199" i="4" s="1"/>
  <c r="H1199" i="4"/>
  <c r="H1198" i="4"/>
  <c r="I1198" i="4" s="1"/>
  <c r="H1197" i="4"/>
  <c r="H1196" i="4"/>
  <c r="J1195" i="4" s="1"/>
  <c r="H1195" i="4"/>
  <c r="H1194" i="4"/>
  <c r="H1193" i="4"/>
  <c r="H1192" i="4"/>
  <c r="J1191" i="4" s="1"/>
  <c r="H1191" i="4"/>
  <c r="H1190" i="4"/>
  <c r="I1190" i="4" s="1"/>
  <c r="H1189" i="4"/>
  <c r="H1188" i="4"/>
  <c r="H1187" i="4"/>
  <c r="H1186" i="4"/>
  <c r="I1186" i="4" s="1"/>
  <c r="H1185" i="4"/>
  <c r="H1184" i="4"/>
  <c r="J1183" i="4" s="1"/>
  <c r="H1183" i="4"/>
  <c r="H1182" i="4"/>
  <c r="I1182" i="4" s="1"/>
  <c r="H1181" i="4"/>
  <c r="H1180" i="4"/>
  <c r="J1179" i="4" s="1"/>
  <c r="H1179" i="4"/>
  <c r="H1178" i="4"/>
  <c r="H1177" i="4"/>
  <c r="H1176" i="4"/>
  <c r="J1175" i="4" s="1"/>
  <c r="H1175" i="4"/>
  <c r="H1174" i="4"/>
  <c r="I1174" i="4" s="1"/>
  <c r="H1173" i="4"/>
  <c r="H1172" i="4"/>
  <c r="H1171" i="4"/>
  <c r="H1170" i="4"/>
  <c r="H1169" i="4"/>
  <c r="H1168" i="4"/>
  <c r="J1167" i="4" s="1"/>
  <c r="H1167" i="4"/>
  <c r="H1166" i="4"/>
  <c r="H1165" i="4"/>
  <c r="H1164" i="4"/>
  <c r="J1163" i="4" s="1"/>
  <c r="H1163" i="4"/>
  <c r="H1162" i="4"/>
  <c r="H1161" i="4"/>
  <c r="H1160" i="4"/>
  <c r="J1159" i="4" s="1"/>
  <c r="H1159" i="4"/>
  <c r="H1158" i="4"/>
  <c r="I1158" i="4" s="1"/>
  <c r="H1157" i="4"/>
  <c r="H1156" i="4"/>
  <c r="H1155" i="4"/>
  <c r="H1154" i="4"/>
  <c r="H1153" i="4"/>
  <c r="H1152" i="4"/>
  <c r="J1151" i="4" s="1"/>
  <c r="H1151" i="4"/>
  <c r="H1150" i="4"/>
  <c r="H1149" i="4"/>
  <c r="H1148" i="4"/>
  <c r="J1147" i="4" s="1"/>
  <c r="H1147" i="4"/>
  <c r="H1146" i="4"/>
  <c r="H1145" i="4"/>
  <c r="H1144" i="4"/>
  <c r="J1143" i="4" s="1"/>
  <c r="H1143" i="4"/>
  <c r="H1142" i="4"/>
  <c r="I1142" i="4" s="1"/>
  <c r="H1141" i="4"/>
  <c r="H1140" i="4"/>
  <c r="H1139" i="4"/>
  <c r="H1138" i="4"/>
  <c r="H1137" i="4"/>
  <c r="H1136" i="4"/>
  <c r="J1135" i="4" s="1"/>
  <c r="H1135" i="4"/>
  <c r="H1134" i="4"/>
  <c r="H1133" i="4"/>
  <c r="H1132" i="4"/>
  <c r="J1131" i="4" s="1"/>
  <c r="H1131" i="4"/>
  <c r="H1130" i="4"/>
  <c r="H1129" i="4"/>
  <c r="H1128" i="4"/>
  <c r="J1127" i="4" s="1"/>
  <c r="H1127" i="4"/>
  <c r="H1126" i="4"/>
  <c r="I1126" i="4" s="1"/>
  <c r="H1125" i="4"/>
  <c r="H1124" i="4"/>
  <c r="H1123" i="4"/>
  <c r="H1122" i="4"/>
  <c r="H1121" i="4"/>
  <c r="H1120" i="4"/>
  <c r="J1119" i="4" s="1"/>
  <c r="H1119" i="4"/>
  <c r="H1118" i="4"/>
  <c r="H1117" i="4"/>
  <c r="H1116" i="4"/>
  <c r="J1115" i="4" s="1"/>
  <c r="H1115" i="4"/>
  <c r="H1114" i="4"/>
  <c r="H1113" i="4"/>
  <c r="H1112" i="4"/>
  <c r="J1111" i="4" s="1"/>
  <c r="H1111" i="4"/>
  <c r="H1110" i="4"/>
  <c r="I1110" i="4" s="1"/>
  <c r="H1109" i="4"/>
  <c r="H1108" i="4"/>
  <c r="H1107" i="4"/>
  <c r="H1106" i="4"/>
  <c r="H1105" i="4"/>
  <c r="H1104" i="4"/>
  <c r="J1103" i="4" s="1"/>
  <c r="H1103" i="4"/>
  <c r="H1102" i="4"/>
  <c r="H1101" i="4"/>
  <c r="H1100" i="4"/>
  <c r="J1099" i="4" s="1"/>
  <c r="H1099" i="4"/>
  <c r="H1098" i="4"/>
  <c r="H1097" i="4"/>
  <c r="H1096" i="4"/>
  <c r="J1095" i="4" s="1"/>
  <c r="H1095" i="4"/>
  <c r="H1094" i="4"/>
  <c r="I1094" i="4" s="1"/>
  <c r="H1093" i="4"/>
  <c r="H1092" i="4"/>
  <c r="H1091" i="4"/>
  <c r="H1090" i="4"/>
  <c r="H1089" i="4"/>
  <c r="H1088" i="4"/>
  <c r="J1087" i="4" s="1"/>
  <c r="H1087" i="4"/>
  <c r="H1086" i="4"/>
  <c r="H1085" i="4"/>
  <c r="H1084" i="4"/>
  <c r="J1083" i="4" s="1"/>
  <c r="H1083" i="4"/>
  <c r="H1082" i="4"/>
  <c r="H1081" i="4"/>
  <c r="H1080" i="4"/>
  <c r="J1079" i="4" s="1"/>
  <c r="H1079" i="4"/>
  <c r="H1078" i="4"/>
  <c r="I1078" i="4" s="1"/>
  <c r="H1077" i="4"/>
  <c r="H1076" i="4"/>
  <c r="H1075" i="4"/>
  <c r="H1074" i="4"/>
  <c r="H1073" i="4"/>
  <c r="H1072" i="4"/>
  <c r="J1071" i="4" s="1"/>
  <c r="H1071" i="4"/>
  <c r="H1070" i="4"/>
  <c r="H1069" i="4"/>
  <c r="H1068" i="4"/>
  <c r="J1067" i="4" s="1"/>
  <c r="H1067" i="4"/>
  <c r="H1066" i="4"/>
  <c r="H1065" i="4"/>
  <c r="H1064" i="4"/>
  <c r="J1063" i="4" s="1"/>
  <c r="H1063" i="4"/>
  <c r="H1062" i="4"/>
  <c r="I1062" i="4" s="1"/>
  <c r="H1061" i="4"/>
  <c r="H1060" i="4"/>
  <c r="H1059" i="4"/>
  <c r="H1058" i="4"/>
  <c r="H1057" i="4"/>
  <c r="H1056" i="4"/>
  <c r="J1055" i="4" s="1"/>
  <c r="H1055" i="4"/>
  <c r="H1054" i="4"/>
  <c r="H1053" i="4"/>
  <c r="J1052" i="4" s="1"/>
  <c r="H1052" i="4"/>
  <c r="H1051" i="4"/>
  <c r="I1051" i="4" s="1"/>
  <c r="H1050" i="4"/>
  <c r="H1049" i="4"/>
  <c r="J1048" i="4" s="1"/>
  <c r="H1048" i="4"/>
  <c r="H1047" i="4"/>
  <c r="H1046" i="4"/>
  <c r="H1045" i="4"/>
  <c r="J1044" i="4" s="1"/>
  <c r="H1044" i="4"/>
  <c r="H1043" i="4"/>
  <c r="I1043" i="4" s="1"/>
  <c r="H1042" i="4"/>
  <c r="I1042" i="4" s="1"/>
  <c r="H1041" i="4"/>
  <c r="H1040" i="4"/>
  <c r="H1039" i="4"/>
  <c r="H1038" i="4"/>
  <c r="H1037" i="4"/>
  <c r="H1036" i="4"/>
  <c r="J1035" i="4" s="1"/>
  <c r="H1035" i="4"/>
  <c r="H1034" i="4"/>
  <c r="I1034" i="4" s="1"/>
  <c r="H1033" i="4"/>
  <c r="H1032" i="4"/>
  <c r="H1031" i="4"/>
  <c r="H1030" i="4"/>
  <c r="H1029" i="4"/>
  <c r="H1028" i="4"/>
  <c r="H1027" i="4"/>
  <c r="H1026" i="4"/>
  <c r="H1025" i="4"/>
  <c r="H1024" i="4"/>
  <c r="H1023" i="4"/>
  <c r="H1022" i="4"/>
  <c r="H1021" i="4"/>
  <c r="H1020" i="4"/>
  <c r="H1019" i="4"/>
  <c r="H1018" i="4"/>
  <c r="H1017" i="4"/>
  <c r="H1016" i="4"/>
  <c r="H1015" i="4"/>
  <c r="H1014" i="4"/>
  <c r="H1013" i="4"/>
  <c r="H1012" i="4"/>
  <c r="H1011" i="4"/>
  <c r="H1010" i="4"/>
  <c r="H1009" i="4"/>
  <c r="H1008" i="4"/>
  <c r="H1007" i="4"/>
  <c r="H1006" i="4"/>
  <c r="H1005" i="4"/>
  <c r="H1004" i="4"/>
  <c r="J1003" i="4" s="1"/>
  <c r="H1003" i="4"/>
  <c r="H1002" i="4"/>
  <c r="I1002" i="4" s="1"/>
  <c r="H1001" i="4"/>
  <c r="H1000" i="4"/>
  <c r="H999" i="4"/>
  <c r="H998" i="4"/>
  <c r="H997" i="4"/>
  <c r="H996" i="4"/>
  <c r="H995" i="4"/>
  <c r="H994" i="4"/>
  <c r="I994" i="4" s="1"/>
  <c r="H993" i="4"/>
  <c r="H992" i="4"/>
  <c r="H991" i="4"/>
  <c r="H990" i="4"/>
  <c r="H989" i="4"/>
  <c r="H988" i="4"/>
  <c r="J987" i="4" s="1"/>
  <c r="H987" i="4"/>
  <c r="H986" i="4"/>
  <c r="J985" i="4" s="1"/>
  <c r="H985" i="4"/>
  <c r="H984" i="4"/>
  <c r="I984" i="4" s="1"/>
  <c r="H983" i="4"/>
  <c r="H982" i="4"/>
  <c r="H981" i="4"/>
  <c r="H980" i="4"/>
  <c r="I980" i="4" s="1"/>
  <c r="H979" i="4"/>
  <c r="H978" i="4"/>
  <c r="J977" i="4" s="1"/>
  <c r="H977" i="4"/>
  <c r="H976" i="4"/>
  <c r="I976" i="4" s="1"/>
  <c r="H975" i="4"/>
  <c r="H974" i="4"/>
  <c r="H973" i="4"/>
  <c r="H972" i="4"/>
  <c r="I972" i="4" s="1"/>
  <c r="H971" i="4"/>
  <c r="H970" i="4"/>
  <c r="J969" i="4" s="1"/>
  <c r="H969" i="4"/>
  <c r="H968" i="4"/>
  <c r="I968" i="4" s="1"/>
  <c r="H967" i="4"/>
  <c r="H966" i="4"/>
  <c r="J965" i="4" s="1"/>
  <c r="H965" i="4"/>
  <c r="H964" i="4"/>
  <c r="I964" i="4" s="1"/>
  <c r="H963" i="4"/>
  <c r="H962" i="4"/>
  <c r="J961" i="4" s="1"/>
  <c r="H961" i="4"/>
  <c r="H960" i="4"/>
  <c r="I960" i="4" s="1"/>
  <c r="H959" i="4"/>
  <c r="H958" i="4"/>
  <c r="J957" i="4" s="1"/>
  <c r="H957" i="4"/>
  <c r="H956" i="4"/>
  <c r="H955" i="4"/>
  <c r="H954" i="4"/>
  <c r="J953" i="4" s="1"/>
  <c r="H953" i="4"/>
  <c r="H952" i="4"/>
  <c r="I952" i="4" s="1"/>
  <c r="H951" i="4"/>
  <c r="H950" i="4"/>
  <c r="J949" i="4" s="1"/>
  <c r="H949" i="4"/>
  <c r="H948" i="4"/>
  <c r="I948" i="4" s="1"/>
  <c r="H947" i="4"/>
  <c r="H946" i="4"/>
  <c r="J945" i="4" s="1"/>
  <c r="H945" i="4"/>
  <c r="H944" i="4"/>
  <c r="I944" i="4" s="1"/>
  <c r="H943" i="4"/>
  <c r="H942" i="4"/>
  <c r="J941" i="4" s="1"/>
  <c r="H941" i="4"/>
  <c r="H940" i="4"/>
  <c r="H939" i="4"/>
  <c r="H938" i="4"/>
  <c r="J937" i="4" s="1"/>
  <c r="H937" i="4"/>
  <c r="H936" i="4"/>
  <c r="I936" i="4" s="1"/>
  <c r="H935" i="4"/>
  <c r="H934" i="4"/>
  <c r="J933" i="4" s="1"/>
  <c r="H933" i="4"/>
  <c r="H932" i="4"/>
  <c r="I932" i="4" s="1"/>
  <c r="H931" i="4"/>
  <c r="H930" i="4"/>
  <c r="J929" i="4" s="1"/>
  <c r="H929" i="4"/>
  <c r="H928" i="4"/>
  <c r="I928" i="4" s="1"/>
  <c r="H927" i="4"/>
  <c r="H926" i="4"/>
  <c r="J925" i="4" s="1"/>
  <c r="H925" i="4"/>
  <c r="H924" i="4"/>
  <c r="H923" i="4"/>
  <c r="H922" i="4"/>
  <c r="J921" i="4" s="1"/>
  <c r="H921" i="4"/>
  <c r="H920" i="4"/>
  <c r="I920" i="4" s="1"/>
  <c r="H919" i="4"/>
  <c r="H918" i="4"/>
  <c r="J917" i="4" s="1"/>
  <c r="H917" i="4"/>
  <c r="H916" i="4"/>
  <c r="I916" i="4" s="1"/>
  <c r="H915" i="4"/>
  <c r="H914" i="4"/>
  <c r="J913" i="4" s="1"/>
  <c r="H913" i="4"/>
  <c r="H912" i="4"/>
  <c r="I912" i="4" s="1"/>
  <c r="H911" i="4"/>
  <c r="H910" i="4"/>
  <c r="J909" i="4" s="1"/>
  <c r="H909" i="4"/>
  <c r="H908" i="4"/>
  <c r="H907" i="4"/>
  <c r="H906" i="4"/>
  <c r="J905" i="4" s="1"/>
  <c r="H905" i="4"/>
  <c r="H904" i="4"/>
  <c r="I904" i="4" s="1"/>
  <c r="H903" i="4"/>
  <c r="H902" i="4"/>
  <c r="J901" i="4" s="1"/>
  <c r="H901" i="4"/>
  <c r="H900" i="4"/>
  <c r="I900" i="4" s="1"/>
  <c r="H899" i="4"/>
  <c r="H898" i="4"/>
  <c r="J897" i="4" s="1"/>
  <c r="H897" i="4"/>
  <c r="H896" i="4"/>
  <c r="I896" i="4" s="1"/>
  <c r="H895" i="4"/>
  <c r="H894" i="4"/>
  <c r="J893" i="4" s="1"/>
  <c r="H893" i="4"/>
  <c r="H892" i="4"/>
  <c r="I892" i="4" s="1"/>
  <c r="H891" i="4"/>
  <c r="H890" i="4"/>
  <c r="J889" i="4" s="1"/>
  <c r="H889" i="4"/>
  <c r="H888" i="4"/>
  <c r="I888" i="4" s="1"/>
  <c r="H887" i="4"/>
  <c r="H886" i="4"/>
  <c r="J885" i="4" s="1"/>
  <c r="H885" i="4"/>
  <c r="H884" i="4"/>
  <c r="I884" i="4" s="1"/>
  <c r="H883" i="4"/>
  <c r="H882" i="4"/>
  <c r="J881" i="4" s="1"/>
  <c r="H881" i="4"/>
  <c r="H880" i="4"/>
  <c r="I880" i="4" s="1"/>
  <c r="H879" i="4"/>
  <c r="H878" i="4"/>
  <c r="J877" i="4" s="1"/>
  <c r="H877" i="4"/>
  <c r="H876" i="4"/>
  <c r="I876" i="4" s="1"/>
  <c r="H875" i="4"/>
  <c r="H874" i="4"/>
  <c r="J873" i="4" s="1"/>
  <c r="H873" i="4"/>
  <c r="H872" i="4"/>
  <c r="I872" i="4" s="1"/>
  <c r="H871" i="4"/>
  <c r="H870" i="4"/>
  <c r="J869" i="4" s="1"/>
  <c r="H869" i="4"/>
  <c r="H868" i="4"/>
  <c r="I868" i="4" s="1"/>
  <c r="H867" i="4"/>
  <c r="H866" i="4"/>
  <c r="J865" i="4" s="1"/>
  <c r="H865" i="4"/>
  <c r="H864" i="4"/>
  <c r="H863" i="4"/>
  <c r="H862" i="4"/>
  <c r="J861" i="4" s="1"/>
  <c r="H861" i="4"/>
  <c r="H860" i="4"/>
  <c r="I860" i="4" s="1"/>
  <c r="H859" i="4"/>
  <c r="H858" i="4"/>
  <c r="J857" i="4" s="1"/>
  <c r="H857" i="4"/>
  <c r="H856" i="4"/>
  <c r="I856" i="4" s="1"/>
  <c r="H855" i="4"/>
  <c r="H854" i="4"/>
  <c r="J853" i="4" s="1"/>
  <c r="H853" i="4"/>
  <c r="H852" i="4"/>
  <c r="I852" i="4" s="1"/>
  <c r="H851" i="4"/>
  <c r="H850" i="4"/>
  <c r="J849" i="4" s="1"/>
  <c r="H849" i="4"/>
  <c r="H848" i="4"/>
  <c r="H847" i="4"/>
  <c r="H846" i="4"/>
  <c r="J845" i="4" s="1"/>
  <c r="H845" i="4"/>
  <c r="H844" i="4"/>
  <c r="I844" i="4" s="1"/>
  <c r="H843" i="4"/>
  <c r="H842" i="4"/>
  <c r="J841" i="4" s="1"/>
  <c r="H841" i="4"/>
  <c r="H840" i="4"/>
  <c r="I840" i="4" s="1"/>
  <c r="H839" i="4"/>
  <c r="H838" i="4"/>
  <c r="J837" i="4" s="1"/>
  <c r="H837" i="4"/>
  <c r="H836" i="4"/>
  <c r="I836" i="4" s="1"/>
  <c r="H835" i="4"/>
  <c r="H834" i="4"/>
  <c r="J833" i="4" s="1"/>
  <c r="H833" i="4"/>
  <c r="H832" i="4"/>
  <c r="H831" i="4"/>
  <c r="H830" i="4"/>
  <c r="J829" i="4" s="1"/>
  <c r="H829" i="4"/>
  <c r="H828" i="4"/>
  <c r="I828" i="4" s="1"/>
  <c r="H827" i="4"/>
  <c r="H826" i="4"/>
  <c r="J825" i="4" s="1"/>
  <c r="H825" i="4"/>
  <c r="H824" i="4"/>
  <c r="I824" i="4" s="1"/>
  <c r="H823" i="4"/>
  <c r="H822" i="4"/>
  <c r="J821" i="4" s="1"/>
  <c r="H821" i="4"/>
  <c r="H820" i="4"/>
  <c r="I820" i="4" s="1"/>
  <c r="H819" i="4"/>
  <c r="H818" i="4"/>
  <c r="J817" i="4" s="1"/>
  <c r="H817" i="4"/>
  <c r="H816" i="4"/>
  <c r="I816" i="4" s="1"/>
  <c r="H815" i="4"/>
  <c r="H814" i="4"/>
  <c r="J813" i="4" s="1"/>
  <c r="H813" i="4"/>
  <c r="H812" i="4"/>
  <c r="I812" i="4" s="1"/>
  <c r="H811" i="4"/>
  <c r="H810" i="4"/>
  <c r="J809" i="4" s="1"/>
  <c r="H809" i="4"/>
  <c r="H808" i="4"/>
  <c r="I808" i="4" s="1"/>
  <c r="H807" i="4"/>
  <c r="H806" i="4"/>
  <c r="J805" i="4" s="1"/>
  <c r="H805" i="4"/>
  <c r="H804" i="4"/>
  <c r="I804" i="4" s="1"/>
  <c r="H803" i="4"/>
  <c r="H802" i="4"/>
  <c r="J801" i="4" s="1"/>
  <c r="H801" i="4"/>
  <c r="H800" i="4"/>
  <c r="H799" i="4"/>
  <c r="H798" i="4"/>
  <c r="J797" i="4" s="1"/>
  <c r="H797" i="4"/>
  <c r="H796" i="4"/>
  <c r="I796" i="4" s="1"/>
  <c r="H795" i="4"/>
  <c r="H794" i="4"/>
  <c r="J793" i="4" s="1"/>
  <c r="H793" i="4"/>
  <c r="H792" i="4"/>
  <c r="I792" i="4" s="1"/>
  <c r="H791" i="4"/>
  <c r="H790" i="4"/>
  <c r="J789" i="4" s="1"/>
  <c r="H789" i="4"/>
  <c r="H788" i="4"/>
  <c r="I788" i="4" s="1"/>
  <c r="H787" i="4"/>
  <c r="H786" i="4"/>
  <c r="J785" i="4" s="1"/>
  <c r="H785" i="4"/>
  <c r="H784" i="4"/>
  <c r="I784" i="4" s="1"/>
  <c r="H783" i="4"/>
  <c r="H782" i="4"/>
  <c r="J781" i="4" s="1"/>
  <c r="H781" i="4"/>
  <c r="H780" i="4"/>
  <c r="I780" i="4" s="1"/>
  <c r="H779" i="4"/>
  <c r="H778" i="4"/>
  <c r="J777" i="4" s="1"/>
  <c r="H777" i="4"/>
  <c r="H776" i="4"/>
  <c r="I776" i="4" s="1"/>
  <c r="H775" i="4"/>
  <c r="H774" i="4"/>
  <c r="J773" i="4" s="1"/>
  <c r="H773" i="4"/>
  <c r="H772" i="4"/>
  <c r="I772" i="4" s="1"/>
  <c r="H771" i="4"/>
  <c r="H770" i="4"/>
  <c r="J769" i="4" s="1"/>
  <c r="H769" i="4"/>
  <c r="H768" i="4"/>
  <c r="H767" i="4"/>
  <c r="H766" i="4"/>
  <c r="J765" i="4" s="1"/>
  <c r="H765" i="4"/>
  <c r="H764" i="4"/>
  <c r="I764" i="4" s="1"/>
  <c r="H763" i="4"/>
  <c r="H762" i="4"/>
  <c r="J761" i="4" s="1"/>
  <c r="H761" i="4"/>
  <c r="H760" i="4"/>
  <c r="I760" i="4" s="1"/>
  <c r="H759" i="4"/>
  <c r="H758" i="4"/>
  <c r="J757" i="4" s="1"/>
  <c r="H757" i="4"/>
  <c r="H756" i="4"/>
  <c r="I756" i="4" s="1"/>
  <c r="H755" i="4"/>
  <c r="H754" i="4"/>
  <c r="J753" i="4" s="1"/>
  <c r="H753" i="4"/>
  <c r="H752" i="4"/>
  <c r="I752" i="4" s="1"/>
  <c r="H751" i="4"/>
  <c r="H750" i="4"/>
  <c r="J749" i="4" s="1"/>
  <c r="H749" i="4"/>
  <c r="H748" i="4"/>
  <c r="I748" i="4" s="1"/>
  <c r="H747" i="4"/>
  <c r="H746" i="4"/>
  <c r="J745" i="4" s="1"/>
  <c r="H745" i="4"/>
  <c r="H744" i="4"/>
  <c r="I744" i="4" s="1"/>
  <c r="H743" i="4"/>
  <c r="H742" i="4"/>
  <c r="J741" i="4" s="1"/>
  <c r="H741" i="4"/>
  <c r="H740" i="4"/>
  <c r="I740" i="4" s="1"/>
  <c r="H739" i="4"/>
  <c r="H738" i="4"/>
  <c r="J737" i="4" s="1"/>
  <c r="H737" i="4"/>
  <c r="H736" i="4"/>
  <c r="H735" i="4"/>
  <c r="H734" i="4"/>
  <c r="J733" i="4" s="1"/>
  <c r="H733" i="4"/>
  <c r="H732" i="4"/>
  <c r="I732" i="4" s="1"/>
  <c r="H731" i="4"/>
  <c r="H730" i="4"/>
  <c r="J729" i="4" s="1"/>
  <c r="H729" i="4"/>
  <c r="H728" i="4"/>
  <c r="I728" i="4" s="1"/>
  <c r="H727" i="4"/>
  <c r="H726" i="4"/>
  <c r="J725" i="4" s="1"/>
  <c r="H725" i="4"/>
  <c r="H724" i="4"/>
  <c r="I724" i="4" s="1"/>
  <c r="H723" i="4"/>
  <c r="H722" i="4"/>
  <c r="J721" i="4" s="1"/>
  <c r="H721" i="4"/>
  <c r="H720" i="4"/>
  <c r="I720" i="4" s="1"/>
  <c r="H719" i="4"/>
  <c r="H718" i="4"/>
  <c r="J717" i="4" s="1"/>
  <c r="H717" i="4"/>
  <c r="H716" i="4"/>
  <c r="I716" i="4" s="1"/>
  <c r="H715" i="4"/>
  <c r="H714" i="4"/>
  <c r="J713" i="4" s="1"/>
  <c r="H713" i="4"/>
  <c r="H712" i="4"/>
  <c r="I712" i="4" s="1"/>
  <c r="H711" i="4"/>
  <c r="H710" i="4"/>
  <c r="J709" i="4" s="1"/>
  <c r="H709" i="4"/>
  <c r="H708" i="4"/>
  <c r="I708" i="4" s="1"/>
  <c r="H707" i="4"/>
  <c r="H706" i="4"/>
  <c r="J705" i="4" s="1"/>
  <c r="H705" i="4"/>
  <c r="H704" i="4"/>
  <c r="H703" i="4"/>
  <c r="H702" i="4"/>
  <c r="J701" i="4" s="1"/>
  <c r="H701" i="4"/>
  <c r="H700" i="4"/>
  <c r="I700" i="4" s="1"/>
  <c r="H699" i="4"/>
  <c r="H698" i="4"/>
  <c r="J697" i="4" s="1"/>
  <c r="H697" i="4"/>
  <c r="H696" i="4"/>
  <c r="I696" i="4" s="1"/>
  <c r="H695" i="4"/>
  <c r="H694" i="4"/>
  <c r="J693" i="4" s="1"/>
  <c r="H693" i="4"/>
  <c r="H692" i="4"/>
  <c r="I692" i="4" s="1"/>
  <c r="H691" i="4"/>
  <c r="H690" i="4"/>
  <c r="J689" i="4" s="1"/>
  <c r="H689" i="4"/>
  <c r="H688" i="4"/>
  <c r="H687" i="4"/>
  <c r="H686" i="4"/>
  <c r="J685" i="4" s="1"/>
  <c r="H685" i="4"/>
  <c r="H684" i="4"/>
  <c r="H683" i="4"/>
  <c r="H682" i="4"/>
  <c r="J681" i="4" s="1"/>
  <c r="H681" i="4"/>
  <c r="H680" i="4"/>
  <c r="I680" i="4" s="1"/>
  <c r="H679" i="4"/>
  <c r="H678" i="4"/>
  <c r="J677" i="4" s="1"/>
  <c r="H677" i="4"/>
  <c r="H676" i="4"/>
  <c r="I676" i="4" s="1"/>
  <c r="H675" i="4"/>
  <c r="H674" i="4"/>
  <c r="J673" i="4" s="1"/>
  <c r="H673" i="4"/>
  <c r="H672" i="4"/>
  <c r="H671" i="4"/>
  <c r="H670" i="4"/>
  <c r="J669" i="4" s="1"/>
  <c r="H669" i="4"/>
  <c r="H668" i="4"/>
  <c r="I668" i="4" s="1"/>
  <c r="H667" i="4"/>
  <c r="H666" i="4"/>
  <c r="J665" i="4" s="1"/>
  <c r="H665" i="4"/>
  <c r="H664" i="4"/>
  <c r="I664" i="4" s="1"/>
  <c r="H663" i="4"/>
  <c r="H662" i="4"/>
  <c r="J661" i="4" s="1"/>
  <c r="H661" i="4"/>
  <c r="H660" i="4"/>
  <c r="I660" i="4" s="1"/>
  <c r="H659" i="4"/>
  <c r="H658" i="4"/>
  <c r="J657" i="4" s="1"/>
  <c r="H657" i="4"/>
  <c r="H656" i="4"/>
  <c r="H655" i="4"/>
  <c r="H654" i="4"/>
  <c r="H653" i="4"/>
  <c r="H652" i="4"/>
  <c r="I652" i="4" s="1"/>
  <c r="H651" i="4"/>
  <c r="J650" i="4" s="1"/>
  <c r="H650" i="4"/>
  <c r="H649" i="4"/>
  <c r="H648" i="4"/>
  <c r="I648" i="4" s="1"/>
  <c r="H647" i="4"/>
  <c r="J646" i="4" s="1"/>
  <c r="H646" i="4"/>
  <c r="H645" i="4"/>
  <c r="H644" i="4"/>
  <c r="I644" i="4" s="1"/>
  <c r="H643" i="4"/>
  <c r="J642" i="4" s="1"/>
  <c r="H642" i="4"/>
  <c r="H641" i="4"/>
  <c r="H640" i="4"/>
  <c r="I640" i="4" s="1"/>
  <c r="H639" i="4"/>
  <c r="J638" i="4" s="1"/>
  <c r="H638" i="4"/>
  <c r="H637" i="4"/>
  <c r="H636" i="4"/>
  <c r="I636" i="4" s="1"/>
  <c r="H635" i="4"/>
  <c r="J634" i="4" s="1"/>
  <c r="H634" i="4"/>
  <c r="H633" i="4"/>
  <c r="H632" i="4"/>
  <c r="I632" i="4" s="1"/>
  <c r="H631" i="4"/>
  <c r="J630" i="4" s="1"/>
  <c r="H630" i="4"/>
  <c r="H629" i="4"/>
  <c r="H628" i="4"/>
  <c r="I628" i="4" s="1"/>
  <c r="H627" i="4"/>
  <c r="H626" i="4"/>
  <c r="H625" i="4"/>
  <c r="H624" i="4"/>
  <c r="H623" i="4"/>
  <c r="H622" i="4"/>
  <c r="H621" i="4"/>
  <c r="H620" i="4"/>
  <c r="H619" i="4"/>
  <c r="H618" i="4"/>
  <c r="H617" i="4"/>
  <c r="H616" i="4"/>
  <c r="H615" i="4"/>
  <c r="H614" i="4"/>
  <c r="H613" i="4"/>
  <c r="H612" i="4"/>
  <c r="H611" i="4"/>
  <c r="H610" i="4"/>
  <c r="H609" i="4"/>
  <c r="H608" i="4"/>
  <c r="H607" i="4"/>
  <c r="H606" i="4"/>
  <c r="H605" i="4"/>
  <c r="H604" i="4"/>
  <c r="H603" i="4"/>
  <c r="H602" i="4"/>
  <c r="H601" i="4"/>
  <c r="H600" i="4"/>
  <c r="H599" i="4"/>
  <c r="H598" i="4"/>
  <c r="H597" i="4"/>
  <c r="H596" i="4"/>
  <c r="H595" i="4"/>
  <c r="H594" i="4"/>
  <c r="H593" i="4"/>
  <c r="H592" i="4"/>
  <c r="H591" i="4"/>
  <c r="H590" i="4"/>
  <c r="H589" i="4"/>
  <c r="H588" i="4"/>
  <c r="H587" i="4"/>
  <c r="H586" i="4"/>
  <c r="H585" i="4"/>
  <c r="H584" i="4"/>
  <c r="H583" i="4"/>
  <c r="H582" i="4"/>
  <c r="H581" i="4"/>
  <c r="H580" i="4"/>
  <c r="H579" i="4"/>
  <c r="H578" i="4"/>
  <c r="H577" i="4"/>
  <c r="H576" i="4"/>
  <c r="H575" i="4"/>
  <c r="H574" i="4"/>
  <c r="H573" i="4"/>
  <c r="H572" i="4"/>
  <c r="H571" i="4"/>
  <c r="H570" i="4"/>
  <c r="H569" i="4"/>
  <c r="H568" i="4"/>
  <c r="H567" i="4"/>
  <c r="H566" i="4"/>
  <c r="H565" i="4"/>
  <c r="H564" i="4"/>
  <c r="H563" i="4"/>
  <c r="H562" i="4"/>
  <c r="H561" i="4"/>
  <c r="H560" i="4"/>
  <c r="H559" i="4"/>
  <c r="H558" i="4"/>
  <c r="H557" i="4"/>
  <c r="H556" i="4"/>
  <c r="H555" i="4"/>
  <c r="H554" i="4"/>
  <c r="H553" i="4"/>
  <c r="H552" i="4"/>
  <c r="H551" i="4"/>
  <c r="H550" i="4"/>
  <c r="H549" i="4"/>
  <c r="H548" i="4"/>
  <c r="H547" i="4"/>
  <c r="H546" i="4"/>
  <c r="H545" i="4"/>
  <c r="H544" i="4"/>
  <c r="H543" i="4"/>
  <c r="H542" i="4"/>
  <c r="H541" i="4"/>
  <c r="H540" i="4"/>
  <c r="H539" i="4"/>
  <c r="H538" i="4"/>
  <c r="H537" i="4"/>
  <c r="H536" i="4"/>
  <c r="H535" i="4"/>
  <c r="H534" i="4"/>
  <c r="H533" i="4"/>
  <c r="H532" i="4"/>
  <c r="H531" i="4"/>
  <c r="H530" i="4"/>
  <c r="H529" i="4"/>
  <c r="H528" i="4"/>
  <c r="H527" i="4"/>
  <c r="H526" i="4"/>
  <c r="H525" i="4"/>
  <c r="H524" i="4"/>
  <c r="H523" i="4"/>
  <c r="H522" i="4"/>
  <c r="H521" i="4"/>
  <c r="H520" i="4"/>
  <c r="H519" i="4"/>
  <c r="H518" i="4"/>
  <c r="H517" i="4"/>
  <c r="H516" i="4"/>
  <c r="H515" i="4"/>
  <c r="H514" i="4"/>
  <c r="H513" i="4"/>
  <c r="H512" i="4"/>
  <c r="H511" i="4"/>
  <c r="H510" i="4"/>
  <c r="H509" i="4"/>
  <c r="H508" i="4"/>
  <c r="H507" i="4"/>
  <c r="H506" i="4"/>
  <c r="H505" i="4"/>
  <c r="H504" i="4"/>
  <c r="H503" i="4"/>
  <c r="H502" i="4"/>
  <c r="H501" i="4"/>
  <c r="H500" i="4"/>
  <c r="H499" i="4"/>
  <c r="H498" i="4"/>
  <c r="H497" i="4"/>
  <c r="H496" i="4"/>
  <c r="H495" i="4"/>
  <c r="H494" i="4"/>
  <c r="H493" i="4"/>
  <c r="H492" i="4"/>
  <c r="H491" i="4"/>
  <c r="H490" i="4"/>
  <c r="H489" i="4"/>
  <c r="H488" i="4"/>
  <c r="H487" i="4"/>
  <c r="H486" i="4"/>
  <c r="H485" i="4"/>
  <c r="H484" i="4"/>
  <c r="H483" i="4"/>
  <c r="H482" i="4"/>
  <c r="H481" i="4"/>
  <c r="H480" i="4"/>
  <c r="H479" i="4"/>
  <c r="H478" i="4"/>
  <c r="H477" i="4"/>
  <c r="H476" i="4"/>
  <c r="H475" i="4"/>
  <c r="H474" i="4"/>
  <c r="H473" i="4"/>
  <c r="H472" i="4"/>
  <c r="H471" i="4"/>
  <c r="H470" i="4"/>
  <c r="H469" i="4"/>
  <c r="H468" i="4"/>
  <c r="H467" i="4"/>
  <c r="H466" i="4"/>
  <c r="H465" i="4"/>
  <c r="H464" i="4"/>
  <c r="H463" i="4"/>
  <c r="H462" i="4"/>
  <c r="H461" i="4"/>
  <c r="H460" i="4"/>
  <c r="H459" i="4"/>
  <c r="H458" i="4"/>
  <c r="H457" i="4"/>
  <c r="H456" i="4"/>
  <c r="H455" i="4"/>
  <c r="H454" i="4"/>
  <c r="H453" i="4"/>
  <c r="H452" i="4"/>
  <c r="H451" i="4"/>
  <c r="H450" i="4"/>
  <c r="H449" i="4"/>
  <c r="H448" i="4"/>
  <c r="H447" i="4"/>
  <c r="H446" i="4"/>
  <c r="H445" i="4"/>
  <c r="H444" i="4"/>
  <c r="H443" i="4"/>
  <c r="H442" i="4"/>
  <c r="H441" i="4"/>
  <c r="H440" i="4"/>
  <c r="H439" i="4"/>
  <c r="H438" i="4"/>
  <c r="H437" i="4"/>
  <c r="H436" i="4"/>
  <c r="H435" i="4"/>
  <c r="H434" i="4"/>
  <c r="H433" i="4"/>
  <c r="H432" i="4"/>
  <c r="H431" i="4"/>
  <c r="H430" i="4"/>
  <c r="H429" i="4"/>
  <c r="H428" i="4"/>
  <c r="H427" i="4"/>
  <c r="H426" i="4"/>
  <c r="H425" i="4"/>
  <c r="H424" i="4"/>
  <c r="H423" i="4"/>
  <c r="H422" i="4"/>
  <c r="H421" i="4"/>
  <c r="H420" i="4"/>
  <c r="H419" i="4"/>
  <c r="H418" i="4"/>
  <c r="H417" i="4"/>
  <c r="H416" i="4"/>
  <c r="H415" i="4"/>
  <c r="H414" i="4"/>
  <c r="H413" i="4"/>
  <c r="H412" i="4"/>
  <c r="H411" i="4"/>
  <c r="H410" i="4"/>
  <c r="H409" i="4"/>
  <c r="H408" i="4"/>
  <c r="H407" i="4"/>
  <c r="H406" i="4"/>
  <c r="H405" i="4"/>
  <c r="H404" i="4"/>
  <c r="H403" i="4"/>
  <c r="H402" i="4"/>
  <c r="H401" i="4"/>
  <c r="H400" i="4"/>
  <c r="H399" i="4"/>
  <c r="H398" i="4"/>
  <c r="H397" i="4"/>
  <c r="H396" i="4"/>
  <c r="H395" i="4"/>
  <c r="H394" i="4"/>
  <c r="H393" i="4"/>
  <c r="H392" i="4"/>
  <c r="H391" i="4"/>
  <c r="H390" i="4"/>
  <c r="H389" i="4"/>
  <c r="H388" i="4"/>
  <c r="H387" i="4"/>
  <c r="H386" i="4"/>
  <c r="H385" i="4"/>
  <c r="H384" i="4"/>
  <c r="H383" i="4"/>
  <c r="H382" i="4"/>
  <c r="H381" i="4"/>
  <c r="H380" i="4"/>
  <c r="H379" i="4"/>
  <c r="H378" i="4"/>
  <c r="H377" i="4"/>
  <c r="H376" i="4"/>
  <c r="H375" i="4"/>
  <c r="H374" i="4"/>
  <c r="H373" i="4"/>
  <c r="H372" i="4"/>
  <c r="H371" i="4"/>
  <c r="H370" i="4"/>
  <c r="H369" i="4"/>
  <c r="H368" i="4"/>
  <c r="H367" i="4"/>
  <c r="H366" i="4"/>
  <c r="H365" i="4"/>
  <c r="H364" i="4"/>
  <c r="H363" i="4"/>
  <c r="H362" i="4"/>
  <c r="H361" i="4"/>
  <c r="H360" i="4"/>
  <c r="H359" i="4"/>
  <c r="H358" i="4"/>
  <c r="H357" i="4"/>
  <c r="H356" i="4"/>
  <c r="H355" i="4"/>
  <c r="H354" i="4"/>
  <c r="H353" i="4"/>
  <c r="H352" i="4"/>
  <c r="H351" i="4"/>
  <c r="H350" i="4"/>
  <c r="H349" i="4"/>
  <c r="H348" i="4"/>
  <c r="H347" i="4"/>
  <c r="H346" i="4"/>
  <c r="H345" i="4"/>
  <c r="H344" i="4"/>
  <c r="H343" i="4"/>
  <c r="H342" i="4"/>
  <c r="H341" i="4"/>
  <c r="H340" i="4"/>
  <c r="H339" i="4"/>
  <c r="H338" i="4"/>
  <c r="H337" i="4"/>
  <c r="H336" i="4"/>
  <c r="H335" i="4"/>
  <c r="H334" i="4"/>
  <c r="H333" i="4"/>
  <c r="H332" i="4"/>
  <c r="H331" i="4"/>
  <c r="H330" i="4"/>
  <c r="H329" i="4"/>
  <c r="H328" i="4"/>
  <c r="H327" i="4"/>
  <c r="H326" i="4"/>
  <c r="H325" i="4"/>
  <c r="H324" i="4"/>
  <c r="H323" i="4"/>
  <c r="H322" i="4"/>
  <c r="H321" i="4"/>
  <c r="H320" i="4"/>
  <c r="H319" i="4"/>
  <c r="H318" i="4"/>
  <c r="H317" i="4"/>
  <c r="H316" i="4"/>
  <c r="H315" i="4"/>
  <c r="H314" i="4"/>
  <c r="H313" i="4"/>
  <c r="H312" i="4"/>
  <c r="H311" i="4"/>
  <c r="H310" i="4"/>
  <c r="H309" i="4"/>
  <c r="H308" i="4"/>
  <c r="H307" i="4"/>
  <c r="H306" i="4"/>
  <c r="H305" i="4"/>
  <c r="H304" i="4"/>
  <c r="H303" i="4"/>
  <c r="H302" i="4"/>
  <c r="H301" i="4"/>
  <c r="H300" i="4"/>
  <c r="H299" i="4"/>
  <c r="H298" i="4"/>
  <c r="H297" i="4"/>
  <c r="H296" i="4"/>
  <c r="H295" i="4"/>
  <c r="H294" i="4"/>
  <c r="H293" i="4"/>
  <c r="H292" i="4"/>
  <c r="H291" i="4"/>
  <c r="H290" i="4"/>
  <c r="J289" i="4" s="1"/>
  <c r="H289" i="4"/>
  <c r="J288" i="4" s="1"/>
  <c r="H288" i="4"/>
  <c r="H287" i="4"/>
  <c r="H286" i="4"/>
  <c r="J285" i="4" s="1"/>
  <c r="H285" i="4"/>
  <c r="J284" i="4" s="1"/>
  <c r="H284" i="4"/>
  <c r="H283" i="4"/>
  <c r="H282" i="4"/>
  <c r="H281" i="4"/>
  <c r="J280" i="4" s="1"/>
  <c r="H280" i="4"/>
  <c r="H279" i="4"/>
  <c r="H278" i="4"/>
  <c r="J277" i="4" s="1"/>
  <c r="H277" i="4"/>
  <c r="J276" i="4" s="1"/>
  <c r="H276" i="4"/>
  <c r="H275" i="4"/>
  <c r="H274" i="4"/>
  <c r="J273" i="4" s="1"/>
  <c r="H273" i="4"/>
  <c r="J272" i="4" s="1"/>
  <c r="H272" i="4"/>
  <c r="H271" i="4"/>
  <c r="H270" i="4"/>
  <c r="J269" i="4" s="1"/>
  <c r="H269" i="4"/>
  <c r="J268" i="4" s="1"/>
  <c r="H268" i="4"/>
  <c r="H267" i="4"/>
  <c r="H266" i="4"/>
  <c r="H265" i="4"/>
  <c r="J264" i="4" s="1"/>
  <c r="H264" i="4"/>
  <c r="H263" i="4"/>
  <c r="H262" i="4"/>
  <c r="J261" i="4" s="1"/>
  <c r="H261" i="4"/>
  <c r="J260" i="4" s="1"/>
  <c r="H260" i="4"/>
  <c r="H259" i="4"/>
  <c r="H258" i="4"/>
  <c r="J257" i="4" s="1"/>
  <c r="H257" i="4"/>
  <c r="H256" i="4"/>
  <c r="H255" i="4"/>
  <c r="H254" i="4"/>
  <c r="J253" i="4" s="1"/>
  <c r="H253" i="4"/>
  <c r="I253" i="4" s="1"/>
  <c r="H252" i="4"/>
  <c r="H251" i="4"/>
  <c r="J250" i="4" s="1"/>
  <c r="H250" i="4"/>
  <c r="H249" i="4"/>
  <c r="I249" i="4" s="1"/>
  <c r="H248" i="4"/>
  <c r="H247" i="4"/>
  <c r="J246" i="4" s="1"/>
  <c r="H246" i="4"/>
  <c r="H245" i="4"/>
  <c r="H244" i="4"/>
  <c r="H243" i="4"/>
  <c r="J242" i="4" s="1"/>
  <c r="H242" i="4"/>
  <c r="J241" i="4" s="1"/>
  <c r="H241" i="4"/>
  <c r="H240" i="4"/>
  <c r="H239" i="4"/>
  <c r="J238" i="4" s="1"/>
  <c r="H238" i="4"/>
  <c r="H237" i="4"/>
  <c r="I237" i="4" s="1"/>
  <c r="H236" i="4"/>
  <c r="H235" i="4"/>
  <c r="J234" i="4" s="1"/>
  <c r="H234" i="4"/>
  <c r="J233" i="4" s="1"/>
  <c r="H233" i="4"/>
  <c r="H232" i="4"/>
  <c r="I232" i="4" s="1"/>
  <c r="H231" i="4"/>
  <c r="J230" i="4" s="1"/>
  <c r="H230" i="4"/>
  <c r="J229" i="4" s="1"/>
  <c r="H229" i="4"/>
  <c r="H228" i="4"/>
  <c r="H227" i="4"/>
  <c r="H226" i="4"/>
  <c r="J225" i="4" s="1"/>
  <c r="H225" i="4"/>
  <c r="H224" i="4"/>
  <c r="I224" i="4" s="1"/>
  <c r="H223" i="4"/>
  <c r="J222" i="4" s="1"/>
  <c r="H222" i="4"/>
  <c r="J221" i="4" s="1"/>
  <c r="H221" i="4"/>
  <c r="H220" i="4"/>
  <c r="H219" i="4"/>
  <c r="H218" i="4"/>
  <c r="J217" i="4" s="1"/>
  <c r="H217" i="4"/>
  <c r="H216" i="4"/>
  <c r="I216" i="4" s="1"/>
  <c r="H215" i="4"/>
  <c r="J214" i="4" s="1"/>
  <c r="H214" i="4"/>
  <c r="H213" i="4"/>
  <c r="H212" i="4"/>
  <c r="H211" i="4"/>
  <c r="J210" i="4" s="1"/>
  <c r="H210" i="4"/>
  <c r="J209" i="4" s="1"/>
  <c r="H209" i="4"/>
  <c r="H208" i="4"/>
  <c r="H207" i="4"/>
  <c r="J206" i="4" s="1"/>
  <c r="H206" i="4"/>
  <c r="H205" i="4"/>
  <c r="H204" i="4"/>
  <c r="H203" i="4"/>
  <c r="J202" i="4" s="1"/>
  <c r="H202" i="4"/>
  <c r="J201" i="4" s="1"/>
  <c r="H201" i="4"/>
  <c r="H200" i="4"/>
  <c r="I200" i="4" s="1"/>
  <c r="H199" i="4"/>
  <c r="J198" i="4" s="1"/>
  <c r="H198" i="4"/>
  <c r="J197" i="4" s="1"/>
  <c r="H197" i="4"/>
  <c r="H196" i="4"/>
  <c r="H195" i="4"/>
  <c r="H194" i="4"/>
  <c r="J193" i="4" s="1"/>
  <c r="H193" i="4"/>
  <c r="H192" i="4"/>
  <c r="I192" i="4" s="1"/>
  <c r="H191" i="4"/>
  <c r="J190" i="4" s="1"/>
  <c r="H190" i="4"/>
  <c r="H189" i="4"/>
  <c r="H188" i="4"/>
  <c r="H187" i="4"/>
  <c r="H186" i="4"/>
  <c r="J185" i="4" s="1"/>
  <c r="H185" i="4"/>
  <c r="H184" i="4"/>
  <c r="I184" i="4" s="1"/>
  <c r="H183" i="4"/>
  <c r="J182" i="4" s="1"/>
  <c r="H182" i="4"/>
  <c r="H181" i="4"/>
  <c r="I181" i="4" s="1"/>
  <c r="H180" i="4"/>
  <c r="H179" i="4"/>
  <c r="J178" i="4" s="1"/>
  <c r="H178" i="4"/>
  <c r="J177" i="4" s="1"/>
  <c r="H177" i="4"/>
  <c r="H176" i="4"/>
  <c r="H175" i="4"/>
  <c r="J174" i="4" s="1"/>
  <c r="H174" i="4"/>
  <c r="H173" i="4"/>
  <c r="H172" i="4"/>
  <c r="H171" i="4"/>
  <c r="J170" i="4" s="1"/>
  <c r="H170" i="4"/>
  <c r="J169" i="4" s="1"/>
  <c r="H169" i="4"/>
  <c r="H168" i="4"/>
  <c r="I168" i="4" s="1"/>
  <c r="H167" i="4"/>
  <c r="J166" i="4" s="1"/>
  <c r="H166" i="4"/>
  <c r="J165" i="4" s="1"/>
  <c r="H165" i="4"/>
  <c r="H164" i="4"/>
  <c r="H163" i="4"/>
  <c r="J162" i="4" s="1"/>
  <c r="H162" i="4"/>
  <c r="J161" i="4" s="1"/>
  <c r="H161" i="4"/>
  <c r="H160" i="4"/>
  <c r="H159" i="4"/>
  <c r="J158" i="4" s="1"/>
  <c r="H158" i="4"/>
  <c r="H157" i="4"/>
  <c r="H156" i="4"/>
  <c r="H155" i="4"/>
  <c r="J154" i="4" s="1"/>
  <c r="H154" i="4"/>
  <c r="J153" i="4" s="1"/>
  <c r="H153" i="4"/>
  <c r="H152" i="4"/>
  <c r="I152" i="4" s="1"/>
  <c r="H151" i="4"/>
  <c r="J150" i="4" s="1"/>
  <c r="H150" i="4"/>
  <c r="H149" i="4"/>
  <c r="H148" i="4"/>
  <c r="H147" i="4"/>
  <c r="J146" i="4" s="1"/>
  <c r="H146" i="4"/>
  <c r="J145" i="4" s="1"/>
  <c r="H145" i="4"/>
  <c r="H144" i="4"/>
  <c r="I144" i="4" s="1"/>
  <c r="H143" i="4"/>
  <c r="J142" i="4" s="1"/>
  <c r="H142" i="4"/>
  <c r="H141" i="4"/>
  <c r="H140" i="4"/>
  <c r="H139" i="4"/>
  <c r="J138" i="4" s="1"/>
  <c r="H138" i="4"/>
  <c r="J137" i="4" s="1"/>
  <c r="H137" i="4"/>
  <c r="H136" i="4"/>
  <c r="I136" i="4" s="1"/>
  <c r="H135" i="4"/>
  <c r="J134" i="4" s="1"/>
  <c r="H134" i="4"/>
  <c r="H133" i="4"/>
  <c r="H132" i="4"/>
  <c r="H131" i="4"/>
  <c r="J130" i="4" s="1"/>
  <c r="H130" i="4"/>
  <c r="J129" i="4" s="1"/>
  <c r="H129" i="4"/>
  <c r="H128" i="4"/>
  <c r="H127" i="4"/>
  <c r="J126" i="4" s="1"/>
  <c r="H126" i="4"/>
  <c r="H125" i="4"/>
  <c r="H124" i="4"/>
  <c r="H123" i="4"/>
  <c r="J122" i="4" s="1"/>
  <c r="H122" i="4"/>
  <c r="J121" i="4" s="1"/>
  <c r="H121" i="4"/>
  <c r="H120" i="4"/>
  <c r="I120" i="4" s="1"/>
  <c r="H119" i="4"/>
  <c r="J118" i="4" s="1"/>
  <c r="H118" i="4"/>
  <c r="H117" i="4"/>
  <c r="H116" i="4"/>
  <c r="H115" i="4"/>
  <c r="J114" i="4" s="1"/>
  <c r="H114" i="4"/>
  <c r="J113" i="4" s="1"/>
  <c r="H113" i="4"/>
  <c r="H112" i="4"/>
  <c r="H111" i="4"/>
  <c r="J110" i="4" s="1"/>
  <c r="H110" i="4"/>
  <c r="H109" i="4"/>
  <c r="H108" i="4"/>
  <c r="H107" i="4"/>
  <c r="J106" i="4" s="1"/>
  <c r="H106" i="4"/>
  <c r="J105" i="4" s="1"/>
  <c r="H105" i="4"/>
  <c r="H104" i="4"/>
  <c r="I104" i="4" s="1"/>
  <c r="H103" i="4"/>
  <c r="J102" i="4" s="1"/>
  <c r="H102" i="4"/>
  <c r="H101" i="4"/>
  <c r="H100" i="4"/>
  <c r="H99" i="4"/>
  <c r="J98" i="4" s="1"/>
  <c r="H98" i="4"/>
  <c r="J97" i="4" s="1"/>
  <c r="H97" i="4"/>
  <c r="H96" i="4"/>
  <c r="H95" i="4"/>
  <c r="J94" i="4" s="1"/>
  <c r="H94" i="4"/>
  <c r="H93" i="4"/>
  <c r="H92" i="4"/>
  <c r="H91" i="4"/>
  <c r="J90" i="4" s="1"/>
  <c r="H90" i="4"/>
  <c r="J89" i="4" s="1"/>
  <c r="H89" i="4"/>
  <c r="H88" i="4"/>
  <c r="I88" i="4" s="1"/>
  <c r="H87" i="4"/>
  <c r="J86" i="4" s="1"/>
  <c r="H86" i="4"/>
  <c r="H85" i="4"/>
  <c r="H84" i="4"/>
  <c r="H83" i="4"/>
  <c r="J82" i="4" s="1"/>
  <c r="H82" i="4"/>
  <c r="J81" i="4" s="1"/>
  <c r="H81" i="4"/>
  <c r="H80" i="4"/>
  <c r="I80" i="4" s="1"/>
  <c r="H79" i="4"/>
  <c r="J78" i="4" s="1"/>
  <c r="H78" i="4"/>
  <c r="H77" i="4"/>
  <c r="H76" i="4"/>
  <c r="H75" i="4"/>
  <c r="J74" i="4" s="1"/>
  <c r="H74" i="4"/>
  <c r="J73" i="4" s="1"/>
  <c r="H73" i="4"/>
  <c r="H72" i="4"/>
  <c r="I72" i="4" s="1"/>
  <c r="H71" i="4"/>
  <c r="J70" i="4" s="1"/>
  <c r="H70" i="4"/>
  <c r="H69" i="4"/>
  <c r="H68" i="4"/>
  <c r="H67" i="4"/>
  <c r="J66" i="4" s="1"/>
  <c r="H66" i="4"/>
  <c r="J65" i="4" s="1"/>
  <c r="H65" i="4"/>
  <c r="H64" i="4"/>
  <c r="H63" i="4"/>
  <c r="J62" i="4" s="1"/>
  <c r="H62" i="4"/>
  <c r="H61" i="4"/>
  <c r="H60" i="4"/>
  <c r="H59" i="4"/>
  <c r="J58" i="4" s="1"/>
  <c r="H58" i="4"/>
  <c r="J57" i="4" s="1"/>
  <c r="H57" i="4"/>
  <c r="H56" i="4"/>
  <c r="I56" i="4" s="1"/>
  <c r="H55" i="4"/>
  <c r="J54" i="4" s="1"/>
  <c r="H54" i="4"/>
  <c r="H53" i="4"/>
  <c r="H52" i="4"/>
  <c r="H51" i="4"/>
  <c r="J50" i="4" s="1"/>
  <c r="H50" i="4"/>
  <c r="J49" i="4" s="1"/>
  <c r="H49" i="4"/>
  <c r="H48" i="4"/>
  <c r="H47" i="4"/>
  <c r="J46" i="4" s="1"/>
  <c r="H46" i="4"/>
  <c r="H45" i="4"/>
  <c r="H44" i="4"/>
  <c r="H43" i="4"/>
  <c r="J42" i="4" s="1"/>
  <c r="H42" i="4"/>
  <c r="J41" i="4" s="1"/>
  <c r="H41" i="4"/>
  <c r="H40" i="4"/>
  <c r="I40" i="4" s="1"/>
  <c r="H39" i="4"/>
  <c r="J38" i="4" s="1"/>
  <c r="H38" i="4"/>
  <c r="H37" i="4"/>
  <c r="H36" i="4"/>
  <c r="H35" i="4"/>
  <c r="J34" i="4" s="1"/>
  <c r="H34" i="4"/>
  <c r="J33" i="4" s="1"/>
  <c r="H33" i="4"/>
  <c r="H32" i="4"/>
  <c r="H31" i="4"/>
  <c r="J30" i="4" s="1"/>
  <c r="H30" i="4"/>
  <c r="H29" i="4"/>
  <c r="H28" i="4"/>
  <c r="H27" i="4"/>
  <c r="J26" i="4" s="1"/>
  <c r="H26" i="4"/>
  <c r="J25" i="4" s="1"/>
  <c r="H25" i="4"/>
  <c r="H24" i="4"/>
  <c r="I24" i="4" s="1"/>
  <c r="H23" i="4"/>
  <c r="J22" i="4" s="1"/>
  <c r="H22" i="4"/>
  <c r="H21" i="4"/>
  <c r="H20" i="4"/>
  <c r="H19" i="4"/>
  <c r="J18" i="4" s="1"/>
  <c r="H18" i="4"/>
  <c r="J17" i="4" s="1"/>
  <c r="H17" i="4"/>
  <c r="H16" i="4"/>
  <c r="I16" i="4" s="1"/>
  <c r="H15" i="4"/>
  <c r="J14" i="4" s="1"/>
  <c r="H14" i="4"/>
  <c r="H13" i="4"/>
  <c r="Q154" i="4"/>
  <c r="Q153" i="4"/>
  <c r="Q152" i="4"/>
  <c r="R152" i="4" s="1"/>
  <c r="Q151" i="4"/>
  <c r="S150" i="4" s="1"/>
  <c r="Q150" i="4"/>
  <c r="Q149" i="4"/>
  <c r="Q148" i="4"/>
  <c r="Q147" i="4"/>
  <c r="S146" i="4" s="1"/>
  <c r="Q146" i="4"/>
  <c r="S145" i="4" s="1"/>
  <c r="Q145" i="4"/>
  <c r="Q144" i="4"/>
  <c r="Q143" i="4"/>
  <c r="S142" i="4" s="1"/>
  <c r="Q142" i="4"/>
  <c r="Q141" i="4"/>
  <c r="Q140" i="4"/>
  <c r="Q139" i="4"/>
  <c r="S138" i="4" s="1"/>
  <c r="Q138" i="4"/>
  <c r="S137" i="4" s="1"/>
  <c r="Q137" i="4"/>
  <c r="Q136" i="4"/>
  <c r="R136" i="4" s="1"/>
  <c r="Q135" i="4"/>
  <c r="S134" i="4" s="1"/>
  <c r="Q134" i="4"/>
  <c r="Q133" i="4"/>
  <c r="Q132" i="4"/>
  <c r="Q131" i="4"/>
  <c r="S130" i="4" s="1"/>
  <c r="Q130" i="4"/>
  <c r="S129" i="4" s="1"/>
  <c r="Q129" i="4"/>
  <c r="Q128" i="4"/>
  <c r="Q127" i="4"/>
  <c r="S126" i="4" s="1"/>
  <c r="Q126" i="4"/>
  <c r="Q125" i="4"/>
  <c r="Q124" i="4"/>
  <c r="Q123" i="4"/>
  <c r="S122" i="4" s="1"/>
  <c r="Q122" i="4"/>
  <c r="S121" i="4" s="1"/>
  <c r="Q121" i="4"/>
  <c r="Q120" i="4"/>
  <c r="R120" i="4" s="1"/>
  <c r="Q119" i="4"/>
  <c r="S118" i="4" s="1"/>
  <c r="Q118" i="4"/>
  <c r="Q117" i="4"/>
  <c r="Q116" i="4"/>
  <c r="Q115" i="4"/>
  <c r="S114" i="4" s="1"/>
  <c r="Q114" i="4"/>
  <c r="S113" i="4" s="1"/>
  <c r="Q113" i="4"/>
  <c r="Q112" i="4"/>
  <c r="Q111" i="4"/>
  <c r="Q110" i="4"/>
  <c r="Q109" i="4"/>
  <c r="Q108" i="4"/>
  <c r="Q107" i="4"/>
  <c r="Q106" i="4"/>
  <c r="Q105" i="4"/>
  <c r="Q104" i="4"/>
  <c r="Q103" i="4"/>
  <c r="Q102" i="4"/>
  <c r="Q101" i="4"/>
  <c r="Q100" i="4"/>
  <c r="Q99" i="4"/>
  <c r="Q98" i="4"/>
  <c r="Q97" i="4"/>
  <c r="Q96" i="4"/>
  <c r="Q95" i="4"/>
  <c r="Q94"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S59" i="4" s="1"/>
  <c r="Q59" i="4"/>
  <c r="Q58" i="4"/>
  <c r="S57" i="4" s="1"/>
  <c r="Q57" i="4"/>
  <c r="Q56" i="4"/>
  <c r="S55" i="4" s="1"/>
  <c r="Q55" i="4"/>
  <c r="Q54" i="4"/>
  <c r="S53" i="4" s="1"/>
  <c r="Q53" i="4"/>
  <c r="S52" i="4" s="1"/>
  <c r="Q52" i="4"/>
  <c r="S51" i="4" s="1"/>
  <c r="Q51" i="4"/>
  <c r="S50" i="4" s="1"/>
  <c r="Q50" i="4"/>
  <c r="S49" i="4" s="1"/>
  <c r="Q49" i="4"/>
  <c r="S48" i="4" s="1"/>
  <c r="Q48" i="4"/>
  <c r="S47" i="4" s="1"/>
  <c r="Q47" i="4"/>
  <c r="R47" i="4" s="1"/>
  <c r="Q46" i="4"/>
  <c r="Q45" i="4"/>
  <c r="Q44" i="4"/>
  <c r="Q43" i="4"/>
  <c r="Q42" i="4"/>
  <c r="Q41" i="4"/>
  <c r="Q40" i="4"/>
  <c r="S39" i="4" s="1"/>
  <c r="Q39" i="4"/>
  <c r="Q38" i="4"/>
  <c r="S37" i="4" s="1"/>
  <c r="Q37" i="4"/>
  <c r="Q36" i="4"/>
  <c r="R36" i="4" s="1"/>
  <c r="Q35" i="4"/>
  <c r="S34" i="4" s="1"/>
  <c r="Q34" i="4"/>
  <c r="S33" i="4" s="1"/>
  <c r="Q33" i="4"/>
  <c r="S32" i="4" s="1"/>
  <c r="Q32" i="4"/>
  <c r="S31" i="4" s="1"/>
  <c r="Q31" i="4"/>
  <c r="S30" i="4" s="1"/>
  <c r="Q30" i="4"/>
  <c r="S29" i="4" s="1"/>
  <c r="Q29" i="4"/>
  <c r="S28" i="4" s="1"/>
  <c r="Q28" i="4"/>
  <c r="S27" i="4" s="1"/>
  <c r="Q27" i="4"/>
  <c r="S26" i="4" s="1"/>
  <c r="Q26" i="4"/>
  <c r="S25" i="4" s="1"/>
  <c r="Q25" i="4"/>
  <c r="S24" i="4" s="1"/>
  <c r="Q24" i="4"/>
  <c r="S23" i="4" s="1"/>
  <c r="Q23" i="4"/>
  <c r="S22" i="4" s="1"/>
  <c r="Q22" i="4"/>
  <c r="S21" i="4" s="1"/>
  <c r="Q21" i="4"/>
  <c r="S20" i="4" s="1"/>
  <c r="Q20" i="4"/>
  <c r="S19" i="4" s="1"/>
  <c r="Q19" i="4"/>
  <c r="S18" i="4" s="1"/>
  <c r="Q18" i="4"/>
  <c r="S17" i="4" s="1"/>
  <c r="Q17" i="4"/>
  <c r="S16" i="4" s="1"/>
  <c r="Q16" i="4"/>
  <c r="S15" i="4" s="1"/>
  <c r="Q15" i="4"/>
  <c r="Q14" i="4"/>
  <c r="R14" i="4" s="1"/>
  <c r="Q13" i="4"/>
  <c r="Q12" i="4"/>
  <c r="Q11" i="4"/>
  <c r="Q10" i="4"/>
  <c r="R10" i="4" s="1"/>
  <c r="AW107" i="2"/>
  <c r="AW106" i="2"/>
  <c r="AV76" i="3" l="1"/>
  <c r="AW76" i="3" s="1"/>
  <c r="AV74" i="3"/>
  <c r="AW74" i="3" s="1"/>
  <c r="AV75" i="3"/>
  <c r="AW75" i="3" s="1"/>
  <c r="AV72" i="3"/>
  <c r="AW72" i="3" s="1"/>
  <c r="AY54" i="3"/>
  <c r="AZ54" i="3" s="1"/>
  <c r="AY52" i="3"/>
  <c r="AZ52" i="3" s="1"/>
  <c r="AY53" i="3"/>
  <c r="AZ53" i="3" s="1"/>
  <c r="AY57" i="3"/>
  <c r="AZ57" i="3" s="1"/>
  <c r="AY60" i="3"/>
  <c r="AZ60" i="3" s="1"/>
  <c r="AY55" i="3"/>
  <c r="AZ55" i="3" s="1"/>
  <c r="AY59" i="3"/>
  <c r="AZ59" i="3" s="1"/>
  <c r="AY58" i="3"/>
  <c r="AZ58" i="3" s="1"/>
  <c r="D13" i="5"/>
  <c r="E13" i="5" s="1"/>
  <c r="F13" i="5" s="1"/>
  <c r="D15" i="5"/>
  <c r="E15" i="5" s="1"/>
  <c r="F15" i="5" s="1"/>
  <c r="D19" i="5"/>
  <c r="E19" i="5" s="1"/>
  <c r="F19" i="5" s="1"/>
  <c r="D23" i="5"/>
  <c r="E23" i="5" s="1"/>
  <c r="F23" i="5" s="1"/>
  <c r="D27" i="5"/>
  <c r="E27" i="5" s="1"/>
  <c r="F27" i="5" s="1"/>
  <c r="D31" i="5"/>
  <c r="E31" i="5" s="1"/>
  <c r="F31" i="5" s="1"/>
  <c r="D17" i="5"/>
  <c r="E17" i="5" s="1"/>
  <c r="F17" i="5" s="1"/>
  <c r="D29" i="5"/>
  <c r="E29" i="5" s="1"/>
  <c r="F29" i="5" s="1"/>
  <c r="D55" i="5"/>
  <c r="E55" i="5" s="1"/>
  <c r="F55" i="5" s="1"/>
  <c r="D49" i="5"/>
  <c r="E49" i="5" s="1"/>
  <c r="F49" i="5" s="1"/>
  <c r="D45" i="5"/>
  <c r="E45" i="5" s="1"/>
  <c r="F45" i="5" s="1"/>
  <c r="D34" i="5"/>
  <c r="E34" i="5" s="1"/>
  <c r="F34" i="5" s="1"/>
  <c r="D42" i="5"/>
  <c r="E42" i="5" s="1"/>
  <c r="F42" i="5" s="1"/>
  <c r="D22" i="5"/>
  <c r="E22" i="5" s="1"/>
  <c r="F22" i="5" s="1"/>
  <c r="D30" i="5"/>
  <c r="E30" i="5" s="1"/>
  <c r="F30" i="5" s="1"/>
  <c r="D14" i="5"/>
  <c r="E14" i="5" s="1"/>
  <c r="F14" i="5" s="1"/>
  <c r="D54" i="5"/>
  <c r="E54" i="5" s="1"/>
  <c r="F54" i="5" s="1"/>
  <c r="D48" i="5"/>
  <c r="E48" i="5" s="1"/>
  <c r="F48" i="5" s="1"/>
  <c r="D50" i="5"/>
  <c r="E50" i="5" s="1"/>
  <c r="F50" i="5" s="1"/>
  <c r="D52" i="5"/>
  <c r="E52" i="5" s="1"/>
  <c r="F52" i="5" s="1"/>
  <c r="D44" i="5"/>
  <c r="E44" i="5" s="1"/>
  <c r="F44" i="5" s="1"/>
  <c r="D46" i="5"/>
  <c r="E46" i="5" s="1"/>
  <c r="F46" i="5" s="1"/>
  <c r="D33" i="5"/>
  <c r="E33" i="5" s="1"/>
  <c r="F33" i="5" s="1"/>
  <c r="D35" i="5"/>
  <c r="E35" i="5" s="1"/>
  <c r="F35" i="5" s="1"/>
  <c r="D37" i="5"/>
  <c r="E37" i="5" s="1"/>
  <c r="F37" i="5" s="1"/>
  <c r="D39" i="5"/>
  <c r="E39" i="5" s="1"/>
  <c r="F39" i="5" s="1"/>
  <c r="D41" i="5"/>
  <c r="E41" i="5" s="1"/>
  <c r="F41" i="5" s="1"/>
  <c r="D16" i="5"/>
  <c r="E16" i="5" s="1"/>
  <c r="F16" i="5" s="1"/>
  <c r="D20" i="5"/>
  <c r="E20" i="5" s="1"/>
  <c r="F20" i="5" s="1"/>
  <c r="D24" i="5"/>
  <c r="E24" i="5" s="1"/>
  <c r="F24" i="5" s="1"/>
  <c r="D28" i="5"/>
  <c r="E28" i="5" s="1"/>
  <c r="F28" i="5" s="1"/>
  <c r="D32" i="5"/>
  <c r="E32" i="5" s="1"/>
  <c r="F32" i="5" s="1"/>
  <c r="D21" i="5"/>
  <c r="E21" i="5" s="1"/>
  <c r="F21" i="5" s="1"/>
  <c r="D43" i="5"/>
  <c r="E43" i="5" s="1"/>
  <c r="F43" i="5" s="1"/>
  <c r="D38" i="5"/>
  <c r="E38" i="5" s="1"/>
  <c r="F38" i="5" s="1"/>
  <c r="D26" i="5"/>
  <c r="E26" i="5" s="1"/>
  <c r="F26" i="5" s="1"/>
  <c r="D25" i="5"/>
  <c r="E25" i="5" s="1"/>
  <c r="F25" i="5" s="1"/>
  <c r="D53" i="5"/>
  <c r="E53" i="5" s="1"/>
  <c r="F53" i="5" s="1"/>
  <c r="D51" i="5"/>
  <c r="E51" i="5" s="1"/>
  <c r="F51" i="5" s="1"/>
  <c r="D47" i="5"/>
  <c r="E47" i="5" s="1"/>
  <c r="F47" i="5" s="1"/>
  <c r="D36" i="5"/>
  <c r="E36" i="5" s="1"/>
  <c r="F36" i="5" s="1"/>
  <c r="D40" i="5"/>
  <c r="E40" i="5" s="1"/>
  <c r="F40" i="5" s="1"/>
  <c r="D18" i="5"/>
  <c r="E18" i="5" s="1"/>
  <c r="F18" i="5" s="1"/>
  <c r="AV28" i="3"/>
  <c r="AZ28" i="3" s="1"/>
  <c r="I1229" i="4"/>
  <c r="S153" i="4"/>
  <c r="R154" i="4"/>
  <c r="T154" i="4" s="1"/>
  <c r="I1385" i="4"/>
  <c r="I1311" i="4"/>
  <c r="I1316" i="4"/>
  <c r="I1766" i="4"/>
  <c r="I1265" i="4"/>
  <c r="I1734" i="4"/>
  <c r="I1683" i="4"/>
  <c r="I1489" i="4"/>
  <c r="I1562" i="4"/>
  <c r="I1457" i="4"/>
  <c r="I1269" i="4"/>
  <c r="J1770" i="4"/>
  <c r="I1682" i="4"/>
  <c r="K1682" i="4" s="1"/>
  <c r="I1655" i="4"/>
  <c r="I1616" i="4"/>
  <c r="J1551" i="4"/>
  <c r="I1552" i="4"/>
  <c r="J1425" i="4"/>
  <c r="I1426" i="4"/>
  <c r="J1777" i="4"/>
  <c r="I1778" i="4"/>
  <c r="J1639" i="4"/>
  <c r="I1640" i="4"/>
  <c r="J1607" i="4"/>
  <c r="I1608" i="4"/>
  <c r="I1485" i="4"/>
  <c r="I1453" i="4"/>
  <c r="I1433" i="4"/>
  <c r="I1320" i="4"/>
  <c r="K1311" i="4"/>
  <c r="I1758" i="4"/>
  <c r="I1585" i="4"/>
  <c r="I1497" i="4"/>
  <c r="I1436" i="4"/>
  <c r="K1436" i="4" s="1"/>
  <c r="I1423" i="4"/>
  <c r="J1316" i="4"/>
  <c r="K1228" i="4"/>
  <c r="K1615" i="4"/>
  <c r="I1799" i="4"/>
  <c r="J1798" i="4"/>
  <c r="I1721" i="4"/>
  <c r="J1720" i="4"/>
  <c r="J1665" i="4"/>
  <c r="K1665" i="4" s="1"/>
  <c r="I1666" i="4"/>
  <c r="K1666" i="4" s="1"/>
  <c r="J1655" i="4"/>
  <c r="I1656" i="4"/>
  <c r="K1656" i="4" s="1"/>
  <c r="J1768" i="4"/>
  <c r="I1769" i="4"/>
  <c r="K1769" i="4" s="1"/>
  <c r="J1647" i="4"/>
  <c r="I1648" i="4"/>
  <c r="J1631" i="4"/>
  <c r="K1631" i="4" s="1"/>
  <c r="I1632" i="4"/>
  <c r="K1632" i="4" s="1"/>
  <c r="J1599" i="4"/>
  <c r="K1599" i="4" s="1"/>
  <c r="I1600" i="4"/>
  <c r="I1347" i="4"/>
  <c r="J1346" i="4"/>
  <c r="K1346" i="4" s="1"/>
  <c r="J1705" i="4"/>
  <c r="I1706" i="4"/>
  <c r="J1697" i="4"/>
  <c r="K1697" i="4" s="1"/>
  <c r="I1698" i="4"/>
  <c r="I1647" i="4"/>
  <c r="K1647" i="4" s="1"/>
  <c r="J1646" i="4"/>
  <c r="J1499" i="4"/>
  <c r="I1500" i="4"/>
  <c r="K1500" i="4" s="1"/>
  <c r="I1667" i="4"/>
  <c r="J1666" i="4"/>
  <c r="J1616" i="4"/>
  <c r="I1617" i="4"/>
  <c r="K1385" i="4"/>
  <c r="J1348" i="4"/>
  <c r="K1376" i="4"/>
  <c r="J1738" i="4"/>
  <c r="J1688" i="4"/>
  <c r="K1688" i="4" s="1"/>
  <c r="J1577" i="4"/>
  <c r="J1565" i="4"/>
  <c r="I1513" i="4"/>
  <c r="I1468" i="4"/>
  <c r="K1468" i="4" s="1"/>
  <c r="I1465" i="4"/>
  <c r="I1386" i="4"/>
  <c r="I1377" i="4"/>
  <c r="K1377" i="4" s="1"/>
  <c r="I1369" i="4"/>
  <c r="I1328" i="4"/>
  <c r="J1265" i="4"/>
  <c r="I1249" i="4"/>
  <c r="K1235" i="4"/>
  <c r="I1802" i="4"/>
  <c r="I1775" i="4"/>
  <c r="I1745" i="4"/>
  <c r="I1701" i="4"/>
  <c r="J1672" i="4"/>
  <c r="I1661" i="4"/>
  <c r="I1657" i="4"/>
  <c r="I1633" i="4"/>
  <c r="J1569" i="4"/>
  <c r="I1565" i="4"/>
  <c r="I1526" i="4"/>
  <c r="J1525" i="4"/>
  <c r="I1519" i="4"/>
  <c r="J1518" i="4"/>
  <c r="I1507" i="4"/>
  <c r="J1506" i="4"/>
  <c r="I1502" i="4"/>
  <c r="J1501" i="4"/>
  <c r="J1495" i="4"/>
  <c r="I1496" i="4"/>
  <c r="K1496" i="4" s="1"/>
  <c r="J1475" i="4"/>
  <c r="I1476" i="4"/>
  <c r="J1447" i="4"/>
  <c r="I1448" i="4"/>
  <c r="K1448" i="4" s="1"/>
  <c r="J1424" i="4"/>
  <c r="I1425" i="4"/>
  <c r="I1407" i="4"/>
  <c r="J1406" i="4"/>
  <c r="J1400" i="4"/>
  <c r="I1401" i="4"/>
  <c r="K1401" i="4" s="1"/>
  <c r="J1374" i="4"/>
  <c r="I1375" i="4"/>
  <c r="I1518" i="4"/>
  <c r="J1517" i="4"/>
  <c r="I1475" i="4"/>
  <c r="J1474" i="4"/>
  <c r="I1470" i="4"/>
  <c r="J1469" i="4"/>
  <c r="J1463" i="4"/>
  <c r="I1464" i="4"/>
  <c r="K1464" i="4" s="1"/>
  <c r="J1443" i="4"/>
  <c r="I1444" i="4"/>
  <c r="J1408" i="4"/>
  <c r="I1409" i="4"/>
  <c r="I1397" i="4"/>
  <c r="J1396" i="4"/>
  <c r="J1393" i="4"/>
  <c r="I1394" i="4"/>
  <c r="I1391" i="4"/>
  <c r="J1390" i="4"/>
  <c r="J1520" i="4"/>
  <c r="I1521" i="4"/>
  <c r="J1511" i="4"/>
  <c r="I1512" i="4"/>
  <c r="K1512" i="4" s="1"/>
  <c r="I1491" i="4"/>
  <c r="K1491" i="4" s="1"/>
  <c r="J1490" i="4"/>
  <c r="J1483" i="4"/>
  <c r="K1483" i="4" s="1"/>
  <c r="I1484" i="4"/>
  <c r="K1484" i="4" s="1"/>
  <c r="I1443" i="4"/>
  <c r="J1442" i="4"/>
  <c r="I1438" i="4"/>
  <c r="J1437" i="4"/>
  <c r="I1432" i="4"/>
  <c r="K1432" i="4" s="1"/>
  <c r="J1431" i="4"/>
  <c r="I1415" i="4"/>
  <c r="J1414" i="4"/>
  <c r="I1400" i="4"/>
  <c r="J1399" i="4"/>
  <c r="J1392" i="4"/>
  <c r="I1393" i="4"/>
  <c r="J1382" i="4"/>
  <c r="I1383" i="4"/>
  <c r="J1519" i="4"/>
  <c r="I1520" i="4"/>
  <c r="J1507" i="4"/>
  <c r="I1508" i="4"/>
  <c r="J1479" i="4"/>
  <c r="I1480" i="4"/>
  <c r="K1480" i="4" s="1"/>
  <c r="I1459" i="4"/>
  <c r="K1459" i="4" s="1"/>
  <c r="J1458" i="4"/>
  <c r="J1451" i="4"/>
  <c r="K1451" i="4" s="1"/>
  <c r="I1452" i="4"/>
  <c r="K1452" i="4" s="1"/>
  <c r="I1431" i="4"/>
  <c r="J1430" i="4"/>
  <c r="I1399" i="4"/>
  <c r="J1398" i="4"/>
  <c r="J1363" i="4"/>
  <c r="I1364" i="4"/>
  <c r="J1358" i="4"/>
  <c r="I1359" i="4"/>
  <c r="J1339" i="4"/>
  <c r="I1340" i="4"/>
  <c r="J1331" i="4"/>
  <c r="I1332" i="4"/>
  <c r="J1290" i="4"/>
  <c r="I1291" i="4"/>
  <c r="I1289" i="4"/>
  <c r="J1288" i="4"/>
  <c r="J1283" i="4"/>
  <c r="I1284" i="4"/>
  <c r="J1280" i="4"/>
  <c r="K1280" i="4" s="1"/>
  <c r="I1281" i="4"/>
  <c r="J1255" i="4"/>
  <c r="K1255" i="4" s="1"/>
  <c r="I1256" i="4"/>
  <c r="J1243" i="4"/>
  <c r="I1244" i="4"/>
  <c r="K1244" i="4" s="1"/>
  <c r="J1808" i="4"/>
  <c r="I1809" i="4"/>
  <c r="I1792" i="4"/>
  <c r="K1792" i="4" s="1"/>
  <c r="J1791" i="4"/>
  <c r="J1784" i="4"/>
  <c r="K1784" i="4" s="1"/>
  <c r="I1785" i="4"/>
  <c r="J1764" i="4"/>
  <c r="I1765" i="4"/>
  <c r="K1765" i="4" s="1"/>
  <c r="J1736" i="4"/>
  <c r="K1736" i="4" s="1"/>
  <c r="I1737" i="4"/>
  <c r="K1737" i="4" s="1"/>
  <c r="K1499" i="4"/>
  <c r="K1467" i="4"/>
  <c r="K1435" i="4"/>
  <c r="J1366" i="4"/>
  <c r="I1367" i="4"/>
  <c r="J1355" i="4"/>
  <c r="I1356" i="4"/>
  <c r="J1347" i="4"/>
  <c r="I1348" i="4"/>
  <c r="J1326" i="4"/>
  <c r="I1327" i="4"/>
  <c r="K1327" i="4" s="1"/>
  <c r="I1271" i="4"/>
  <c r="K1271" i="4" s="1"/>
  <c r="J1270" i="4"/>
  <c r="J1239" i="4"/>
  <c r="K1239" i="4" s="1"/>
  <c r="I1240" i="4"/>
  <c r="K1240" i="4" s="1"/>
  <c r="J1231" i="4"/>
  <c r="K1231" i="4" s="1"/>
  <c r="I1232" i="4"/>
  <c r="K1232" i="4" s="1"/>
  <c r="I1815" i="4"/>
  <c r="J1814" i="4"/>
  <c r="I1808" i="4"/>
  <c r="J1807" i="4"/>
  <c r="I1776" i="4"/>
  <c r="K1776" i="4" s="1"/>
  <c r="J1775" i="4"/>
  <c r="K1775" i="4" s="1"/>
  <c r="J1760" i="4"/>
  <c r="I1761" i="4"/>
  <c r="I1744" i="4"/>
  <c r="K1744" i="4" s="1"/>
  <c r="J1743" i="4"/>
  <c r="K1743" i="4" s="1"/>
  <c r="I1501" i="4"/>
  <c r="I1481" i="4"/>
  <c r="I1469" i="4"/>
  <c r="I1449" i="4"/>
  <c r="I1437" i="4"/>
  <c r="J1391" i="4"/>
  <c r="I1322" i="4"/>
  <c r="J1321" i="4"/>
  <c r="J1306" i="4"/>
  <c r="I1307" i="4"/>
  <c r="J1263" i="4"/>
  <c r="K1263" i="4" s="1"/>
  <c r="I1264" i="4"/>
  <c r="K1264" i="4" s="1"/>
  <c r="I1250" i="4"/>
  <c r="J1249" i="4"/>
  <c r="I1807" i="4"/>
  <c r="J1806" i="4"/>
  <c r="J1800" i="4"/>
  <c r="K1800" i="4" s="1"/>
  <c r="I1801" i="4"/>
  <c r="K1801" i="4" s="1"/>
  <c r="J1748" i="4"/>
  <c r="I1749" i="4"/>
  <c r="K1749" i="4" s="1"/>
  <c r="I1505" i="4"/>
  <c r="I1492" i="4"/>
  <c r="J1485" i="4"/>
  <c r="I1473" i="4"/>
  <c r="I1460" i="4"/>
  <c r="J1453" i="4"/>
  <c r="I1441" i="4"/>
  <c r="J1423" i="4"/>
  <c r="K1423" i="4" s="1"/>
  <c r="I1418" i="4"/>
  <c r="I1417" i="4"/>
  <c r="K1417" i="4" s="1"/>
  <c r="I1402" i="4"/>
  <c r="I1362" i="4"/>
  <c r="J1361" i="4"/>
  <c r="J1356" i="4"/>
  <c r="I1357" i="4"/>
  <c r="I1355" i="4"/>
  <c r="K1355" i="4" s="1"/>
  <c r="J1354" i="4"/>
  <c r="J1350" i="4"/>
  <c r="I1351" i="4"/>
  <c r="J1322" i="4"/>
  <c r="I1323" i="4"/>
  <c r="J1314" i="4"/>
  <c r="K1314" i="4" s="1"/>
  <c r="I1315" i="4"/>
  <c r="K1315" i="4" s="1"/>
  <c r="I1306" i="4"/>
  <c r="J1305" i="4"/>
  <c r="J1302" i="4"/>
  <c r="I1303" i="4"/>
  <c r="J1294" i="4"/>
  <c r="I1295" i="4"/>
  <c r="I1282" i="4"/>
  <c r="J1281" i="4"/>
  <c r="J1275" i="4"/>
  <c r="I1276" i="4"/>
  <c r="J1259" i="4"/>
  <c r="I1260" i="4"/>
  <c r="K1260" i="4" s="1"/>
  <c r="I1234" i="4"/>
  <c r="J1233" i="4"/>
  <c r="J1809" i="4"/>
  <c r="I1810" i="4"/>
  <c r="J1785" i="4"/>
  <c r="I1786" i="4"/>
  <c r="I1783" i="4"/>
  <c r="J1782" i="4"/>
  <c r="J1732" i="4"/>
  <c r="I1733" i="4"/>
  <c r="K1733" i="4" s="1"/>
  <c r="I1304" i="4"/>
  <c r="I1299" i="4"/>
  <c r="I1287" i="4"/>
  <c r="I1274" i="4"/>
  <c r="I1273" i="4"/>
  <c r="I1272" i="4"/>
  <c r="K1272" i="4" s="1"/>
  <c r="I1248" i="4"/>
  <c r="K1248" i="4" s="1"/>
  <c r="I1245" i="4"/>
  <c r="I1237" i="4"/>
  <c r="J1799" i="4"/>
  <c r="I1794" i="4"/>
  <c r="I1793" i="4"/>
  <c r="K1793" i="4" s="1"/>
  <c r="I1791" i="4"/>
  <c r="K1791" i="4" s="1"/>
  <c r="I1777" i="4"/>
  <c r="I1754" i="4"/>
  <c r="J1721" i="4"/>
  <c r="K1721" i="4" s="1"/>
  <c r="I1722" i="4"/>
  <c r="J1713" i="4"/>
  <c r="K1713" i="4" s="1"/>
  <c r="I1714" i="4"/>
  <c r="I1696" i="4"/>
  <c r="J1695" i="4"/>
  <c r="J1692" i="4"/>
  <c r="I1693" i="4"/>
  <c r="I1681" i="4"/>
  <c r="K1681" i="4" s="1"/>
  <c r="J1680" i="4"/>
  <c r="I1625" i="4"/>
  <c r="J1624" i="4"/>
  <c r="I1593" i="4"/>
  <c r="J1592" i="4"/>
  <c r="I1579" i="4"/>
  <c r="J1578" i="4"/>
  <c r="K1578" i="4" s="1"/>
  <c r="I1547" i="4"/>
  <c r="J1546" i="4"/>
  <c r="K1251" i="4"/>
  <c r="K1247" i="4"/>
  <c r="J1741" i="4"/>
  <c r="I1742" i="4"/>
  <c r="I1728" i="4"/>
  <c r="J1727" i="4"/>
  <c r="J1724" i="4"/>
  <c r="I1725" i="4"/>
  <c r="J1698" i="4"/>
  <c r="I1699" i="4"/>
  <c r="J1684" i="4"/>
  <c r="I1685" i="4"/>
  <c r="I1675" i="4"/>
  <c r="J1674" i="4"/>
  <c r="J1648" i="4"/>
  <c r="K1648" i="4" s="1"/>
  <c r="I1649" i="4"/>
  <c r="J1623" i="4"/>
  <c r="K1623" i="4" s="1"/>
  <c r="I1624" i="4"/>
  <c r="J1600" i="4"/>
  <c r="K1600" i="4" s="1"/>
  <c r="I1601" i="4"/>
  <c r="J1591" i="4"/>
  <c r="K1591" i="4" s="1"/>
  <c r="I1592" i="4"/>
  <c r="J1580" i="4"/>
  <c r="I1581" i="4"/>
  <c r="I1571" i="4"/>
  <c r="J1570" i="4"/>
  <c r="K1570" i="4" s="1"/>
  <c r="J1559" i="4"/>
  <c r="I1560" i="4"/>
  <c r="J1543" i="4"/>
  <c r="I1544" i="4"/>
  <c r="J1540" i="4"/>
  <c r="I1541" i="4"/>
  <c r="I1760" i="4"/>
  <c r="J1759" i="4"/>
  <c r="K1759" i="4" s="1"/>
  <c r="I1755" i="4"/>
  <c r="J1754" i="4"/>
  <c r="J1752" i="4"/>
  <c r="K1752" i="4" s="1"/>
  <c r="I1753" i="4"/>
  <c r="K1753" i="4" s="1"/>
  <c r="J1728" i="4"/>
  <c r="I1729" i="4"/>
  <c r="J1716" i="4"/>
  <c r="I1717" i="4"/>
  <c r="I1691" i="4"/>
  <c r="J1690" i="4"/>
  <c r="J1676" i="4"/>
  <c r="I1677" i="4"/>
  <c r="J1626" i="4"/>
  <c r="I1627" i="4"/>
  <c r="J1618" i="4"/>
  <c r="I1619" i="4"/>
  <c r="J1594" i="4"/>
  <c r="I1595" i="4"/>
  <c r="J1586" i="4"/>
  <c r="I1587" i="4"/>
  <c r="J1572" i="4"/>
  <c r="I1573" i="4"/>
  <c r="J1548" i="4"/>
  <c r="I1549" i="4"/>
  <c r="I1312" i="4"/>
  <c r="J1292" i="4"/>
  <c r="I1261" i="4"/>
  <c r="I1253" i="4"/>
  <c r="I1233" i="4"/>
  <c r="K1768" i="4"/>
  <c r="I1723" i="4"/>
  <c r="J1722" i="4"/>
  <c r="J1714" i="4"/>
  <c r="J1689" i="4"/>
  <c r="K1689" i="4" s="1"/>
  <c r="I1690" i="4"/>
  <c r="I1630" i="4"/>
  <c r="J1629" i="4"/>
  <c r="I1598" i="4"/>
  <c r="J1597" i="4"/>
  <c r="I1539" i="4"/>
  <c r="J1538" i="4"/>
  <c r="J1532" i="4"/>
  <c r="I1533" i="4"/>
  <c r="J1553" i="4"/>
  <c r="J1545" i="4"/>
  <c r="J1537" i="4"/>
  <c r="J1533" i="4"/>
  <c r="I1530" i="4"/>
  <c r="I1770" i="4"/>
  <c r="I1750" i="4"/>
  <c r="I1738" i="4"/>
  <c r="K1673" i="4"/>
  <c r="J1614" i="4"/>
  <c r="K1614" i="4" s="1"/>
  <c r="J1712" i="4"/>
  <c r="K1712" i="4" s="1"/>
  <c r="I1674" i="4"/>
  <c r="I1669" i="4"/>
  <c r="J1650" i="4"/>
  <c r="I1635" i="4"/>
  <c r="J1622" i="4"/>
  <c r="K1622" i="4" s="1"/>
  <c r="I1603" i="4"/>
  <c r="J1590" i="4"/>
  <c r="I1584" i="4"/>
  <c r="K1584" i="4" s="1"/>
  <c r="I1576" i="4"/>
  <c r="I1557" i="4"/>
  <c r="K1816" i="4"/>
  <c r="I1796" i="4"/>
  <c r="J1795" i="4"/>
  <c r="I1767" i="4"/>
  <c r="J1766" i="4"/>
  <c r="I1732" i="4"/>
  <c r="J1731" i="4"/>
  <c r="J1813" i="4"/>
  <c r="I1814" i="4"/>
  <c r="J1794" i="4"/>
  <c r="I1795" i="4"/>
  <c r="I1789" i="4"/>
  <c r="J1788" i="4"/>
  <c r="I1788" i="4"/>
  <c r="J1787" i="4"/>
  <c r="J1781" i="4"/>
  <c r="I1782" i="4"/>
  <c r="J1756" i="4"/>
  <c r="K1756" i="4" s="1"/>
  <c r="I1757" i="4"/>
  <c r="K1757" i="4" s="1"/>
  <c r="J1717" i="4"/>
  <c r="I1718" i="4"/>
  <c r="I1707" i="4"/>
  <c r="J1706" i="4"/>
  <c r="K1706" i="4" s="1"/>
  <c r="I1797" i="4"/>
  <c r="J1796" i="4"/>
  <c r="J1789" i="4"/>
  <c r="I1790" i="4"/>
  <c r="K1790" i="4" s="1"/>
  <c r="I1764" i="4"/>
  <c r="J1763" i="4"/>
  <c r="J1729" i="4"/>
  <c r="I1730" i="4"/>
  <c r="I1692" i="4"/>
  <c r="J1691" i="4"/>
  <c r="I1813" i="4"/>
  <c r="J1812" i="4"/>
  <c r="I1812" i="4"/>
  <c r="J1811" i="4"/>
  <c r="J1805" i="4"/>
  <c r="I1806" i="4"/>
  <c r="K1799" i="4"/>
  <c r="J1786" i="4"/>
  <c r="I1787" i="4"/>
  <c r="I1781" i="4"/>
  <c r="J1780" i="4"/>
  <c r="I1780" i="4"/>
  <c r="J1779" i="4"/>
  <c r="J1773" i="4"/>
  <c r="I1774" i="4"/>
  <c r="K1774" i="4" s="1"/>
  <c r="I1763" i="4"/>
  <c r="K1763" i="4" s="1"/>
  <c r="J1762" i="4"/>
  <c r="I1751" i="4"/>
  <c r="J1750" i="4"/>
  <c r="I1748" i="4"/>
  <c r="K1748" i="4" s="1"/>
  <c r="J1747" i="4"/>
  <c r="J1745" i="4"/>
  <c r="I1746" i="4"/>
  <c r="I1731" i="4"/>
  <c r="J1730" i="4"/>
  <c r="J1725" i="4"/>
  <c r="I1726" i="4"/>
  <c r="I1705" i="4"/>
  <c r="K1705" i="4" s="1"/>
  <c r="J1704" i="4"/>
  <c r="K1704" i="4" s="1"/>
  <c r="J1685" i="4"/>
  <c r="I1686" i="4"/>
  <c r="J1802" i="4"/>
  <c r="K1802" i="4" s="1"/>
  <c r="I1803" i="4"/>
  <c r="J1761" i="4"/>
  <c r="I1762" i="4"/>
  <c r="I1747" i="4"/>
  <c r="J1746" i="4"/>
  <c r="I1735" i="4"/>
  <c r="J1734" i="4"/>
  <c r="K1734" i="4" s="1"/>
  <c r="I1684" i="4"/>
  <c r="J1683" i="4"/>
  <c r="K1683" i="4" s="1"/>
  <c r="J1815" i="4"/>
  <c r="K1815" i="4" s="1"/>
  <c r="J1810" i="4"/>
  <c r="K1810" i="4" s="1"/>
  <c r="I1811" i="4"/>
  <c r="I1805" i="4"/>
  <c r="J1804" i="4"/>
  <c r="I1804" i="4"/>
  <c r="J1803" i="4"/>
  <c r="J1797" i="4"/>
  <c r="I1798" i="4"/>
  <c r="J1783" i="4"/>
  <c r="K1783" i="4" s="1"/>
  <c r="J1778" i="4"/>
  <c r="K1778" i="4" s="1"/>
  <c r="I1779" i="4"/>
  <c r="J1772" i="4"/>
  <c r="K1772" i="4" s="1"/>
  <c r="I1773" i="4"/>
  <c r="J1740" i="4"/>
  <c r="K1740" i="4" s="1"/>
  <c r="I1741" i="4"/>
  <c r="I1724" i="4"/>
  <c r="J1723" i="4"/>
  <c r="K1723" i="4" s="1"/>
  <c r="I1716" i="4"/>
  <c r="J1715" i="4"/>
  <c r="K1715" i="4" s="1"/>
  <c r="J1708" i="4"/>
  <c r="I1709" i="4"/>
  <c r="J1702" i="4"/>
  <c r="I1703" i="4"/>
  <c r="J1693" i="4"/>
  <c r="I1694" i="4"/>
  <c r="I1653" i="4"/>
  <c r="J1652" i="4"/>
  <c r="I1626" i="4"/>
  <c r="J1625" i="4"/>
  <c r="K1625" i="4" s="1"/>
  <c r="J1604" i="4"/>
  <c r="I1605" i="4"/>
  <c r="J1571" i="4"/>
  <c r="I1572" i="4"/>
  <c r="I1563" i="4"/>
  <c r="J1562" i="4"/>
  <c r="K1562" i="4" s="1"/>
  <c r="I1543" i="4"/>
  <c r="J1542" i="4"/>
  <c r="K1542" i="4" s="1"/>
  <c r="J1771" i="4"/>
  <c r="K1771" i="4" s="1"/>
  <c r="J1755" i="4"/>
  <c r="J1739" i="4"/>
  <c r="K1739" i="4" s="1"/>
  <c r="J1726" i="4"/>
  <c r="I1727" i="4"/>
  <c r="K1720" i="4"/>
  <c r="J1719" i="4"/>
  <c r="J1709" i="4"/>
  <c r="I1710" i="4"/>
  <c r="I1708" i="4"/>
  <c r="J1707" i="4"/>
  <c r="J1694" i="4"/>
  <c r="I1695" i="4"/>
  <c r="J1687" i="4"/>
  <c r="K1680" i="4"/>
  <c r="J1678" i="4"/>
  <c r="I1679" i="4"/>
  <c r="I1676" i="4"/>
  <c r="J1675" i="4"/>
  <c r="J1651" i="4"/>
  <c r="K1651" i="4" s="1"/>
  <c r="I1652" i="4"/>
  <c r="I1641" i="4"/>
  <c r="J1640" i="4"/>
  <c r="K1640" i="4" s="1"/>
  <c r="I1594" i="4"/>
  <c r="J1593" i="4"/>
  <c r="I1586" i="4"/>
  <c r="J1585" i="4"/>
  <c r="K1585" i="4" s="1"/>
  <c r="J1576" i="4"/>
  <c r="I1577" i="4"/>
  <c r="K1577" i="4" s="1"/>
  <c r="I1558" i="4"/>
  <c r="J1557" i="4"/>
  <c r="J1539" i="4"/>
  <c r="I1540" i="4"/>
  <c r="I1531" i="4"/>
  <c r="J1530" i="4"/>
  <c r="J1661" i="4"/>
  <c r="K1661" i="4" s="1"/>
  <c r="I1662" i="4"/>
  <c r="I1618" i="4"/>
  <c r="J1617" i="4"/>
  <c r="K1617" i="4" s="1"/>
  <c r="J1610" i="4"/>
  <c r="I1611" i="4"/>
  <c r="J1595" i="4"/>
  <c r="I1596" i="4"/>
  <c r="J1535" i="4"/>
  <c r="I1536" i="4"/>
  <c r="J1767" i="4"/>
  <c r="J1751" i="4"/>
  <c r="J1735" i="4"/>
  <c r="J1718" i="4"/>
  <c r="I1719" i="4"/>
  <c r="J1711" i="4"/>
  <c r="J1701" i="4"/>
  <c r="K1701" i="4" s="1"/>
  <c r="I1702" i="4"/>
  <c r="I1700" i="4"/>
  <c r="K1700" i="4" s="1"/>
  <c r="J1699" i="4"/>
  <c r="K1699" i="4" s="1"/>
  <c r="J1686" i="4"/>
  <c r="I1687" i="4"/>
  <c r="J1677" i="4"/>
  <c r="I1678" i="4"/>
  <c r="K1672" i="4"/>
  <c r="J1670" i="4"/>
  <c r="I1671" i="4"/>
  <c r="I1668" i="4"/>
  <c r="K1668" i="4" s="1"/>
  <c r="J1667" i="4"/>
  <c r="K1667" i="4" s="1"/>
  <c r="J1664" i="4"/>
  <c r="K1664" i="4" s="1"/>
  <c r="J1658" i="4"/>
  <c r="I1645" i="4"/>
  <c r="J1644" i="4"/>
  <c r="J1642" i="4"/>
  <c r="I1639" i="4"/>
  <c r="K1639" i="4" s="1"/>
  <c r="J1638" i="4"/>
  <c r="K1638" i="4" s="1"/>
  <c r="J1619" i="4"/>
  <c r="I1620" i="4"/>
  <c r="I1609" i="4"/>
  <c r="J1608" i="4"/>
  <c r="K1608" i="4" s="1"/>
  <c r="J1544" i="4"/>
  <c r="I1545" i="4"/>
  <c r="J1758" i="4"/>
  <c r="K1758" i="4" s="1"/>
  <c r="J1742" i="4"/>
  <c r="J1710" i="4"/>
  <c r="I1711" i="4"/>
  <c r="J1703" i="4"/>
  <c r="J1696" i="4"/>
  <c r="K1696" i="4" s="1"/>
  <c r="J1669" i="4"/>
  <c r="I1670" i="4"/>
  <c r="K1670" i="4" s="1"/>
  <c r="J1662" i="4"/>
  <c r="I1663" i="4"/>
  <c r="J1659" i="4"/>
  <c r="K1659" i="4" s="1"/>
  <c r="I1660" i="4"/>
  <c r="K1660" i="4" s="1"/>
  <c r="J1643" i="4"/>
  <c r="K1643" i="4" s="1"/>
  <c r="I1644" i="4"/>
  <c r="J1636" i="4"/>
  <c r="I1637" i="4"/>
  <c r="J1627" i="4"/>
  <c r="I1628" i="4"/>
  <c r="I1607" i="4"/>
  <c r="J1606" i="4"/>
  <c r="K1606" i="4" s="1"/>
  <c r="J1587" i="4"/>
  <c r="I1588" i="4"/>
  <c r="I1575" i="4"/>
  <c r="K1575" i="4" s="1"/>
  <c r="J1574" i="4"/>
  <c r="K1574" i="4" s="1"/>
  <c r="J1567" i="4"/>
  <c r="I1568" i="4"/>
  <c r="I1555" i="4"/>
  <c r="J1554" i="4"/>
  <c r="K1554" i="4" s="1"/>
  <c r="J1679" i="4"/>
  <c r="K1674" i="4"/>
  <c r="J1671" i="4"/>
  <c r="J1663" i="4"/>
  <c r="I1658" i="4"/>
  <c r="J1657" i="4"/>
  <c r="I1650" i="4"/>
  <c r="J1649" i="4"/>
  <c r="K1649" i="4" s="1"/>
  <c r="I1642" i="4"/>
  <c r="J1641" i="4"/>
  <c r="J1628" i="4"/>
  <c r="I1629" i="4"/>
  <c r="J1621" i="4"/>
  <c r="J1611" i="4"/>
  <c r="I1612" i="4"/>
  <c r="I1610" i="4"/>
  <c r="J1609" i="4"/>
  <c r="J1596" i="4"/>
  <c r="I1597" i="4"/>
  <c r="K1597" i="4" s="1"/>
  <c r="K1590" i="4"/>
  <c r="J1589" i="4"/>
  <c r="J1568" i="4"/>
  <c r="I1569" i="4"/>
  <c r="K1569" i="4" s="1"/>
  <c r="I1567" i="4"/>
  <c r="J1566" i="4"/>
  <c r="K1566" i="4" s="1"/>
  <c r="J1563" i="4"/>
  <c r="I1564" i="4"/>
  <c r="K1564" i="4" s="1"/>
  <c r="K1546" i="4"/>
  <c r="J1536" i="4"/>
  <c r="I1537" i="4"/>
  <c r="I1535" i="4"/>
  <c r="J1534" i="4"/>
  <c r="K1534" i="4" s="1"/>
  <c r="J1531" i="4"/>
  <c r="I1532" i="4"/>
  <c r="K1654" i="4"/>
  <c r="J1653" i="4"/>
  <c r="K1646" i="4"/>
  <c r="J1645" i="4"/>
  <c r="J1635" i="4"/>
  <c r="I1636" i="4"/>
  <c r="I1634" i="4"/>
  <c r="K1634" i="4" s="1"/>
  <c r="J1633" i="4"/>
  <c r="K1633" i="4" s="1"/>
  <c r="J1620" i="4"/>
  <c r="I1621" i="4"/>
  <c r="K1616" i="4"/>
  <c r="J1613" i="4"/>
  <c r="J1603" i="4"/>
  <c r="I1604" i="4"/>
  <c r="I1602" i="4"/>
  <c r="K1602" i="4" s="1"/>
  <c r="J1601" i="4"/>
  <c r="K1601" i="4" s="1"/>
  <c r="J1588" i="4"/>
  <c r="I1589" i="4"/>
  <c r="J1581" i="4"/>
  <c r="K1581" i="4" s="1"/>
  <c r="J1560" i="4"/>
  <c r="K1560" i="4" s="1"/>
  <c r="I1561" i="4"/>
  <c r="K1561" i="4" s="1"/>
  <c r="I1559" i="4"/>
  <c r="J1558" i="4"/>
  <c r="J1555" i="4"/>
  <c r="I1556" i="4"/>
  <c r="K1556" i="4" s="1"/>
  <c r="J1549" i="4"/>
  <c r="K1538" i="4"/>
  <c r="J1528" i="4"/>
  <c r="K1528" i="4" s="1"/>
  <c r="I1529" i="4"/>
  <c r="K1529" i="4" s="1"/>
  <c r="J1637" i="4"/>
  <c r="J1630" i="4"/>
  <c r="J1612" i="4"/>
  <c r="I1613" i="4"/>
  <c r="J1605" i="4"/>
  <c r="J1598" i="4"/>
  <c r="K1598" i="4" s="1"/>
  <c r="I1583" i="4"/>
  <c r="K1583" i="4" s="1"/>
  <c r="J1582" i="4"/>
  <c r="K1582" i="4" s="1"/>
  <c r="J1579" i="4"/>
  <c r="K1579" i="4" s="1"/>
  <c r="I1580" i="4"/>
  <c r="J1573" i="4"/>
  <c r="J1552" i="4"/>
  <c r="K1552" i="4" s="1"/>
  <c r="I1553" i="4"/>
  <c r="I1551" i="4"/>
  <c r="J1550" i="4"/>
  <c r="K1550" i="4" s="1"/>
  <c r="J1547" i="4"/>
  <c r="K1547" i="4" s="1"/>
  <c r="I1548" i="4"/>
  <c r="K1548" i="4" s="1"/>
  <c r="J1541" i="4"/>
  <c r="K1541" i="4" s="1"/>
  <c r="K1565" i="4"/>
  <c r="K1533" i="4"/>
  <c r="J1516" i="4"/>
  <c r="I1517" i="4"/>
  <c r="K1517" i="4" s="1"/>
  <c r="J1508" i="4"/>
  <c r="K1508" i="4" s="1"/>
  <c r="I1509" i="4"/>
  <c r="I1479" i="4"/>
  <c r="K1479" i="4" s="1"/>
  <c r="J1478" i="4"/>
  <c r="I1450" i="4"/>
  <c r="J1449" i="4"/>
  <c r="K1449" i="4" s="1"/>
  <c r="J1521" i="4"/>
  <c r="K1521" i="4" s="1"/>
  <c r="I1522" i="4"/>
  <c r="I1516" i="4"/>
  <c r="J1515" i="4"/>
  <c r="I1515" i="4"/>
  <c r="J1514" i="4"/>
  <c r="K1506" i="4"/>
  <c r="J1503" i="4"/>
  <c r="K1503" i="4" s="1"/>
  <c r="I1504" i="4"/>
  <c r="K1504" i="4" s="1"/>
  <c r="K1474" i="4"/>
  <c r="J1471" i="4"/>
  <c r="K1471" i="4" s="1"/>
  <c r="I1472" i="4"/>
  <c r="K1472" i="4" s="1"/>
  <c r="K1442" i="4"/>
  <c r="J1439" i="4"/>
  <c r="K1439" i="4" s="1"/>
  <c r="I1440" i="4"/>
  <c r="K1440" i="4" s="1"/>
  <c r="J1426" i="4"/>
  <c r="K1426" i="4" s="1"/>
  <c r="I1427" i="4"/>
  <c r="J1418" i="4"/>
  <c r="K1418" i="4" s="1"/>
  <c r="I1419" i="4"/>
  <c r="J1413" i="4"/>
  <c r="K1413" i="4" s="1"/>
  <c r="I1414" i="4"/>
  <c r="K1414" i="4" s="1"/>
  <c r="J1409" i="4"/>
  <c r="K1409" i="4" s="1"/>
  <c r="I1410" i="4"/>
  <c r="I1404" i="4"/>
  <c r="J1403" i="4"/>
  <c r="I1524" i="4"/>
  <c r="J1523" i="4"/>
  <c r="I1511" i="4"/>
  <c r="K1511" i="4" s="1"/>
  <c r="J1510" i="4"/>
  <c r="I1494" i="4"/>
  <c r="J1493" i="4"/>
  <c r="I1482" i="4"/>
  <c r="J1481" i="4"/>
  <c r="K1481" i="4" s="1"/>
  <c r="I1447" i="4"/>
  <c r="J1446" i="4"/>
  <c r="K1526" i="4"/>
  <c r="J1513" i="4"/>
  <c r="I1514" i="4"/>
  <c r="I1510" i="4"/>
  <c r="J1509" i="4"/>
  <c r="I1498" i="4"/>
  <c r="J1497" i="4"/>
  <c r="K1497" i="4" s="1"/>
  <c r="I1495" i="4"/>
  <c r="J1494" i="4"/>
  <c r="J1492" i="4"/>
  <c r="K1492" i="4" s="1"/>
  <c r="I1493" i="4"/>
  <c r="I1478" i="4"/>
  <c r="J1477" i="4"/>
  <c r="I1466" i="4"/>
  <c r="J1465" i="4"/>
  <c r="K1465" i="4" s="1"/>
  <c r="I1463" i="4"/>
  <c r="J1462" i="4"/>
  <c r="J1460" i="4"/>
  <c r="I1461" i="4"/>
  <c r="I1446" i="4"/>
  <c r="K1446" i="4" s="1"/>
  <c r="J1445" i="4"/>
  <c r="I1434" i="4"/>
  <c r="J1433" i="4"/>
  <c r="I1373" i="4"/>
  <c r="J1372" i="4"/>
  <c r="I1523" i="4"/>
  <c r="J1522" i="4"/>
  <c r="J1476" i="4"/>
  <c r="I1477" i="4"/>
  <c r="I1462" i="4"/>
  <c r="J1461" i="4"/>
  <c r="J1444" i="4"/>
  <c r="K1444" i="4" s="1"/>
  <c r="I1445" i="4"/>
  <c r="J1351" i="4"/>
  <c r="K1351" i="4" s="1"/>
  <c r="I1352" i="4"/>
  <c r="J1524" i="4"/>
  <c r="I1525" i="4"/>
  <c r="K1525" i="4" s="1"/>
  <c r="K1519" i="4"/>
  <c r="K1518" i="4"/>
  <c r="K1490" i="4"/>
  <c r="J1487" i="4"/>
  <c r="K1487" i="4" s="1"/>
  <c r="I1488" i="4"/>
  <c r="K1488" i="4" s="1"/>
  <c r="K1458" i="4"/>
  <c r="J1455" i="4"/>
  <c r="K1455" i="4" s="1"/>
  <c r="I1456" i="4"/>
  <c r="K1456" i="4" s="1"/>
  <c r="J1428" i="4"/>
  <c r="I1416" i="4"/>
  <c r="K1416" i="4" s="1"/>
  <c r="J1415" i="4"/>
  <c r="K1415" i="4" s="1"/>
  <c r="I1408" i="4"/>
  <c r="K1408" i="4" s="1"/>
  <c r="J1407" i="4"/>
  <c r="I1405" i="4"/>
  <c r="J1404" i="4"/>
  <c r="J1394" i="4"/>
  <c r="I1395" i="4"/>
  <c r="I1384" i="4"/>
  <c r="K1384" i="4" s="1"/>
  <c r="J1383" i="4"/>
  <c r="K1383" i="4" s="1"/>
  <c r="J1381" i="4"/>
  <c r="K1381" i="4" s="1"/>
  <c r="I1382" i="4"/>
  <c r="J1502" i="4"/>
  <c r="K1502" i="4" s="1"/>
  <c r="K1501" i="4"/>
  <c r="J1486" i="4"/>
  <c r="K1486" i="4" s="1"/>
  <c r="K1485" i="4"/>
  <c r="J1470" i="4"/>
  <c r="K1470" i="4" s="1"/>
  <c r="K1469" i="4"/>
  <c r="J1454" i="4"/>
  <c r="K1454" i="4" s="1"/>
  <c r="K1453" i="4"/>
  <c r="J1438" i="4"/>
  <c r="K1438" i="4" s="1"/>
  <c r="K1437" i="4"/>
  <c r="K1431" i="4"/>
  <c r="I1428" i="4"/>
  <c r="K1428" i="4" s="1"/>
  <c r="J1427" i="4"/>
  <c r="J1420" i="4"/>
  <c r="J1410" i="4"/>
  <c r="I1411" i="4"/>
  <c r="J1405" i="4"/>
  <c r="I1406" i="4"/>
  <c r="K1406" i="4" s="1"/>
  <c r="K1400" i="4"/>
  <c r="K1399" i="4"/>
  <c r="I1396" i="4"/>
  <c r="K1396" i="4" s="1"/>
  <c r="J1395" i="4"/>
  <c r="K1394" i="4"/>
  <c r="J1388" i="4"/>
  <c r="J1378" i="4"/>
  <c r="I1379" i="4"/>
  <c r="J1373" i="4"/>
  <c r="I1374" i="4"/>
  <c r="J1360" i="4"/>
  <c r="I1361" i="4"/>
  <c r="K1361" i="4" s="1"/>
  <c r="K1356" i="4"/>
  <c r="K1354" i="4"/>
  <c r="J1353" i="4"/>
  <c r="I1350" i="4"/>
  <c r="K1350" i="4" s="1"/>
  <c r="J1349" i="4"/>
  <c r="K1349" i="4" s="1"/>
  <c r="J1343" i="4"/>
  <c r="I1344" i="4"/>
  <c r="I1341" i="4"/>
  <c r="J1340" i="4"/>
  <c r="K1340" i="4" s="1"/>
  <c r="J1386" i="4"/>
  <c r="K1386" i="4" s="1"/>
  <c r="I1387" i="4"/>
  <c r="I1372" i="4"/>
  <c r="J1371" i="4"/>
  <c r="I1358" i="4"/>
  <c r="K1358" i="4" s="1"/>
  <c r="J1357" i="4"/>
  <c r="K1357" i="4" s="1"/>
  <c r="I1309" i="4"/>
  <c r="J1308" i="4"/>
  <c r="J1498" i="4"/>
  <c r="J1482" i="4"/>
  <c r="K1476" i="4"/>
  <c r="J1466" i="4"/>
  <c r="K1460" i="4"/>
  <c r="J1450" i="4"/>
  <c r="J1434" i="4"/>
  <c r="J1429" i="4"/>
  <c r="K1429" i="4" s="1"/>
  <c r="I1430" i="4"/>
  <c r="K1430" i="4" s="1"/>
  <c r="K1424" i="4"/>
  <c r="I1420" i="4"/>
  <c r="J1419" i="4"/>
  <c r="J1412" i="4"/>
  <c r="J1402" i="4"/>
  <c r="K1402" i="4" s="1"/>
  <c r="I1403" i="4"/>
  <c r="J1397" i="4"/>
  <c r="K1397" i="4" s="1"/>
  <c r="I1398" i="4"/>
  <c r="K1398" i="4" s="1"/>
  <c r="K1392" i="4"/>
  <c r="K1391" i="4"/>
  <c r="I1388" i="4"/>
  <c r="J1387" i="4"/>
  <c r="J1380" i="4"/>
  <c r="J1370" i="4"/>
  <c r="K1370" i="4" s="1"/>
  <c r="I1371" i="4"/>
  <c r="J1364" i="4"/>
  <c r="K1364" i="4" s="1"/>
  <c r="J1359" i="4"/>
  <c r="K1359" i="4" s="1"/>
  <c r="I1360" i="4"/>
  <c r="I1339" i="4"/>
  <c r="J1338" i="4"/>
  <c r="K1338" i="4" s="1"/>
  <c r="K1332" i="4"/>
  <c r="I1331" i="4"/>
  <c r="K1331" i="4" s="1"/>
  <c r="J1330" i="4"/>
  <c r="K1330" i="4" s="1"/>
  <c r="I1325" i="4"/>
  <c r="J1324" i="4"/>
  <c r="K1321" i="4"/>
  <c r="J1318" i="4"/>
  <c r="K1318" i="4" s="1"/>
  <c r="I1319" i="4"/>
  <c r="K1319" i="4" s="1"/>
  <c r="I1329" i="4"/>
  <c r="J1328" i="4"/>
  <c r="K1328" i="4" s="1"/>
  <c r="J1505" i="4"/>
  <c r="K1505" i="4" s="1"/>
  <c r="J1489" i="4"/>
  <c r="J1473" i="4"/>
  <c r="J1457" i="4"/>
  <c r="K1457" i="4" s="1"/>
  <c r="J1441" i="4"/>
  <c r="K1441" i="4" s="1"/>
  <c r="J1421" i="4"/>
  <c r="K1421" i="4" s="1"/>
  <c r="I1422" i="4"/>
  <c r="K1422" i="4" s="1"/>
  <c r="I1412" i="4"/>
  <c r="J1411" i="4"/>
  <c r="J1389" i="4"/>
  <c r="K1389" i="4" s="1"/>
  <c r="I1390" i="4"/>
  <c r="K1390" i="4" s="1"/>
  <c r="I1380" i="4"/>
  <c r="J1379" i="4"/>
  <c r="I1378" i="4"/>
  <c r="J1375" i="4"/>
  <c r="K1375" i="4" s="1"/>
  <c r="J1369" i="4"/>
  <c r="K1369" i="4" s="1"/>
  <c r="J1367" i="4"/>
  <c r="K1367" i="4" s="1"/>
  <c r="I1368" i="4"/>
  <c r="K1368" i="4" s="1"/>
  <c r="I1366" i="4"/>
  <c r="K1366" i="4" s="1"/>
  <c r="J1365" i="4"/>
  <c r="K1365" i="4" s="1"/>
  <c r="J1362" i="4"/>
  <c r="I1363" i="4"/>
  <c r="J1342" i="4"/>
  <c r="I1343" i="4"/>
  <c r="I1342" i="4"/>
  <c r="J1341" i="4"/>
  <c r="J1336" i="4"/>
  <c r="I1337" i="4"/>
  <c r="I1335" i="4"/>
  <c r="I1333" i="4"/>
  <c r="J1329" i="4"/>
  <c r="J1352" i="4"/>
  <c r="I1353" i="4"/>
  <c r="K1348" i="4"/>
  <c r="J1345" i="4"/>
  <c r="J1335" i="4"/>
  <c r="I1336" i="4"/>
  <c r="I1334" i="4"/>
  <c r="K1334" i="4" s="1"/>
  <c r="J1333" i="4"/>
  <c r="I1313" i="4"/>
  <c r="J1312" i="4"/>
  <c r="K1312" i="4" s="1"/>
  <c r="I1310" i="4"/>
  <c r="K1310" i="4" s="1"/>
  <c r="J1309" i="4"/>
  <c r="J1307" i="4"/>
  <c r="K1307" i="4" s="1"/>
  <c r="I1308" i="4"/>
  <c r="I1301" i="4"/>
  <c r="J1300" i="4"/>
  <c r="J1344" i="4"/>
  <c r="I1345" i="4"/>
  <c r="J1337" i="4"/>
  <c r="I1326" i="4"/>
  <c r="K1326" i="4" s="1"/>
  <c r="J1325" i="4"/>
  <c r="J1323" i="4"/>
  <c r="K1323" i="4" s="1"/>
  <c r="I1324" i="4"/>
  <c r="K1305" i="4"/>
  <c r="I1302" i="4"/>
  <c r="K1302" i="4" s="1"/>
  <c r="J1301" i="4"/>
  <c r="J1295" i="4"/>
  <c r="I1296" i="4"/>
  <c r="I1286" i="4"/>
  <c r="K1286" i="4" s="1"/>
  <c r="J1285" i="4"/>
  <c r="J1284" i="4"/>
  <c r="K1284" i="4" s="1"/>
  <c r="I1285" i="4"/>
  <c r="J1277" i="4"/>
  <c r="I1278" i="4"/>
  <c r="I1275" i="4"/>
  <c r="J1274" i="4"/>
  <c r="K1274" i="4" s="1"/>
  <c r="I1246" i="4"/>
  <c r="J1245" i="4"/>
  <c r="K1245" i="4" s="1"/>
  <c r="J1317" i="4"/>
  <c r="K1317" i="4" s="1"/>
  <c r="K1316" i="4"/>
  <c r="I1298" i="4"/>
  <c r="K1298" i="4" s="1"/>
  <c r="J1297" i="4"/>
  <c r="K1297" i="4" s="1"/>
  <c r="K1295" i="4"/>
  <c r="J1291" i="4"/>
  <c r="K1291" i="4" s="1"/>
  <c r="I1292" i="4"/>
  <c r="K1292" i="4" s="1"/>
  <c r="J1276" i="4"/>
  <c r="K1276" i="4" s="1"/>
  <c r="I1277" i="4"/>
  <c r="I1230" i="4"/>
  <c r="J1229" i="4"/>
  <c r="K1229" i="4" s="1"/>
  <c r="J1313" i="4"/>
  <c r="I1294" i="4"/>
  <c r="J1293" i="4"/>
  <c r="K1293" i="4" s="1"/>
  <c r="J1287" i="4"/>
  <c r="I1288" i="4"/>
  <c r="K1288" i="4" s="1"/>
  <c r="I1259" i="4"/>
  <c r="K1259" i="4" s="1"/>
  <c r="J1258" i="4"/>
  <c r="K1258" i="4" s="1"/>
  <c r="J1320" i="4"/>
  <c r="K1320" i="4" s="1"/>
  <c r="J1304" i="4"/>
  <c r="K1304" i="4" s="1"/>
  <c r="K1303" i="4"/>
  <c r="J1299" i="4"/>
  <c r="K1299" i="4" s="1"/>
  <c r="I1300" i="4"/>
  <c r="J1296" i="4"/>
  <c r="I1290" i="4"/>
  <c r="J1289" i="4"/>
  <c r="K1289" i="4" s="1"/>
  <c r="I1283" i="4"/>
  <c r="J1282" i="4"/>
  <c r="K1282" i="4" s="1"/>
  <c r="J1279" i="4"/>
  <c r="K1279" i="4" s="1"/>
  <c r="K1270" i="4"/>
  <c r="J1267" i="4"/>
  <c r="K1267" i="4" s="1"/>
  <c r="I1268" i="4"/>
  <c r="K1268" i="4" s="1"/>
  <c r="I1262" i="4"/>
  <c r="J1261" i="4"/>
  <c r="K1261" i="4" s="1"/>
  <c r="I1243" i="4"/>
  <c r="K1243" i="4" s="1"/>
  <c r="J1242" i="4"/>
  <c r="K1242" i="4" s="1"/>
  <c r="J1254" i="4"/>
  <c r="K1254" i="4" s="1"/>
  <c r="J1238" i="4"/>
  <c r="K1238" i="4" s="1"/>
  <c r="K1281" i="4"/>
  <c r="J1278" i="4"/>
  <c r="K1273" i="4"/>
  <c r="J1266" i="4"/>
  <c r="K1266" i="4" s="1"/>
  <c r="K1265" i="4"/>
  <c r="J1250" i="4"/>
  <c r="K1250" i="4" s="1"/>
  <c r="J1234" i="4"/>
  <c r="K1234" i="4" s="1"/>
  <c r="K1233" i="4"/>
  <c r="J1262" i="4"/>
  <c r="J1257" i="4"/>
  <c r="K1256" i="4"/>
  <c r="J1246" i="4"/>
  <c r="J1241" i="4"/>
  <c r="J1230" i="4"/>
  <c r="J1269" i="4"/>
  <c r="K1269" i="4" s="1"/>
  <c r="I1257" i="4"/>
  <c r="J1253" i="4"/>
  <c r="I1252" i="4"/>
  <c r="K1252" i="4" s="1"/>
  <c r="I1241" i="4"/>
  <c r="J1237" i="4"/>
  <c r="K1237" i="4" s="1"/>
  <c r="I1236" i="4"/>
  <c r="K1236" i="4" s="1"/>
  <c r="R147" i="4"/>
  <c r="I67" i="4"/>
  <c r="I988" i="4"/>
  <c r="R49" i="4"/>
  <c r="I1026" i="4"/>
  <c r="J1025" i="4"/>
  <c r="I1221" i="4"/>
  <c r="J1220" i="4"/>
  <c r="I1223" i="4"/>
  <c r="J1222" i="4"/>
  <c r="I924" i="4"/>
  <c r="J923" i="4"/>
  <c r="J891" i="4"/>
  <c r="I1180" i="4"/>
  <c r="S46" i="4"/>
  <c r="R51" i="4"/>
  <c r="I726" i="4"/>
  <c r="I750" i="4"/>
  <c r="I822" i="4"/>
  <c r="I894" i="4"/>
  <c r="I934" i="4"/>
  <c r="I1053" i="4"/>
  <c r="I131" i="4"/>
  <c r="I1045" i="4"/>
  <c r="I1192" i="4"/>
  <c r="I758" i="4"/>
  <c r="I814" i="4"/>
  <c r="I902" i="4"/>
  <c r="I926" i="4"/>
  <c r="J971" i="4"/>
  <c r="I205" i="4"/>
  <c r="J204" i="4"/>
  <c r="I688" i="4"/>
  <c r="J687" i="4"/>
  <c r="I940" i="4"/>
  <c r="J939" i="4"/>
  <c r="I956" i="4"/>
  <c r="J955" i="4"/>
  <c r="I213" i="4"/>
  <c r="J212" i="4"/>
  <c r="J265" i="4"/>
  <c r="I266" i="4"/>
  <c r="J189" i="4"/>
  <c r="I190" i="4"/>
  <c r="K190" i="4" s="1"/>
  <c r="I245" i="4"/>
  <c r="J244" i="4"/>
  <c r="J281" i="4"/>
  <c r="I282" i="4"/>
  <c r="I908" i="4"/>
  <c r="J907" i="4"/>
  <c r="I672" i="4"/>
  <c r="J671" i="4"/>
  <c r="I179" i="4"/>
  <c r="J981" i="4"/>
  <c r="I982" i="4"/>
  <c r="R53" i="4"/>
  <c r="T53" i="4" s="1"/>
  <c r="R139" i="4"/>
  <c r="I59" i="4"/>
  <c r="I123" i="4"/>
  <c r="I203" i="4"/>
  <c r="I211" i="4"/>
  <c r="J223" i="4"/>
  <c r="I243" i="4"/>
  <c r="I251" i="4"/>
  <c r="I670" i="4"/>
  <c r="I678" i="4"/>
  <c r="I718" i="4"/>
  <c r="J751" i="4"/>
  <c r="I790" i="4"/>
  <c r="I878" i="4"/>
  <c r="I886" i="4"/>
  <c r="I910" i="4"/>
  <c r="I918" i="4"/>
  <c r="I942" i="4"/>
  <c r="I950" i="4"/>
  <c r="I958" i="4"/>
  <c r="I966" i="4"/>
  <c r="I171" i="4"/>
  <c r="I235" i="4"/>
  <c r="I686" i="4"/>
  <c r="I694" i="4"/>
  <c r="I782" i="4"/>
  <c r="J815" i="4"/>
  <c r="J993" i="4"/>
  <c r="J1027" i="4"/>
  <c r="I1028" i="4"/>
  <c r="I1202" i="4"/>
  <c r="J1201" i="4"/>
  <c r="I1214" i="4"/>
  <c r="J1213" i="4"/>
  <c r="J973" i="4"/>
  <c r="I974" i="4"/>
  <c r="J995" i="4"/>
  <c r="I996" i="4"/>
  <c r="J1019" i="4"/>
  <c r="I1020" i="4"/>
  <c r="I1208" i="4"/>
  <c r="I1196" i="4"/>
  <c r="I1212" i="4"/>
  <c r="S61" i="4"/>
  <c r="R62" i="4"/>
  <c r="R141" i="4"/>
  <c r="S140" i="4"/>
  <c r="I13" i="4"/>
  <c r="J12" i="4"/>
  <c r="I61" i="4"/>
  <c r="J60" i="4"/>
  <c r="I77" i="4"/>
  <c r="J76" i="4"/>
  <c r="I125" i="4"/>
  <c r="J124" i="4"/>
  <c r="I141" i="4"/>
  <c r="J140" i="4"/>
  <c r="I165" i="4"/>
  <c r="K165" i="4" s="1"/>
  <c r="J164" i="4"/>
  <c r="J181" i="4"/>
  <c r="K181" i="4" s="1"/>
  <c r="I182" i="4"/>
  <c r="K182" i="4" s="1"/>
  <c r="S125" i="4"/>
  <c r="R126" i="4"/>
  <c r="T126" i="4" s="1"/>
  <c r="R133" i="4"/>
  <c r="S132" i="4"/>
  <c r="S141" i="4"/>
  <c r="R142" i="4"/>
  <c r="T142" i="4" s="1"/>
  <c r="J13" i="4"/>
  <c r="I14" i="4"/>
  <c r="K14" i="4" s="1"/>
  <c r="I32" i="4"/>
  <c r="J31" i="4"/>
  <c r="J45" i="4"/>
  <c r="I46" i="4"/>
  <c r="K46" i="4" s="1"/>
  <c r="I53" i="4"/>
  <c r="J52" i="4"/>
  <c r="J61" i="4"/>
  <c r="I62" i="4"/>
  <c r="K62" i="4" s="1"/>
  <c r="J77" i="4"/>
  <c r="I78" i="4"/>
  <c r="K78" i="4" s="1"/>
  <c r="I96" i="4"/>
  <c r="J95" i="4"/>
  <c r="J109" i="4"/>
  <c r="I110" i="4"/>
  <c r="K110" i="4" s="1"/>
  <c r="I117" i="4"/>
  <c r="J116" i="4"/>
  <c r="J125" i="4"/>
  <c r="I126" i="4"/>
  <c r="K126" i="4" s="1"/>
  <c r="J141" i="4"/>
  <c r="I142" i="4"/>
  <c r="K142" i="4" s="1"/>
  <c r="I160" i="4"/>
  <c r="J159" i="4"/>
  <c r="I173" i="4"/>
  <c r="J172" i="4"/>
  <c r="R46" i="4"/>
  <c r="S45" i="4"/>
  <c r="R117" i="4"/>
  <c r="S116" i="4"/>
  <c r="R149" i="4"/>
  <c r="S148" i="4"/>
  <c r="I21" i="4"/>
  <c r="J20" i="4"/>
  <c r="I29" i="4"/>
  <c r="J28" i="4"/>
  <c r="I37" i="4"/>
  <c r="J36" i="4"/>
  <c r="I69" i="4"/>
  <c r="J68" i="4"/>
  <c r="I85" i="4"/>
  <c r="J84" i="4"/>
  <c r="I93" i="4"/>
  <c r="J92" i="4"/>
  <c r="I101" i="4"/>
  <c r="J100" i="4"/>
  <c r="I133" i="4"/>
  <c r="J132" i="4"/>
  <c r="I149" i="4"/>
  <c r="J148" i="4"/>
  <c r="I157" i="4"/>
  <c r="J156" i="4"/>
  <c r="J173" i="4"/>
  <c r="I174" i="4"/>
  <c r="K174" i="4" s="1"/>
  <c r="I189" i="4"/>
  <c r="J188" i="4"/>
  <c r="J213" i="4"/>
  <c r="I214" i="4"/>
  <c r="K214" i="4" s="1"/>
  <c r="I229" i="4"/>
  <c r="K229" i="4" s="1"/>
  <c r="J228" i="4"/>
  <c r="J237" i="4"/>
  <c r="K237" i="4" s="1"/>
  <c r="I238" i="4"/>
  <c r="K238" i="4" s="1"/>
  <c r="S117" i="4"/>
  <c r="R118" i="4"/>
  <c r="T118" i="4" s="1"/>
  <c r="R125" i="4"/>
  <c r="S124" i="4"/>
  <c r="R128" i="4"/>
  <c r="S127" i="4"/>
  <c r="S133" i="4"/>
  <c r="R134" i="4"/>
  <c r="T134" i="4" s="1"/>
  <c r="R144" i="4"/>
  <c r="S143" i="4"/>
  <c r="S149" i="4"/>
  <c r="R150" i="4"/>
  <c r="T150" i="4" s="1"/>
  <c r="J21" i="4"/>
  <c r="I22" i="4"/>
  <c r="J29" i="4"/>
  <c r="I30" i="4"/>
  <c r="K30" i="4" s="1"/>
  <c r="J37" i="4"/>
  <c r="I38" i="4"/>
  <c r="I45" i="4"/>
  <c r="J44" i="4"/>
  <c r="I48" i="4"/>
  <c r="J47" i="4"/>
  <c r="J53" i="4"/>
  <c r="I54" i="4"/>
  <c r="K54" i="4" s="1"/>
  <c r="I64" i="4"/>
  <c r="J63" i="4"/>
  <c r="J69" i="4"/>
  <c r="I70" i="4"/>
  <c r="K70" i="4" s="1"/>
  <c r="J85" i="4"/>
  <c r="I86" i="4"/>
  <c r="J93" i="4"/>
  <c r="I94" i="4"/>
  <c r="K94" i="4" s="1"/>
  <c r="J101" i="4"/>
  <c r="I102" i="4"/>
  <c r="I109" i="4"/>
  <c r="J108" i="4"/>
  <c r="I112" i="4"/>
  <c r="J111" i="4"/>
  <c r="J117" i="4"/>
  <c r="I118" i="4"/>
  <c r="K118" i="4" s="1"/>
  <c r="I128" i="4"/>
  <c r="J127" i="4"/>
  <c r="J133" i="4"/>
  <c r="I134" i="4"/>
  <c r="K134" i="4" s="1"/>
  <c r="J149" i="4"/>
  <c r="I150" i="4"/>
  <c r="J157" i="4"/>
  <c r="I158" i="4"/>
  <c r="K158" i="4" s="1"/>
  <c r="I197" i="4"/>
  <c r="K197" i="4" s="1"/>
  <c r="J196" i="4"/>
  <c r="J205" i="4"/>
  <c r="I206" i="4"/>
  <c r="K206" i="4" s="1"/>
  <c r="I221" i="4"/>
  <c r="K221" i="4" s="1"/>
  <c r="J220" i="4"/>
  <c r="J226" i="4"/>
  <c r="I227" i="4"/>
  <c r="J245" i="4"/>
  <c r="I246" i="4"/>
  <c r="K246" i="4" s="1"/>
  <c r="I736" i="4"/>
  <c r="J735" i="4"/>
  <c r="I832" i="4"/>
  <c r="J831" i="4"/>
  <c r="I864" i="4"/>
  <c r="J863" i="4"/>
  <c r="I1058" i="4"/>
  <c r="J1057" i="4"/>
  <c r="I1074" i="4"/>
  <c r="J1073" i="4"/>
  <c r="I1090" i="4"/>
  <c r="J1089" i="4"/>
  <c r="I1138" i="4"/>
  <c r="J1137" i="4"/>
  <c r="I1170" i="4"/>
  <c r="J1169" i="4"/>
  <c r="S13" i="4"/>
  <c r="R48" i="4"/>
  <c r="T48" i="4" s="1"/>
  <c r="R52" i="4"/>
  <c r="T52" i="4" s="1"/>
  <c r="R123" i="4"/>
  <c r="R131" i="4"/>
  <c r="I43" i="4"/>
  <c r="I51" i="4"/>
  <c r="I107" i="4"/>
  <c r="I115" i="4"/>
  <c r="I163" i="4"/>
  <c r="I166" i="4"/>
  <c r="J194" i="4"/>
  <c r="I195" i="4"/>
  <c r="J218" i="4"/>
  <c r="I219" i="4"/>
  <c r="I240" i="4"/>
  <c r="J239" i="4"/>
  <c r="K253" i="4"/>
  <c r="I262" i="4"/>
  <c r="I278" i="4"/>
  <c r="I800" i="4"/>
  <c r="J799" i="4"/>
  <c r="I1102" i="4"/>
  <c r="J1101" i="4"/>
  <c r="I1118" i="4"/>
  <c r="J1117" i="4"/>
  <c r="I1150" i="4"/>
  <c r="J1149" i="4"/>
  <c r="J1224" i="4"/>
  <c r="I1225" i="4"/>
  <c r="R115" i="4"/>
  <c r="J15" i="4"/>
  <c r="I27" i="4"/>
  <c r="I35" i="4"/>
  <c r="J79" i="4"/>
  <c r="I91" i="4"/>
  <c r="I99" i="4"/>
  <c r="J143" i="4"/>
  <c r="I155" i="4"/>
  <c r="J180" i="4"/>
  <c r="J186" i="4"/>
  <c r="I187" i="4"/>
  <c r="J191" i="4"/>
  <c r="I208" i="4"/>
  <c r="J207" i="4"/>
  <c r="I230" i="4"/>
  <c r="K230" i="4" s="1"/>
  <c r="I258" i="4"/>
  <c r="I274" i="4"/>
  <c r="I290" i="4"/>
  <c r="I656" i="4"/>
  <c r="J655" i="4"/>
  <c r="I704" i="4"/>
  <c r="J703" i="4"/>
  <c r="I848" i="4"/>
  <c r="J847" i="4"/>
  <c r="J1011" i="4"/>
  <c r="I1012" i="4"/>
  <c r="I1046" i="4"/>
  <c r="J1045" i="4"/>
  <c r="I1070" i="4"/>
  <c r="J1069" i="4"/>
  <c r="I1106" i="4"/>
  <c r="J1105" i="4"/>
  <c r="I1122" i="4"/>
  <c r="J1121" i="4"/>
  <c r="I1154" i="4"/>
  <c r="J1153" i="4"/>
  <c r="S35" i="4"/>
  <c r="R50" i="4"/>
  <c r="T50" i="4" s="1"/>
  <c r="R54" i="4"/>
  <c r="I19" i="4"/>
  <c r="I75" i="4"/>
  <c r="I83" i="4"/>
  <c r="I139" i="4"/>
  <c r="I147" i="4"/>
  <c r="I176" i="4"/>
  <c r="J175" i="4"/>
  <c r="I198" i="4"/>
  <c r="K198" i="4" s="1"/>
  <c r="I222" i="4"/>
  <c r="K222" i="4" s="1"/>
  <c r="J236" i="4"/>
  <c r="I270" i="4"/>
  <c r="I286" i="4"/>
  <c r="I684" i="4"/>
  <c r="J683" i="4"/>
  <c r="I768" i="4"/>
  <c r="J767" i="4"/>
  <c r="I1010" i="4"/>
  <c r="J1009" i="4"/>
  <c r="I1018" i="4"/>
  <c r="J1017" i="4"/>
  <c r="I1047" i="4"/>
  <c r="J1046" i="4"/>
  <c r="I1050" i="4"/>
  <c r="J1049" i="4"/>
  <c r="I1086" i="4"/>
  <c r="J1085" i="4"/>
  <c r="I1134" i="4"/>
  <c r="J1133" i="4"/>
  <c r="I1166" i="4"/>
  <c r="J1165" i="4"/>
  <c r="I702" i="4"/>
  <c r="I710" i="4"/>
  <c r="I766" i="4"/>
  <c r="I774" i="4"/>
  <c r="I830" i="4"/>
  <c r="I838" i="4"/>
  <c r="I846" i="4"/>
  <c r="I854" i="4"/>
  <c r="I862" i="4"/>
  <c r="I870" i="4"/>
  <c r="J1216" i="4"/>
  <c r="I1217" i="4"/>
  <c r="J627" i="4"/>
  <c r="J719" i="4"/>
  <c r="J783" i="4"/>
  <c r="J843" i="4"/>
  <c r="J859" i="4"/>
  <c r="J875" i="4"/>
  <c r="I1176" i="4"/>
  <c r="I1215" i="4"/>
  <c r="J1214" i="4"/>
  <c r="I662" i="4"/>
  <c r="I734" i="4"/>
  <c r="I742" i="4"/>
  <c r="I798" i="4"/>
  <c r="I806" i="4"/>
  <c r="J879" i="4"/>
  <c r="J895" i="4"/>
  <c r="J911" i="4"/>
  <c r="J927" i="4"/>
  <c r="J943" i="4"/>
  <c r="J959" i="4"/>
  <c r="J975" i="4"/>
  <c r="J1001" i="4"/>
  <c r="I1004" i="4"/>
  <c r="J1033" i="4"/>
  <c r="I1036" i="4"/>
  <c r="I1064" i="4"/>
  <c r="I1068" i="4"/>
  <c r="I1080" i="4"/>
  <c r="I1084" i="4"/>
  <c r="I1096" i="4"/>
  <c r="I1100" i="4"/>
  <c r="I1112" i="4"/>
  <c r="I1116" i="4"/>
  <c r="I1128" i="4"/>
  <c r="I1132" i="4"/>
  <c r="I1144" i="4"/>
  <c r="I1148" i="4"/>
  <c r="I1160" i="4"/>
  <c r="I1164" i="4"/>
  <c r="J1181" i="4"/>
  <c r="J1185" i="4"/>
  <c r="J1197" i="4"/>
  <c r="J1041" i="4"/>
  <c r="I1049" i="4"/>
  <c r="I1527" i="4"/>
  <c r="R11" i="4"/>
  <c r="S10" i="4"/>
  <c r="T10" i="4" s="1"/>
  <c r="U10" i="4" s="1"/>
  <c r="S58" i="4"/>
  <c r="R59" i="4"/>
  <c r="T59" i="4" s="1"/>
  <c r="S63" i="4"/>
  <c r="R64" i="4"/>
  <c r="S67" i="4"/>
  <c r="R68" i="4"/>
  <c r="S71" i="4"/>
  <c r="R72" i="4"/>
  <c r="S75" i="4"/>
  <c r="R76" i="4"/>
  <c r="S79" i="4"/>
  <c r="R80" i="4"/>
  <c r="S83" i="4"/>
  <c r="R84" i="4"/>
  <c r="S87" i="4"/>
  <c r="R88" i="4"/>
  <c r="S91" i="4"/>
  <c r="R92" i="4"/>
  <c r="S95" i="4"/>
  <c r="R96" i="4"/>
  <c r="S99" i="4"/>
  <c r="R100" i="4"/>
  <c r="S103" i="4"/>
  <c r="R104" i="4"/>
  <c r="S107" i="4"/>
  <c r="R108" i="4"/>
  <c r="S111" i="4"/>
  <c r="R112" i="4"/>
  <c r="R124" i="4"/>
  <c r="S123" i="4"/>
  <c r="R132" i="4"/>
  <c r="S131" i="4"/>
  <c r="R153" i="4"/>
  <c r="T153" i="4" s="1"/>
  <c r="S152" i="4"/>
  <c r="T152" i="4" s="1"/>
  <c r="I17" i="4"/>
  <c r="K17" i="4" s="1"/>
  <c r="J16" i="4"/>
  <c r="K16" i="4" s="1"/>
  <c r="I44" i="4"/>
  <c r="J43" i="4"/>
  <c r="I52" i="4"/>
  <c r="K52" i="4" s="1"/>
  <c r="J51" i="4"/>
  <c r="I73" i="4"/>
  <c r="K73" i="4" s="1"/>
  <c r="J72" i="4"/>
  <c r="K72" i="4" s="1"/>
  <c r="I81" i="4"/>
  <c r="K81" i="4" s="1"/>
  <c r="J80" i="4"/>
  <c r="K80" i="4" s="1"/>
  <c r="I108" i="4"/>
  <c r="J107" i="4"/>
  <c r="I116" i="4"/>
  <c r="J115" i="4"/>
  <c r="I137" i="4"/>
  <c r="K137" i="4" s="1"/>
  <c r="J136" i="4"/>
  <c r="K136" i="4" s="1"/>
  <c r="I145" i="4"/>
  <c r="K145" i="4" s="1"/>
  <c r="J144" i="4"/>
  <c r="K144" i="4" s="1"/>
  <c r="I172" i="4"/>
  <c r="J171" i="4"/>
  <c r="I180" i="4"/>
  <c r="J179" i="4"/>
  <c r="I201" i="4"/>
  <c r="K201" i="4" s="1"/>
  <c r="J200" i="4"/>
  <c r="K200" i="4" s="1"/>
  <c r="I209" i="4"/>
  <c r="K209" i="4" s="1"/>
  <c r="J208" i="4"/>
  <c r="K208" i="4" s="1"/>
  <c r="I236" i="4"/>
  <c r="K236" i="4" s="1"/>
  <c r="J235" i="4"/>
  <c r="I244" i="4"/>
  <c r="K244" i="4" s="1"/>
  <c r="J243" i="4"/>
  <c r="R13" i="4"/>
  <c r="S12" i="4"/>
  <c r="S36" i="4"/>
  <c r="T36" i="4" s="1"/>
  <c r="R37" i="4"/>
  <c r="T37" i="4" s="1"/>
  <c r="S42" i="4"/>
  <c r="R43" i="4"/>
  <c r="S60" i="4"/>
  <c r="R61" i="4"/>
  <c r="R63" i="4"/>
  <c r="S62" i="4"/>
  <c r="S66" i="4"/>
  <c r="R67" i="4"/>
  <c r="S70" i="4"/>
  <c r="R71" i="4"/>
  <c r="S74" i="4"/>
  <c r="R75" i="4"/>
  <c r="S78" i="4"/>
  <c r="R79" i="4"/>
  <c r="S82" i="4"/>
  <c r="R83" i="4"/>
  <c r="S86" i="4"/>
  <c r="R87" i="4"/>
  <c r="S90" i="4"/>
  <c r="R91" i="4"/>
  <c r="S94" i="4"/>
  <c r="R95" i="4"/>
  <c r="S98" i="4"/>
  <c r="R99" i="4"/>
  <c r="S102" i="4"/>
  <c r="R103" i="4"/>
  <c r="S106" i="4"/>
  <c r="R107" i="4"/>
  <c r="S110" i="4"/>
  <c r="R111" i="4"/>
  <c r="R116" i="4"/>
  <c r="S115" i="4"/>
  <c r="R137" i="4"/>
  <c r="T137" i="4" s="1"/>
  <c r="S136" i="4"/>
  <c r="T136" i="4" s="1"/>
  <c r="R145" i="4"/>
  <c r="T145" i="4" s="1"/>
  <c r="S144" i="4"/>
  <c r="I28" i="4"/>
  <c r="K28" i="4" s="1"/>
  <c r="J27" i="4"/>
  <c r="I36" i="4"/>
  <c r="J35" i="4"/>
  <c r="I57" i="4"/>
  <c r="K57" i="4" s="1"/>
  <c r="J56" i="4"/>
  <c r="K56" i="4" s="1"/>
  <c r="I65" i="4"/>
  <c r="K65" i="4" s="1"/>
  <c r="J64" i="4"/>
  <c r="I92" i="4"/>
  <c r="K92" i="4" s="1"/>
  <c r="J91" i="4"/>
  <c r="I100" i="4"/>
  <c r="J99" i="4"/>
  <c r="I121" i="4"/>
  <c r="K121" i="4" s="1"/>
  <c r="J120" i="4"/>
  <c r="K120" i="4" s="1"/>
  <c r="I129" i="4"/>
  <c r="K129" i="4" s="1"/>
  <c r="J128" i="4"/>
  <c r="I156" i="4"/>
  <c r="K156" i="4" s="1"/>
  <c r="J155" i="4"/>
  <c r="I164" i="4"/>
  <c r="J163" i="4"/>
  <c r="I185" i="4"/>
  <c r="K185" i="4" s="1"/>
  <c r="J184" i="4"/>
  <c r="K184" i="4" s="1"/>
  <c r="I193" i="4"/>
  <c r="K193" i="4" s="1"/>
  <c r="J192" i="4"/>
  <c r="K192" i="4" s="1"/>
  <c r="I220" i="4"/>
  <c r="J219" i="4"/>
  <c r="I228" i="4"/>
  <c r="K228" i="4" s="1"/>
  <c r="J227" i="4"/>
  <c r="S38" i="4"/>
  <c r="R39" i="4"/>
  <c r="T39" i="4" s="1"/>
  <c r="R42" i="4"/>
  <c r="S41" i="4"/>
  <c r="R45" i="4"/>
  <c r="T45" i="4" s="1"/>
  <c r="S44" i="4"/>
  <c r="R55" i="4"/>
  <c r="T55" i="4" s="1"/>
  <c r="S54" i="4"/>
  <c r="S65" i="4"/>
  <c r="R66" i="4"/>
  <c r="S69" i="4"/>
  <c r="R70" i="4"/>
  <c r="S73" i="4"/>
  <c r="R74" i="4"/>
  <c r="S77" i="4"/>
  <c r="R78" i="4"/>
  <c r="S81" i="4"/>
  <c r="R82" i="4"/>
  <c r="S85" i="4"/>
  <c r="R86" i="4"/>
  <c r="S89" i="4"/>
  <c r="R90" i="4"/>
  <c r="S93" i="4"/>
  <c r="R94" i="4"/>
  <c r="S97" i="4"/>
  <c r="R98" i="4"/>
  <c r="S101" i="4"/>
  <c r="R102" i="4"/>
  <c r="S105" i="4"/>
  <c r="R106" i="4"/>
  <c r="S109" i="4"/>
  <c r="R110" i="4"/>
  <c r="R121" i="4"/>
  <c r="T121" i="4" s="1"/>
  <c r="S120" i="4"/>
  <c r="T120" i="4" s="1"/>
  <c r="R129" i="4"/>
  <c r="T129" i="4" s="1"/>
  <c r="S128" i="4"/>
  <c r="I12" i="4"/>
  <c r="I20" i="4"/>
  <c r="J19" i="4"/>
  <c r="I41" i="4"/>
  <c r="K41" i="4" s="1"/>
  <c r="J40" i="4"/>
  <c r="K40" i="4" s="1"/>
  <c r="I49" i="4"/>
  <c r="K49" i="4" s="1"/>
  <c r="J48" i="4"/>
  <c r="I76" i="4"/>
  <c r="J75" i="4"/>
  <c r="I84" i="4"/>
  <c r="J83" i="4"/>
  <c r="K83" i="4" s="1"/>
  <c r="I105" i="4"/>
  <c r="K105" i="4" s="1"/>
  <c r="J104" i="4"/>
  <c r="K104" i="4" s="1"/>
  <c r="I113" i="4"/>
  <c r="K113" i="4" s="1"/>
  <c r="J112" i="4"/>
  <c r="I140" i="4"/>
  <c r="J139" i="4"/>
  <c r="I148" i="4"/>
  <c r="J147" i="4"/>
  <c r="I169" i="4"/>
  <c r="K169" i="4" s="1"/>
  <c r="J168" i="4"/>
  <c r="K168" i="4" s="1"/>
  <c r="I177" i="4"/>
  <c r="K177" i="4" s="1"/>
  <c r="J176" i="4"/>
  <c r="I204" i="4"/>
  <c r="K204" i="4" s="1"/>
  <c r="J203" i="4"/>
  <c r="I212" i="4"/>
  <c r="J211" i="4"/>
  <c r="I233" i="4"/>
  <c r="K233" i="4" s="1"/>
  <c r="J232" i="4"/>
  <c r="K232" i="4" s="1"/>
  <c r="I241" i="4"/>
  <c r="K241" i="4" s="1"/>
  <c r="J240" i="4"/>
  <c r="K240" i="4" s="1"/>
  <c r="R15" i="4"/>
  <c r="T15" i="4" s="1"/>
  <c r="S14" i="4"/>
  <c r="T14" i="4" s="1"/>
  <c r="S40" i="4"/>
  <c r="R41" i="4"/>
  <c r="S56" i="4"/>
  <c r="R57" i="4"/>
  <c r="T57" i="4" s="1"/>
  <c r="S64" i="4"/>
  <c r="R65" i="4"/>
  <c r="S68" i="4"/>
  <c r="R69" i="4"/>
  <c r="S72" i="4"/>
  <c r="R73" i="4"/>
  <c r="S76" i="4"/>
  <c r="R77" i="4"/>
  <c r="S80" i="4"/>
  <c r="R81" i="4"/>
  <c r="S84" i="4"/>
  <c r="R85" i="4"/>
  <c r="S88" i="4"/>
  <c r="R89" i="4"/>
  <c r="S92" i="4"/>
  <c r="R93" i="4"/>
  <c r="S96" i="4"/>
  <c r="R97" i="4"/>
  <c r="S100" i="4"/>
  <c r="R101" i="4"/>
  <c r="S104" i="4"/>
  <c r="R105" i="4"/>
  <c r="S108" i="4"/>
  <c r="R109" i="4"/>
  <c r="S112" i="4"/>
  <c r="R113" i="4"/>
  <c r="T113" i="4" s="1"/>
  <c r="R140" i="4"/>
  <c r="S139" i="4"/>
  <c r="R148" i="4"/>
  <c r="S147" i="4"/>
  <c r="I25" i="4"/>
  <c r="K25" i="4" s="1"/>
  <c r="J24" i="4"/>
  <c r="K24" i="4" s="1"/>
  <c r="I33" i="4"/>
  <c r="K33" i="4" s="1"/>
  <c r="J32" i="4"/>
  <c r="K32" i="4" s="1"/>
  <c r="I60" i="4"/>
  <c r="J59" i="4"/>
  <c r="K59" i="4" s="1"/>
  <c r="I68" i="4"/>
  <c r="K68" i="4" s="1"/>
  <c r="J67" i="4"/>
  <c r="K67" i="4" s="1"/>
  <c r="I89" i="4"/>
  <c r="K89" i="4" s="1"/>
  <c r="J88" i="4"/>
  <c r="K88" i="4" s="1"/>
  <c r="I97" i="4"/>
  <c r="K97" i="4" s="1"/>
  <c r="J96" i="4"/>
  <c r="K96" i="4" s="1"/>
  <c r="I124" i="4"/>
  <c r="J123" i="4"/>
  <c r="I132" i="4"/>
  <c r="K132" i="4" s="1"/>
  <c r="J131" i="4"/>
  <c r="I153" i="4"/>
  <c r="K153" i="4" s="1"/>
  <c r="J152" i="4"/>
  <c r="K152" i="4" s="1"/>
  <c r="I161" i="4"/>
  <c r="K161" i="4" s="1"/>
  <c r="J160" i="4"/>
  <c r="K160" i="4" s="1"/>
  <c r="I188" i="4"/>
  <c r="K188" i="4" s="1"/>
  <c r="J187" i="4"/>
  <c r="I196" i="4"/>
  <c r="J195" i="4"/>
  <c r="I217" i="4"/>
  <c r="K217" i="4" s="1"/>
  <c r="J216" i="4"/>
  <c r="K216" i="4" s="1"/>
  <c r="I225" i="4"/>
  <c r="K225" i="4" s="1"/>
  <c r="J224" i="4"/>
  <c r="K224" i="4" s="1"/>
  <c r="R12" i="4"/>
  <c r="S11" i="4"/>
  <c r="T49" i="4"/>
  <c r="I299" i="4"/>
  <c r="J298" i="4"/>
  <c r="I315" i="4"/>
  <c r="J314" i="4"/>
  <c r="I328" i="4"/>
  <c r="J327" i="4"/>
  <c r="I339" i="4"/>
  <c r="J338" i="4"/>
  <c r="I355" i="4"/>
  <c r="J354" i="4"/>
  <c r="I371" i="4"/>
  <c r="J370" i="4"/>
  <c r="I384" i="4"/>
  <c r="J383" i="4"/>
  <c r="I395" i="4"/>
  <c r="J394" i="4"/>
  <c r="I408" i="4"/>
  <c r="J407" i="4"/>
  <c r="I416" i="4"/>
  <c r="J415" i="4"/>
  <c r="I435" i="4"/>
  <c r="J434" i="4"/>
  <c r="I451" i="4"/>
  <c r="J450" i="4"/>
  <c r="I464" i="4"/>
  <c r="J463" i="4"/>
  <c r="I475" i="4"/>
  <c r="J474" i="4"/>
  <c r="I499" i="4"/>
  <c r="J498" i="4"/>
  <c r="I515" i="4"/>
  <c r="J514" i="4"/>
  <c r="I528" i="4"/>
  <c r="J527" i="4"/>
  <c r="I536" i="4"/>
  <c r="J535" i="4"/>
  <c r="I555" i="4"/>
  <c r="J554" i="4"/>
  <c r="I568" i="4"/>
  <c r="J567" i="4"/>
  <c r="I576" i="4"/>
  <c r="J575" i="4"/>
  <c r="I592" i="4"/>
  <c r="J591" i="4"/>
  <c r="I600" i="4"/>
  <c r="J599" i="4"/>
  <c r="I619" i="4"/>
  <c r="J618" i="4"/>
  <c r="J633" i="4"/>
  <c r="I634" i="4"/>
  <c r="K634" i="4" s="1"/>
  <c r="R16" i="4"/>
  <c r="T16" i="4" s="1"/>
  <c r="R17" i="4"/>
  <c r="T17" i="4" s="1"/>
  <c r="R18" i="4"/>
  <c r="T18" i="4" s="1"/>
  <c r="R19" i="4"/>
  <c r="T19" i="4" s="1"/>
  <c r="R20" i="4"/>
  <c r="T20" i="4" s="1"/>
  <c r="R21" i="4"/>
  <c r="T21" i="4" s="1"/>
  <c r="R22" i="4"/>
  <c r="T22" i="4" s="1"/>
  <c r="R23" i="4"/>
  <c r="T23" i="4" s="1"/>
  <c r="R24" i="4"/>
  <c r="T24" i="4" s="1"/>
  <c r="R25" i="4"/>
  <c r="T25" i="4" s="1"/>
  <c r="R26" i="4"/>
  <c r="T26" i="4" s="1"/>
  <c r="R27" i="4"/>
  <c r="T27" i="4" s="1"/>
  <c r="R28" i="4"/>
  <c r="T28" i="4" s="1"/>
  <c r="R29" i="4"/>
  <c r="T29" i="4" s="1"/>
  <c r="R30" i="4"/>
  <c r="T30" i="4" s="1"/>
  <c r="R31" i="4"/>
  <c r="T31" i="4" s="1"/>
  <c r="R32" i="4"/>
  <c r="T32" i="4" s="1"/>
  <c r="R33" i="4"/>
  <c r="T33" i="4" s="1"/>
  <c r="R34" i="4"/>
  <c r="T34" i="4" s="1"/>
  <c r="R35" i="4"/>
  <c r="R38" i="4"/>
  <c r="R58" i="4"/>
  <c r="R114" i="4"/>
  <c r="T114" i="4" s="1"/>
  <c r="R119" i="4"/>
  <c r="R130" i="4"/>
  <c r="T130" i="4" s="1"/>
  <c r="R135" i="4"/>
  <c r="R146" i="4"/>
  <c r="T146" i="4" s="1"/>
  <c r="R151" i="4"/>
  <c r="I18" i="4"/>
  <c r="K18" i="4" s="1"/>
  <c r="I23" i="4"/>
  <c r="I34" i="4"/>
  <c r="K34" i="4" s="1"/>
  <c r="I39" i="4"/>
  <c r="I50" i="4"/>
  <c r="K50" i="4" s="1"/>
  <c r="I55" i="4"/>
  <c r="I66" i="4"/>
  <c r="K66" i="4" s="1"/>
  <c r="I71" i="4"/>
  <c r="I82" i="4"/>
  <c r="K82" i="4" s="1"/>
  <c r="I87" i="4"/>
  <c r="I98" i="4"/>
  <c r="K98" i="4" s="1"/>
  <c r="I103" i="4"/>
  <c r="I114" i="4"/>
  <c r="K114" i="4" s="1"/>
  <c r="I119" i="4"/>
  <c r="I130" i="4"/>
  <c r="K130" i="4" s="1"/>
  <c r="I135" i="4"/>
  <c r="I146" i="4"/>
  <c r="K146" i="4" s="1"/>
  <c r="I151" i="4"/>
  <c r="I162" i="4"/>
  <c r="K162" i="4" s="1"/>
  <c r="I167" i="4"/>
  <c r="I178" i="4"/>
  <c r="K178" i="4" s="1"/>
  <c r="I183" i="4"/>
  <c r="I194" i="4"/>
  <c r="K194" i="4" s="1"/>
  <c r="I199" i="4"/>
  <c r="I210" i="4"/>
  <c r="K210" i="4" s="1"/>
  <c r="I215" i="4"/>
  <c r="I226" i="4"/>
  <c r="I231" i="4"/>
  <c r="I242" i="4"/>
  <c r="K242" i="4" s="1"/>
  <c r="I247" i="4"/>
  <c r="J249" i="4"/>
  <c r="K249" i="4" s="1"/>
  <c r="I250" i="4"/>
  <c r="K250" i="4" s="1"/>
  <c r="I252" i="4"/>
  <c r="J251" i="4"/>
  <c r="I256" i="4"/>
  <c r="J255" i="4"/>
  <c r="J293" i="4"/>
  <c r="I294" i="4"/>
  <c r="J296" i="4"/>
  <c r="I297" i="4"/>
  <c r="J301" i="4"/>
  <c r="I302" i="4"/>
  <c r="J304" i="4"/>
  <c r="I305" i="4"/>
  <c r="J309" i="4"/>
  <c r="I310" i="4"/>
  <c r="J312" i="4"/>
  <c r="I313" i="4"/>
  <c r="J317" i="4"/>
  <c r="I318" i="4"/>
  <c r="J320" i="4"/>
  <c r="I321" i="4"/>
  <c r="J325" i="4"/>
  <c r="I326" i="4"/>
  <c r="J328" i="4"/>
  <c r="I329" i="4"/>
  <c r="J333" i="4"/>
  <c r="I334" i="4"/>
  <c r="J336" i="4"/>
  <c r="I337" i="4"/>
  <c r="J341" i="4"/>
  <c r="I342" i="4"/>
  <c r="J344" i="4"/>
  <c r="I345" i="4"/>
  <c r="J349" i="4"/>
  <c r="I350" i="4"/>
  <c r="J352" i="4"/>
  <c r="I353" i="4"/>
  <c r="J357" i="4"/>
  <c r="I358" i="4"/>
  <c r="J360" i="4"/>
  <c r="I361" i="4"/>
  <c r="J365" i="4"/>
  <c r="I366" i="4"/>
  <c r="J368" i="4"/>
  <c r="I369" i="4"/>
  <c r="J373" i="4"/>
  <c r="I374" i="4"/>
  <c r="J376" i="4"/>
  <c r="I377" i="4"/>
  <c r="J381" i="4"/>
  <c r="I382" i="4"/>
  <c r="J384" i="4"/>
  <c r="I385" i="4"/>
  <c r="J389" i="4"/>
  <c r="I390" i="4"/>
  <c r="J392" i="4"/>
  <c r="I393" i="4"/>
  <c r="J397" i="4"/>
  <c r="I398" i="4"/>
  <c r="J400" i="4"/>
  <c r="I401" i="4"/>
  <c r="J405" i="4"/>
  <c r="I406" i="4"/>
  <c r="J408" i="4"/>
  <c r="I409" i="4"/>
  <c r="J413" i="4"/>
  <c r="I414" i="4"/>
  <c r="J416" i="4"/>
  <c r="I417" i="4"/>
  <c r="J421" i="4"/>
  <c r="I422" i="4"/>
  <c r="J424" i="4"/>
  <c r="I425" i="4"/>
  <c r="J429" i="4"/>
  <c r="I430" i="4"/>
  <c r="J432" i="4"/>
  <c r="I433" i="4"/>
  <c r="J437" i="4"/>
  <c r="I438" i="4"/>
  <c r="J440" i="4"/>
  <c r="I441" i="4"/>
  <c r="J445" i="4"/>
  <c r="I446" i="4"/>
  <c r="J448" i="4"/>
  <c r="I449" i="4"/>
  <c r="J453" i="4"/>
  <c r="I454" i="4"/>
  <c r="J456" i="4"/>
  <c r="I457" i="4"/>
  <c r="J461" i="4"/>
  <c r="I462" i="4"/>
  <c r="J464" i="4"/>
  <c r="I465" i="4"/>
  <c r="J469" i="4"/>
  <c r="I470" i="4"/>
  <c r="J472" i="4"/>
  <c r="I473" i="4"/>
  <c r="J477" i="4"/>
  <c r="I478" i="4"/>
  <c r="J480" i="4"/>
  <c r="I481" i="4"/>
  <c r="J485" i="4"/>
  <c r="I486" i="4"/>
  <c r="J488" i="4"/>
  <c r="I489" i="4"/>
  <c r="J493" i="4"/>
  <c r="I494" i="4"/>
  <c r="J496" i="4"/>
  <c r="I497" i="4"/>
  <c r="J501" i="4"/>
  <c r="I502" i="4"/>
  <c r="J504" i="4"/>
  <c r="I505" i="4"/>
  <c r="J509" i="4"/>
  <c r="I510" i="4"/>
  <c r="J512" i="4"/>
  <c r="I513" i="4"/>
  <c r="J517" i="4"/>
  <c r="I518" i="4"/>
  <c r="J520" i="4"/>
  <c r="I521" i="4"/>
  <c r="J525" i="4"/>
  <c r="I526" i="4"/>
  <c r="J528" i="4"/>
  <c r="I529" i="4"/>
  <c r="J533" i="4"/>
  <c r="I534" i="4"/>
  <c r="J536" i="4"/>
  <c r="I537" i="4"/>
  <c r="J541" i="4"/>
  <c r="I542" i="4"/>
  <c r="J544" i="4"/>
  <c r="I545" i="4"/>
  <c r="J549" i="4"/>
  <c r="I550" i="4"/>
  <c r="J552" i="4"/>
  <c r="I553" i="4"/>
  <c r="J557" i="4"/>
  <c r="I558" i="4"/>
  <c r="J560" i="4"/>
  <c r="I561" i="4"/>
  <c r="J565" i="4"/>
  <c r="I566" i="4"/>
  <c r="J568" i="4"/>
  <c r="I569" i="4"/>
  <c r="J573" i="4"/>
  <c r="I574" i="4"/>
  <c r="J576" i="4"/>
  <c r="I577" i="4"/>
  <c r="J581" i="4"/>
  <c r="I582" i="4"/>
  <c r="J584" i="4"/>
  <c r="I585" i="4"/>
  <c r="J589" i="4"/>
  <c r="I590" i="4"/>
  <c r="J592" i="4"/>
  <c r="I593" i="4"/>
  <c r="J597" i="4"/>
  <c r="I598" i="4"/>
  <c r="J600" i="4"/>
  <c r="I601" i="4"/>
  <c r="J605" i="4"/>
  <c r="I606" i="4"/>
  <c r="J608" i="4"/>
  <c r="I609" i="4"/>
  <c r="J613" i="4"/>
  <c r="I614" i="4"/>
  <c r="J616" i="4"/>
  <c r="I617" i="4"/>
  <c r="J621" i="4"/>
  <c r="I622" i="4"/>
  <c r="J624" i="4"/>
  <c r="I625" i="4"/>
  <c r="I629" i="4"/>
  <c r="J628" i="4"/>
  <c r="K628" i="4" s="1"/>
  <c r="I637" i="4"/>
  <c r="J636" i="4"/>
  <c r="K636" i="4" s="1"/>
  <c r="I645" i="4"/>
  <c r="J644" i="4"/>
  <c r="I653" i="4"/>
  <c r="J652" i="4"/>
  <c r="K652" i="4" s="1"/>
  <c r="T47" i="4"/>
  <c r="K51" i="4"/>
  <c r="K99" i="4"/>
  <c r="K227" i="4"/>
  <c r="I255" i="4"/>
  <c r="J254" i="4"/>
  <c r="I267" i="4"/>
  <c r="J266" i="4"/>
  <c r="K266" i="4" s="1"/>
  <c r="I275" i="4"/>
  <c r="J274" i="4"/>
  <c r="K274" i="4" s="1"/>
  <c r="I283" i="4"/>
  <c r="J282" i="4"/>
  <c r="I288" i="4"/>
  <c r="K288" i="4" s="1"/>
  <c r="J287" i="4"/>
  <c r="I296" i="4"/>
  <c r="J295" i="4"/>
  <c r="I304" i="4"/>
  <c r="J303" i="4"/>
  <c r="I312" i="4"/>
  <c r="J311" i="4"/>
  <c r="I320" i="4"/>
  <c r="J319" i="4"/>
  <c r="I331" i="4"/>
  <c r="J330" i="4"/>
  <c r="I347" i="4"/>
  <c r="J346" i="4"/>
  <c r="I360" i="4"/>
  <c r="J359" i="4"/>
  <c r="I368" i="4"/>
  <c r="J367" i="4"/>
  <c r="I379" i="4"/>
  <c r="J378" i="4"/>
  <c r="I392" i="4"/>
  <c r="J391" i="4"/>
  <c r="I400" i="4"/>
  <c r="J399" i="4"/>
  <c r="I411" i="4"/>
  <c r="J410" i="4"/>
  <c r="I427" i="4"/>
  <c r="J426" i="4"/>
  <c r="I440" i="4"/>
  <c r="J439" i="4"/>
  <c r="I448" i="4"/>
  <c r="J447" i="4"/>
  <c r="I459" i="4"/>
  <c r="J458" i="4"/>
  <c r="I472" i="4"/>
  <c r="J471" i="4"/>
  <c r="I480" i="4"/>
  <c r="J479" i="4"/>
  <c r="I488" i="4"/>
  <c r="J487" i="4"/>
  <c r="I496" i="4"/>
  <c r="J495" i="4"/>
  <c r="I504" i="4"/>
  <c r="J503" i="4"/>
  <c r="I512" i="4"/>
  <c r="J511" i="4"/>
  <c r="I520" i="4"/>
  <c r="J519" i="4"/>
  <c r="I531" i="4"/>
  <c r="J530" i="4"/>
  <c r="I544" i="4"/>
  <c r="J543" i="4"/>
  <c r="I552" i="4"/>
  <c r="J551" i="4"/>
  <c r="I563" i="4"/>
  <c r="J562" i="4"/>
  <c r="I579" i="4"/>
  <c r="J578" i="4"/>
  <c r="I584" i="4"/>
  <c r="J583" i="4"/>
  <c r="I595" i="4"/>
  <c r="J594" i="4"/>
  <c r="I611" i="4"/>
  <c r="J610" i="4"/>
  <c r="I616" i="4"/>
  <c r="J615" i="4"/>
  <c r="I624" i="4"/>
  <c r="J623" i="4"/>
  <c r="J641" i="4"/>
  <c r="I642" i="4"/>
  <c r="K642" i="4" s="1"/>
  <c r="S119" i="4"/>
  <c r="S135" i="4"/>
  <c r="S151" i="4"/>
  <c r="K22" i="4"/>
  <c r="J23" i="4"/>
  <c r="K27" i="4"/>
  <c r="K38" i="4"/>
  <c r="J39" i="4"/>
  <c r="J55" i="4"/>
  <c r="J71" i="4"/>
  <c r="K75" i="4"/>
  <c r="K86" i="4"/>
  <c r="J87" i="4"/>
  <c r="K91" i="4"/>
  <c r="K102" i="4"/>
  <c r="J103" i="4"/>
  <c r="K107" i="4"/>
  <c r="J119" i="4"/>
  <c r="K123" i="4"/>
  <c r="J135" i="4"/>
  <c r="K150" i="4"/>
  <c r="J151" i="4"/>
  <c r="K166" i="4"/>
  <c r="J167" i="4"/>
  <c r="K171" i="4"/>
  <c r="J183" i="4"/>
  <c r="J199" i="4"/>
  <c r="J215" i="4"/>
  <c r="K219" i="4"/>
  <c r="J231" i="4"/>
  <c r="K235" i="4"/>
  <c r="I248" i="4"/>
  <c r="J247" i="4"/>
  <c r="J252" i="4"/>
  <c r="I260" i="4"/>
  <c r="K260" i="4" s="1"/>
  <c r="J259" i="4"/>
  <c r="I263" i="4"/>
  <c r="J262" i="4"/>
  <c r="K262" i="4" s="1"/>
  <c r="I268" i="4"/>
  <c r="K268" i="4" s="1"/>
  <c r="J267" i="4"/>
  <c r="I271" i="4"/>
  <c r="J270" i="4"/>
  <c r="K270" i="4" s="1"/>
  <c r="I276" i="4"/>
  <c r="K276" i="4" s="1"/>
  <c r="J275" i="4"/>
  <c r="I279" i="4"/>
  <c r="J278" i="4"/>
  <c r="K278" i="4" s="1"/>
  <c r="I284" i="4"/>
  <c r="K284" i="4" s="1"/>
  <c r="J283" i="4"/>
  <c r="I287" i="4"/>
  <c r="J286" i="4"/>
  <c r="I292" i="4"/>
  <c r="J291" i="4"/>
  <c r="I295" i="4"/>
  <c r="J294" i="4"/>
  <c r="I300" i="4"/>
  <c r="J299" i="4"/>
  <c r="I303" i="4"/>
  <c r="J302" i="4"/>
  <c r="I308" i="4"/>
  <c r="J307" i="4"/>
  <c r="I311" i="4"/>
  <c r="J310" i="4"/>
  <c r="I316" i="4"/>
  <c r="J315" i="4"/>
  <c r="I319" i="4"/>
  <c r="J318" i="4"/>
  <c r="I324" i="4"/>
  <c r="J323" i="4"/>
  <c r="I327" i="4"/>
  <c r="J326" i="4"/>
  <c r="I332" i="4"/>
  <c r="J331" i="4"/>
  <c r="I335" i="4"/>
  <c r="J334" i="4"/>
  <c r="I340" i="4"/>
  <c r="J339" i="4"/>
  <c r="I343" i="4"/>
  <c r="J342" i="4"/>
  <c r="I348" i="4"/>
  <c r="J347" i="4"/>
  <c r="I351" i="4"/>
  <c r="J350" i="4"/>
  <c r="I356" i="4"/>
  <c r="J355" i="4"/>
  <c r="I359" i="4"/>
  <c r="J358" i="4"/>
  <c r="I364" i="4"/>
  <c r="J363" i="4"/>
  <c r="I367" i="4"/>
  <c r="J366" i="4"/>
  <c r="I372" i="4"/>
  <c r="J371" i="4"/>
  <c r="I375" i="4"/>
  <c r="J374" i="4"/>
  <c r="I380" i="4"/>
  <c r="J379" i="4"/>
  <c r="I383" i="4"/>
  <c r="J382" i="4"/>
  <c r="I388" i="4"/>
  <c r="J387" i="4"/>
  <c r="I391" i="4"/>
  <c r="J390" i="4"/>
  <c r="I396" i="4"/>
  <c r="J395" i="4"/>
  <c r="I399" i="4"/>
  <c r="J398" i="4"/>
  <c r="I404" i="4"/>
  <c r="J403" i="4"/>
  <c r="I407" i="4"/>
  <c r="J406" i="4"/>
  <c r="I412" i="4"/>
  <c r="J411" i="4"/>
  <c r="I415" i="4"/>
  <c r="J414" i="4"/>
  <c r="I420" i="4"/>
  <c r="J419" i="4"/>
  <c r="I423" i="4"/>
  <c r="J422" i="4"/>
  <c r="I428" i="4"/>
  <c r="J427" i="4"/>
  <c r="I431" i="4"/>
  <c r="J430" i="4"/>
  <c r="I436" i="4"/>
  <c r="J435" i="4"/>
  <c r="I439" i="4"/>
  <c r="J438" i="4"/>
  <c r="I444" i="4"/>
  <c r="J443" i="4"/>
  <c r="I447" i="4"/>
  <c r="J446" i="4"/>
  <c r="I452" i="4"/>
  <c r="J451" i="4"/>
  <c r="I455" i="4"/>
  <c r="J454" i="4"/>
  <c r="I460" i="4"/>
  <c r="J459" i="4"/>
  <c r="I463" i="4"/>
  <c r="J462" i="4"/>
  <c r="I468" i="4"/>
  <c r="J467" i="4"/>
  <c r="I471" i="4"/>
  <c r="J470" i="4"/>
  <c r="I476" i="4"/>
  <c r="J475" i="4"/>
  <c r="I479" i="4"/>
  <c r="J478" i="4"/>
  <c r="I484" i="4"/>
  <c r="J483" i="4"/>
  <c r="I487" i="4"/>
  <c r="J486" i="4"/>
  <c r="I492" i="4"/>
  <c r="J491" i="4"/>
  <c r="I495" i="4"/>
  <c r="J494" i="4"/>
  <c r="I500" i="4"/>
  <c r="J499" i="4"/>
  <c r="I503" i="4"/>
  <c r="J502" i="4"/>
  <c r="I508" i="4"/>
  <c r="J507" i="4"/>
  <c r="I511" i="4"/>
  <c r="J510" i="4"/>
  <c r="I516" i="4"/>
  <c r="J515" i="4"/>
  <c r="I519" i="4"/>
  <c r="J518" i="4"/>
  <c r="I524" i="4"/>
  <c r="J523" i="4"/>
  <c r="I527" i="4"/>
  <c r="J526" i="4"/>
  <c r="I532" i="4"/>
  <c r="J531" i="4"/>
  <c r="I535" i="4"/>
  <c r="J534" i="4"/>
  <c r="I540" i="4"/>
  <c r="J539" i="4"/>
  <c r="I543" i="4"/>
  <c r="J542" i="4"/>
  <c r="I548" i="4"/>
  <c r="J547" i="4"/>
  <c r="I551" i="4"/>
  <c r="J550" i="4"/>
  <c r="I556" i="4"/>
  <c r="J555" i="4"/>
  <c r="I559" i="4"/>
  <c r="J558" i="4"/>
  <c r="I564" i="4"/>
  <c r="J563" i="4"/>
  <c r="I567" i="4"/>
  <c r="J566" i="4"/>
  <c r="I572" i="4"/>
  <c r="J571" i="4"/>
  <c r="I575" i="4"/>
  <c r="J574" i="4"/>
  <c r="I580" i="4"/>
  <c r="J579" i="4"/>
  <c r="I583" i="4"/>
  <c r="J582" i="4"/>
  <c r="I588" i="4"/>
  <c r="J587" i="4"/>
  <c r="I591" i="4"/>
  <c r="J590" i="4"/>
  <c r="I596" i="4"/>
  <c r="J595" i="4"/>
  <c r="I599" i="4"/>
  <c r="J598" i="4"/>
  <c r="I604" i="4"/>
  <c r="J603" i="4"/>
  <c r="I607" i="4"/>
  <c r="J606" i="4"/>
  <c r="I612" i="4"/>
  <c r="J611" i="4"/>
  <c r="I615" i="4"/>
  <c r="J614" i="4"/>
  <c r="I620" i="4"/>
  <c r="J619" i="4"/>
  <c r="I623" i="4"/>
  <c r="J622" i="4"/>
  <c r="J629" i="4"/>
  <c r="I630" i="4"/>
  <c r="K630" i="4" s="1"/>
  <c r="J637" i="4"/>
  <c r="I638" i="4"/>
  <c r="K638" i="4" s="1"/>
  <c r="J645" i="4"/>
  <c r="I646" i="4"/>
  <c r="K646" i="4" s="1"/>
  <c r="J653" i="4"/>
  <c r="I654" i="4"/>
  <c r="R44" i="4"/>
  <c r="T44" i="4" s="1"/>
  <c r="S43" i="4"/>
  <c r="T51" i="4"/>
  <c r="K131" i="4"/>
  <c r="K243" i="4"/>
  <c r="I259" i="4"/>
  <c r="J258" i="4"/>
  <c r="K258" i="4" s="1"/>
  <c r="I264" i="4"/>
  <c r="K264" i="4" s="1"/>
  <c r="J263" i="4"/>
  <c r="I272" i="4"/>
  <c r="K272" i="4" s="1"/>
  <c r="J271" i="4"/>
  <c r="I280" i="4"/>
  <c r="K280" i="4" s="1"/>
  <c r="J279" i="4"/>
  <c r="I291" i="4"/>
  <c r="J290" i="4"/>
  <c r="I307" i="4"/>
  <c r="J306" i="4"/>
  <c r="I323" i="4"/>
  <c r="J322" i="4"/>
  <c r="I336" i="4"/>
  <c r="J335" i="4"/>
  <c r="I344" i="4"/>
  <c r="J343" i="4"/>
  <c r="I352" i="4"/>
  <c r="J351" i="4"/>
  <c r="I363" i="4"/>
  <c r="J362" i="4"/>
  <c r="I376" i="4"/>
  <c r="J375" i="4"/>
  <c r="I387" i="4"/>
  <c r="J386" i="4"/>
  <c r="I403" i="4"/>
  <c r="J402" i="4"/>
  <c r="I419" i="4"/>
  <c r="J418" i="4"/>
  <c r="I424" i="4"/>
  <c r="J423" i="4"/>
  <c r="I432" i="4"/>
  <c r="J431" i="4"/>
  <c r="I443" i="4"/>
  <c r="J442" i="4"/>
  <c r="I456" i="4"/>
  <c r="J455" i="4"/>
  <c r="I467" i="4"/>
  <c r="J466" i="4"/>
  <c r="I483" i="4"/>
  <c r="J482" i="4"/>
  <c r="I491" i="4"/>
  <c r="J490" i="4"/>
  <c r="I507" i="4"/>
  <c r="J506" i="4"/>
  <c r="I523" i="4"/>
  <c r="J522" i="4"/>
  <c r="I539" i="4"/>
  <c r="J538" i="4"/>
  <c r="I547" i="4"/>
  <c r="J546" i="4"/>
  <c r="I560" i="4"/>
  <c r="J559" i="4"/>
  <c r="I571" i="4"/>
  <c r="J570" i="4"/>
  <c r="I587" i="4"/>
  <c r="J586" i="4"/>
  <c r="I603" i="4"/>
  <c r="J602" i="4"/>
  <c r="I608" i="4"/>
  <c r="J607" i="4"/>
  <c r="I627" i="4"/>
  <c r="J626" i="4"/>
  <c r="J649" i="4"/>
  <c r="I650" i="4"/>
  <c r="K650" i="4" s="1"/>
  <c r="R40" i="4"/>
  <c r="T40" i="4" s="1"/>
  <c r="R56" i="4"/>
  <c r="R60" i="4"/>
  <c r="R122" i="4"/>
  <c r="T122" i="4" s="1"/>
  <c r="R127" i="4"/>
  <c r="R138" i="4"/>
  <c r="T138" i="4" s="1"/>
  <c r="R143" i="4"/>
  <c r="I15" i="4"/>
  <c r="K15" i="4" s="1"/>
  <c r="I26" i="4"/>
  <c r="K26" i="4" s="1"/>
  <c r="I31" i="4"/>
  <c r="K31" i="4" s="1"/>
  <c r="I42" i="4"/>
  <c r="K42" i="4" s="1"/>
  <c r="I47" i="4"/>
  <c r="K47" i="4" s="1"/>
  <c r="I58" i="4"/>
  <c r="K58" i="4" s="1"/>
  <c r="I63" i="4"/>
  <c r="K63" i="4" s="1"/>
  <c r="I74" i="4"/>
  <c r="K74" i="4" s="1"/>
  <c r="I79" i="4"/>
  <c r="I90" i="4"/>
  <c r="K90" i="4" s="1"/>
  <c r="I95" i="4"/>
  <c r="I106" i="4"/>
  <c r="K106" i="4" s="1"/>
  <c r="I111" i="4"/>
  <c r="K111" i="4" s="1"/>
  <c r="I122" i="4"/>
  <c r="K122" i="4" s="1"/>
  <c r="I127" i="4"/>
  <c r="K127" i="4" s="1"/>
  <c r="I138" i="4"/>
  <c r="K138" i="4" s="1"/>
  <c r="I143" i="4"/>
  <c r="I154" i="4"/>
  <c r="K154" i="4" s="1"/>
  <c r="I159" i="4"/>
  <c r="K159" i="4" s="1"/>
  <c r="I170" i="4"/>
  <c r="K170" i="4" s="1"/>
  <c r="I175" i="4"/>
  <c r="K175" i="4" s="1"/>
  <c r="I186" i="4"/>
  <c r="K186" i="4" s="1"/>
  <c r="I191" i="4"/>
  <c r="I202" i="4"/>
  <c r="K202" i="4" s="1"/>
  <c r="I207" i="4"/>
  <c r="K207" i="4" s="1"/>
  <c r="I218" i="4"/>
  <c r="K218" i="4" s="1"/>
  <c r="I223" i="4"/>
  <c r="K223" i="4" s="1"/>
  <c r="I234" i="4"/>
  <c r="K234" i="4" s="1"/>
  <c r="I239" i="4"/>
  <c r="J248" i="4"/>
  <c r="J256" i="4"/>
  <c r="I257" i="4"/>
  <c r="K257" i="4" s="1"/>
  <c r="J292" i="4"/>
  <c r="I293" i="4"/>
  <c r="K293" i="4" s="1"/>
  <c r="J297" i="4"/>
  <c r="I298" i="4"/>
  <c r="J300" i="4"/>
  <c r="I301" i="4"/>
  <c r="K301" i="4" s="1"/>
  <c r="J305" i="4"/>
  <c r="I306" i="4"/>
  <c r="J308" i="4"/>
  <c r="I309" i="4"/>
  <c r="K309" i="4" s="1"/>
  <c r="J313" i="4"/>
  <c r="I314" i="4"/>
  <c r="J316" i="4"/>
  <c r="I317" i="4"/>
  <c r="K317" i="4" s="1"/>
  <c r="J321" i="4"/>
  <c r="I322" i="4"/>
  <c r="J324" i="4"/>
  <c r="I325" i="4"/>
  <c r="K325" i="4" s="1"/>
  <c r="J329" i="4"/>
  <c r="I330" i="4"/>
  <c r="J332" i="4"/>
  <c r="I333" i="4"/>
  <c r="K333" i="4" s="1"/>
  <c r="J337" i="4"/>
  <c r="I338" i="4"/>
  <c r="J340" i="4"/>
  <c r="I341" i="4"/>
  <c r="K341" i="4" s="1"/>
  <c r="J345" i="4"/>
  <c r="I346" i="4"/>
  <c r="J348" i="4"/>
  <c r="I349" i="4"/>
  <c r="K349" i="4" s="1"/>
  <c r="J353" i="4"/>
  <c r="I354" i="4"/>
  <c r="J356" i="4"/>
  <c r="I357" i="4"/>
  <c r="K357" i="4" s="1"/>
  <c r="J361" i="4"/>
  <c r="I362" i="4"/>
  <c r="J364" i="4"/>
  <c r="I365" i="4"/>
  <c r="K365" i="4" s="1"/>
  <c r="J369" i="4"/>
  <c r="I370" i="4"/>
  <c r="J372" i="4"/>
  <c r="I373" i="4"/>
  <c r="K373" i="4" s="1"/>
  <c r="J377" i="4"/>
  <c r="I378" i="4"/>
  <c r="J380" i="4"/>
  <c r="I381" i="4"/>
  <c r="K381" i="4" s="1"/>
  <c r="J385" i="4"/>
  <c r="I386" i="4"/>
  <c r="J388" i="4"/>
  <c r="I389" i="4"/>
  <c r="K389" i="4" s="1"/>
  <c r="J393" i="4"/>
  <c r="I394" i="4"/>
  <c r="J396" i="4"/>
  <c r="I397" i="4"/>
  <c r="K397" i="4" s="1"/>
  <c r="J401" i="4"/>
  <c r="I402" i="4"/>
  <c r="J404" i="4"/>
  <c r="I405" i="4"/>
  <c r="K405" i="4" s="1"/>
  <c r="J409" i="4"/>
  <c r="I410" i="4"/>
  <c r="J412" i="4"/>
  <c r="I413" i="4"/>
  <c r="K413" i="4" s="1"/>
  <c r="J417" i="4"/>
  <c r="I418" i="4"/>
  <c r="J420" i="4"/>
  <c r="I421" i="4"/>
  <c r="K421" i="4" s="1"/>
  <c r="J425" i="4"/>
  <c r="I426" i="4"/>
  <c r="J428" i="4"/>
  <c r="I429" i="4"/>
  <c r="K429" i="4" s="1"/>
  <c r="J433" i="4"/>
  <c r="I434" i="4"/>
  <c r="J436" i="4"/>
  <c r="I437" i="4"/>
  <c r="K437" i="4" s="1"/>
  <c r="J441" i="4"/>
  <c r="I442" i="4"/>
  <c r="J444" i="4"/>
  <c r="I445" i="4"/>
  <c r="K445" i="4" s="1"/>
  <c r="J449" i="4"/>
  <c r="I450" i="4"/>
  <c r="J452" i="4"/>
  <c r="I453" i="4"/>
  <c r="K453" i="4" s="1"/>
  <c r="J457" i="4"/>
  <c r="I458" i="4"/>
  <c r="J460" i="4"/>
  <c r="I461" i="4"/>
  <c r="K461" i="4" s="1"/>
  <c r="J465" i="4"/>
  <c r="I466" i="4"/>
  <c r="J468" i="4"/>
  <c r="I469" i="4"/>
  <c r="K469" i="4" s="1"/>
  <c r="J473" i="4"/>
  <c r="I474" i="4"/>
  <c r="J476" i="4"/>
  <c r="I477" i="4"/>
  <c r="K477" i="4" s="1"/>
  <c r="J481" i="4"/>
  <c r="I482" i="4"/>
  <c r="J484" i="4"/>
  <c r="I485" i="4"/>
  <c r="K485" i="4" s="1"/>
  <c r="J489" i="4"/>
  <c r="I490" i="4"/>
  <c r="J492" i="4"/>
  <c r="I493" i="4"/>
  <c r="K493" i="4" s="1"/>
  <c r="J497" i="4"/>
  <c r="I498" i="4"/>
  <c r="J500" i="4"/>
  <c r="I501" i="4"/>
  <c r="K501" i="4" s="1"/>
  <c r="J505" i="4"/>
  <c r="I506" i="4"/>
  <c r="J508" i="4"/>
  <c r="I509" i="4"/>
  <c r="K509" i="4" s="1"/>
  <c r="J513" i="4"/>
  <c r="I514" i="4"/>
  <c r="J516" i="4"/>
  <c r="I517" i="4"/>
  <c r="K517" i="4" s="1"/>
  <c r="J521" i="4"/>
  <c r="I522" i="4"/>
  <c r="J524" i="4"/>
  <c r="I525" i="4"/>
  <c r="K525" i="4" s="1"/>
  <c r="J529" i="4"/>
  <c r="I530" i="4"/>
  <c r="J532" i="4"/>
  <c r="I533" i="4"/>
  <c r="K533" i="4" s="1"/>
  <c r="J537" i="4"/>
  <c r="I538" i="4"/>
  <c r="J540" i="4"/>
  <c r="I541" i="4"/>
  <c r="K541" i="4" s="1"/>
  <c r="J545" i="4"/>
  <c r="I546" i="4"/>
  <c r="J548" i="4"/>
  <c r="I549" i="4"/>
  <c r="K549" i="4" s="1"/>
  <c r="J553" i="4"/>
  <c r="I554" i="4"/>
  <c r="J556" i="4"/>
  <c r="I557" i="4"/>
  <c r="K557" i="4" s="1"/>
  <c r="J561" i="4"/>
  <c r="I562" i="4"/>
  <c r="J564" i="4"/>
  <c r="I565" i="4"/>
  <c r="K565" i="4" s="1"/>
  <c r="J569" i="4"/>
  <c r="I570" i="4"/>
  <c r="J572" i="4"/>
  <c r="I573" i="4"/>
  <c r="K573" i="4" s="1"/>
  <c r="J577" i="4"/>
  <c r="I578" i="4"/>
  <c r="J580" i="4"/>
  <c r="I581" i="4"/>
  <c r="K581" i="4" s="1"/>
  <c r="J585" i="4"/>
  <c r="I586" i="4"/>
  <c r="J588" i="4"/>
  <c r="I589" i="4"/>
  <c r="K589" i="4" s="1"/>
  <c r="J593" i="4"/>
  <c r="I594" i="4"/>
  <c r="J596" i="4"/>
  <c r="I597" i="4"/>
  <c r="K597" i="4" s="1"/>
  <c r="J601" i="4"/>
  <c r="I602" i="4"/>
  <c r="J604" i="4"/>
  <c r="I605" i="4"/>
  <c r="K605" i="4" s="1"/>
  <c r="J609" i="4"/>
  <c r="I610" i="4"/>
  <c r="J612" i="4"/>
  <c r="I613" i="4"/>
  <c r="K613" i="4" s="1"/>
  <c r="J617" i="4"/>
  <c r="I618" i="4"/>
  <c r="J620" i="4"/>
  <c r="I621" i="4"/>
  <c r="K621" i="4" s="1"/>
  <c r="J625" i="4"/>
  <c r="I626" i="4"/>
  <c r="I633" i="4"/>
  <c r="J632" i="4"/>
  <c r="K632" i="4" s="1"/>
  <c r="I641" i="4"/>
  <c r="K641" i="4" s="1"/>
  <c r="J640" i="4"/>
  <c r="K640" i="4" s="1"/>
  <c r="K644" i="4"/>
  <c r="I649" i="4"/>
  <c r="J648" i="4"/>
  <c r="K648" i="4" s="1"/>
  <c r="I254" i="4"/>
  <c r="J664" i="4"/>
  <c r="K664" i="4" s="1"/>
  <c r="I665" i="4"/>
  <c r="K665" i="4" s="1"/>
  <c r="I667" i="4"/>
  <c r="J666" i="4"/>
  <c r="J680" i="4"/>
  <c r="K680" i="4" s="1"/>
  <c r="I681" i="4"/>
  <c r="K681" i="4" s="1"/>
  <c r="I683" i="4"/>
  <c r="K683" i="4" s="1"/>
  <c r="J682" i="4"/>
  <c r="J696" i="4"/>
  <c r="K696" i="4" s="1"/>
  <c r="I697" i="4"/>
  <c r="K697" i="4" s="1"/>
  <c r="I699" i="4"/>
  <c r="J698" i="4"/>
  <c r="J712" i="4"/>
  <c r="K712" i="4" s="1"/>
  <c r="I713" i="4"/>
  <c r="K713" i="4" s="1"/>
  <c r="I715" i="4"/>
  <c r="J714" i="4"/>
  <c r="J728" i="4"/>
  <c r="K728" i="4" s="1"/>
  <c r="I729" i="4"/>
  <c r="K729" i="4" s="1"/>
  <c r="I731" i="4"/>
  <c r="J730" i="4"/>
  <c r="J744" i="4"/>
  <c r="K744" i="4" s="1"/>
  <c r="I745" i="4"/>
  <c r="K745" i="4" s="1"/>
  <c r="I747" i="4"/>
  <c r="J746" i="4"/>
  <c r="J760" i="4"/>
  <c r="K760" i="4" s="1"/>
  <c r="I761" i="4"/>
  <c r="K761" i="4" s="1"/>
  <c r="I763" i="4"/>
  <c r="J762" i="4"/>
  <c r="J776" i="4"/>
  <c r="K776" i="4" s="1"/>
  <c r="I777" i="4"/>
  <c r="K777" i="4" s="1"/>
  <c r="I779" i="4"/>
  <c r="J778" i="4"/>
  <c r="J792" i="4"/>
  <c r="K792" i="4" s="1"/>
  <c r="I793" i="4"/>
  <c r="K793" i="4" s="1"/>
  <c r="I795" i="4"/>
  <c r="J794" i="4"/>
  <c r="J808" i="4"/>
  <c r="K808" i="4" s="1"/>
  <c r="I809" i="4"/>
  <c r="K809" i="4" s="1"/>
  <c r="I811" i="4"/>
  <c r="J810" i="4"/>
  <c r="J824" i="4"/>
  <c r="K824" i="4" s="1"/>
  <c r="I825" i="4"/>
  <c r="K825" i="4" s="1"/>
  <c r="I827" i="4"/>
  <c r="J826" i="4"/>
  <c r="J840" i="4"/>
  <c r="K840" i="4" s="1"/>
  <c r="I841" i="4"/>
  <c r="K841" i="4" s="1"/>
  <c r="I843" i="4"/>
  <c r="K843" i="4" s="1"/>
  <c r="J842" i="4"/>
  <c r="J856" i="4"/>
  <c r="K856" i="4" s="1"/>
  <c r="I857" i="4"/>
  <c r="K857" i="4" s="1"/>
  <c r="I859" i="4"/>
  <c r="J858" i="4"/>
  <c r="J872" i="4"/>
  <c r="K872" i="4" s="1"/>
  <c r="I873" i="4"/>
  <c r="K873" i="4" s="1"/>
  <c r="I875" i="4"/>
  <c r="J874" i="4"/>
  <c r="J888" i="4"/>
  <c r="K888" i="4" s="1"/>
  <c r="I889" i="4"/>
  <c r="K889" i="4" s="1"/>
  <c r="I891" i="4"/>
  <c r="J890" i="4"/>
  <c r="J904" i="4"/>
  <c r="K904" i="4" s="1"/>
  <c r="I905" i="4"/>
  <c r="K905" i="4" s="1"/>
  <c r="I907" i="4"/>
  <c r="K907" i="4" s="1"/>
  <c r="J906" i="4"/>
  <c r="J920" i="4"/>
  <c r="K920" i="4" s="1"/>
  <c r="I921" i="4"/>
  <c r="K921" i="4" s="1"/>
  <c r="I923" i="4"/>
  <c r="K923" i="4" s="1"/>
  <c r="J922" i="4"/>
  <c r="J936" i="4"/>
  <c r="K936" i="4" s="1"/>
  <c r="I937" i="4"/>
  <c r="K937" i="4" s="1"/>
  <c r="I939" i="4"/>
  <c r="K939" i="4" s="1"/>
  <c r="J938" i="4"/>
  <c r="J952" i="4"/>
  <c r="K952" i="4" s="1"/>
  <c r="I953" i="4"/>
  <c r="K953" i="4" s="1"/>
  <c r="I955" i="4"/>
  <c r="J954" i="4"/>
  <c r="J968" i="4"/>
  <c r="K968" i="4" s="1"/>
  <c r="I969" i="4"/>
  <c r="K969" i="4" s="1"/>
  <c r="I971" i="4"/>
  <c r="J970" i="4"/>
  <c r="J984" i="4"/>
  <c r="K984" i="4" s="1"/>
  <c r="I985" i="4"/>
  <c r="K985" i="4" s="1"/>
  <c r="I990" i="4"/>
  <c r="J989" i="4"/>
  <c r="J990" i="4"/>
  <c r="I991" i="4"/>
  <c r="I998" i="4"/>
  <c r="J997" i="4"/>
  <c r="J998" i="4"/>
  <c r="I999" i="4"/>
  <c r="I1006" i="4"/>
  <c r="J1005" i="4"/>
  <c r="J1006" i="4"/>
  <c r="I1007" i="4"/>
  <c r="I1014" i="4"/>
  <c r="J1013" i="4"/>
  <c r="J1014" i="4"/>
  <c r="I1015" i="4"/>
  <c r="I1022" i="4"/>
  <c r="J1021" i="4"/>
  <c r="J1022" i="4"/>
  <c r="I1023" i="4"/>
  <c r="I1030" i="4"/>
  <c r="J1029" i="4"/>
  <c r="J1030" i="4"/>
  <c r="I1031" i="4"/>
  <c r="I1038" i="4"/>
  <c r="J1037" i="4"/>
  <c r="J1038" i="4"/>
  <c r="I1039" i="4"/>
  <c r="J1043" i="4"/>
  <c r="I1044" i="4"/>
  <c r="K1044" i="4" s="1"/>
  <c r="J1068" i="4"/>
  <c r="I1069" i="4"/>
  <c r="I1082" i="4"/>
  <c r="J1081" i="4"/>
  <c r="J1100" i="4"/>
  <c r="K1100" i="4" s="1"/>
  <c r="I1101" i="4"/>
  <c r="K1101" i="4" s="1"/>
  <c r="I1114" i="4"/>
  <c r="J1113" i="4"/>
  <c r="J1132" i="4"/>
  <c r="K1132" i="4" s="1"/>
  <c r="I1133" i="4"/>
  <c r="I1146" i="4"/>
  <c r="J1145" i="4"/>
  <c r="J1164" i="4"/>
  <c r="K1164" i="4" s="1"/>
  <c r="I1165" i="4"/>
  <c r="K1165" i="4" s="1"/>
  <c r="I1178" i="4"/>
  <c r="J1177" i="4"/>
  <c r="J1196" i="4"/>
  <c r="I1197" i="4"/>
  <c r="I1210" i="4"/>
  <c r="J1209" i="4"/>
  <c r="I1220" i="4"/>
  <c r="K1220" i="4" s="1"/>
  <c r="J1219" i="4"/>
  <c r="I261" i="4"/>
  <c r="K261" i="4" s="1"/>
  <c r="I265" i="4"/>
  <c r="I269" i="4"/>
  <c r="K269" i="4" s="1"/>
  <c r="I273" i="4"/>
  <c r="K273" i="4" s="1"/>
  <c r="I277" i="4"/>
  <c r="K277" i="4" s="1"/>
  <c r="I281" i="4"/>
  <c r="K281" i="4" s="1"/>
  <c r="I285" i="4"/>
  <c r="K285" i="4" s="1"/>
  <c r="I289" i="4"/>
  <c r="K289" i="4" s="1"/>
  <c r="I631" i="4"/>
  <c r="I635" i="4"/>
  <c r="I639" i="4"/>
  <c r="I643" i="4"/>
  <c r="I647" i="4"/>
  <c r="I651" i="4"/>
  <c r="I658" i="4"/>
  <c r="J660" i="4"/>
  <c r="K660" i="4" s="1"/>
  <c r="I661" i="4"/>
  <c r="K661" i="4" s="1"/>
  <c r="I663" i="4"/>
  <c r="J662" i="4"/>
  <c r="J667" i="4"/>
  <c r="I674" i="4"/>
  <c r="J676" i="4"/>
  <c r="K676" i="4" s="1"/>
  <c r="I677" i="4"/>
  <c r="K677" i="4" s="1"/>
  <c r="I679" i="4"/>
  <c r="J678" i="4"/>
  <c r="K678" i="4" s="1"/>
  <c r="I690" i="4"/>
  <c r="J692" i="4"/>
  <c r="K692" i="4" s="1"/>
  <c r="I693" i="4"/>
  <c r="K693" i="4" s="1"/>
  <c r="I695" i="4"/>
  <c r="J694" i="4"/>
  <c r="J699" i="4"/>
  <c r="I706" i="4"/>
  <c r="J708" i="4"/>
  <c r="K708" i="4" s="1"/>
  <c r="I709" i="4"/>
  <c r="K709" i="4" s="1"/>
  <c r="I711" i="4"/>
  <c r="J710" i="4"/>
  <c r="K710" i="4" s="1"/>
  <c r="J715" i="4"/>
  <c r="I722" i="4"/>
  <c r="J724" i="4"/>
  <c r="K724" i="4" s="1"/>
  <c r="I725" i="4"/>
  <c r="K725" i="4" s="1"/>
  <c r="I727" i="4"/>
  <c r="J726" i="4"/>
  <c r="J731" i="4"/>
  <c r="I738" i="4"/>
  <c r="J740" i="4"/>
  <c r="K740" i="4" s="1"/>
  <c r="I741" i="4"/>
  <c r="K741" i="4" s="1"/>
  <c r="I743" i="4"/>
  <c r="J742" i="4"/>
  <c r="J747" i="4"/>
  <c r="I754" i="4"/>
  <c r="J756" i="4"/>
  <c r="K756" i="4" s="1"/>
  <c r="I757" i="4"/>
  <c r="K757" i="4" s="1"/>
  <c r="I759" i="4"/>
  <c r="J758" i="4"/>
  <c r="J763" i="4"/>
  <c r="I770" i="4"/>
  <c r="J772" i="4"/>
  <c r="K772" i="4" s="1"/>
  <c r="I773" i="4"/>
  <c r="K773" i="4" s="1"/>
  <c r="I775" i="4"/>
  <c r="J774" i="4"/>
  <c r="K774" i="4" s="1"/>
  <c r="J779" i="4"/>
  <c r="I786" i="4"/>
  <c r="J788" i="4"/>
  <c r="K788" i="4" s="1"/>
  <c r="I789" i="4"/>
  <c r="K789" i="4" s="1"/>
  <c r="I791" i="4"/>
  <c r="J790" i="4"/>
  <c r="J795" i="4"/>
  <c r="I802" i="4"/>
  <c r="J804" i="4"/>
  <c r="K804" i="4" s="1"/>
  <c r="I805" i="4"/>
  <c r="K805" i="4" s="1"/>
  <c r="I807" i="4"/>
  <c r="J806" i="4"/>
  <c r="K806" i="4" s="1"/>
  <c r="J811" i="4"/>
  <c r="I818" i="4"/>
  <c r="J820" i="4"/>
  <c r="K820" i="4" s="1"/>
  <c r="I821" i="4"/>
  <c r="K821" i="4" s="1"/>
  <c r="I823" i="4"/>
  <c r="J822" i="4"/>
  <c r="K822" i="4" s="1"/>
  <c r="J827" i="4"/>
  <c r="I834" i="4"/>
  <c r="J836" i="4"/>
  <c r="K836" i="4" s="1"/>
  <c r="I837" i="4"/>
  <c r="K837" i="4" s="1"/>
  <c r="I839" i="4"/>
  <c r="J838" i="4"/>
  <c r="K838" i="4" s="1"/>
  <c r="I850" i="4"/>
  <c r="J852" i="4"/>
  <c r="K852" i="4" s="1"/>
  <c r="I853" i="4"/>
  <c r="K853" i="4" s="1"/>
  <c r="I855" i="4"/>
  <c r="J854" i="4"/>
  <c r="K854" i="4" s="1"/>
  <c r="I866" i="4"/>
  <c r="J868" i="4"/>
  <c r="K868" i="4" s="1"/>
  <c r="I869" i="4"/>
  <c r="K869" i="4" s="1"/>
  <c r="I871" i="4"/>
  <c r="J870" i="4"/>
  <c r="I882" i="4"/>
  <c r="J884" i="4"/>
  <c r="K884" i="4" s="1"/>
  <c r="I885" i="4"/>
  <c r="K885" i="4" s="1"/>
  <c r="I887" i="4"/>
  <c r="J886" i="4"/>
  <c r="K886" i="4" s="1"/>
  <c r="I898" i="4"/>
  <c r="J900" i="4"/>
  <c r="K900" i="4" s="1"/>
  <c r="I901" i="4"/>
  <c r="K901" i="4" s="1"/>
  <c r="I903" i="4"/>
  <c r="J902" i="4"/>
  <c r="K902" i="4" s="1"/>
  <c r="I914" i="4"/>
  <c r="J916" i="4"/>
  <c r="K916" i="4" s="1"/>
  <c r="I917" i="4"/>
  <c r="K917" i="4" s="1"/>
  <c r="I919" i="4"/>
  <c r="J918" i="4"/>
  <c r="I930" i="4"/>
  <c r="J932" i="4"/>
  <c r="K932" i="4" s="1"/>
  <c r="I933" i="4"/>
  <c r="K933" i="4" s="1"/>
  <c r="I935" i="4"/>
  <c r="J934" i="4"/>
  <c r="I946" i="4"/>
  <c r="J948" i="4"/>
  <c r="K948" i="4" s="1"/>
  <c r="I949" i="4"/>
  <c r="K949" i="4" s="1"/>
  <c r="I951" i="4"/>
  <c r="J950" i="4"/>
  <c r="K950" i="4" s="1"/>
  <c r="I962" i="4"/>
  <c r="J964" i="4"/>
  <c r="K964" i="4" s="1"/>
  <c r="I965" i="4"/>
  <c r="K965" i="4" s="1"/>
  <c r="I967" i="4"/>
  <c r="J966" i="4"/>
  <c r="K966" i="4" s="1"/>
  <c r="I978" i="4"/>
  <c r="J980" i="4"/>
  <c r="K980" i="4" s="1"/>
  <c r="I981" i="4"/>
  <c r="K981" i="4" s="1"/>
  <c r="I983" i="4"/>
  <c r="J982" i="4"/>
  <c r="I987" i="4"/>
  <c r="K987" i="4" s="1"/>
  <c r="J986" i="4"/>
  <c r="J991" i="4"/>
  <c r="I992" i="4"/>
  <c r="I995" i="4"/>
  <c r="J994" i="4"/>
  <c r="J999" i="4"/>
  <c r="I1000" i="4"/>
  <c r="I1003" i="4"/>
  <c r="K1003" i="4" s="1"/>
  <c r="J1002" i="4"/>
  <c r="J1007" i="4"/>
  <c r="I1008" i="4"/>
  <c r="I1011" i="4"/>
  <c r="K1011" i="4" s="1"/>
  <c r="J1010" i="4"/>
  <c r="K1010" i="4" s="1"/>
  <c r="J1015" i="4"/>
  <c r="I1016" i="4"/>
  <c r="I1019" i="4"/>
  <c r="K1019" i="4" s="1"/>
  <c r="J1018" i="4"/>
  <c r="K1018" i="4" s="1"/>
  <c r="J1023" i="4"/>
  <c r="I1024" i="4"/>
  <c r="I1027" i="4"/>
  <c r="J1026" i="4"/>
  <c r="J1031" i="4"/>
  <c r="I1032" i="4"/>
  <c r="I1035" i="4"/>
  <c r="K1035" i="4" s="1"/>
  <c r="J1034" i="4"/>
  <c r="J1039" i="4"/>
  <c r="I1040" i="4"/>
  <c r="J1050" i="4"/>
  <c r="K1050" i="4" s="1"/>
  <c r="I1054" i="4"/>
  <c r="J1053" i="4"/>
  <c r="K1053" i="4" s="1"/>
  <c r="I1067" i="4"/>
  <c r="K1067" i="4" s="1"/>
  <c r="J1066" i="4"/>
  <c r="J1075" i="4"/>
  <c r="I1076" i="4"/>
  <c r="I1099" i="4"/>
  <c r="K1099" i="4" s="1"/>
  <c r="J1098" i="4"/>
  <c r="J1107" i="4"/>
  <c r="I1108" i="4"/>
  <c r="I1131" i="4"/>
  <c r="K1131" i="4" s="1"/>
  <c r="J1130" i="4"/>
  <c r="J1139" i="4"/>
  <c r="I1140" i="4"/>
  <c r="I1163" i="4"/>
  <c r="K1163" i="4" s="1"/>
  <c r="J1162" i="4"/>
  <c r="J1171" i="4"/>
  <c r="I1172" i="4"/>
  <c r="I1195" i="4"/>
  <c r="K1195" i="4" s="1"/>
  <c r="J1194" i="4"/>
  <c r="J1203" i="4"/>
  <c r="I1204" i="4"/>
  <c r="J631" i="4"/>
  <c r="J635" i="4"/>
  <c r="J639" i="4"/>
  <c r="J643" i="4"/>
  <c r="J647" i="4"/>
  <c r="J651" i="4"/>
  <c r="J656" i="4"/>
  <c r="I657" i="4"/>
  <c r="K657" i="4" s="1"/>
  <c r="I659" i="4"/>
  <c r="J658" i="4"/>
  <c r="J663" i="4"/>
  <c r="J672" i="4"/>
  <c r="I673" i="4"/>
  <c r="K673" i="4" s="1"/>
  <c r="I675" i="4"/>
  <c r="J674" i="4"/>
  <c r="J679" i="4"/>
  <c r="J688" i="4"/>
  <c r="I689" i="4"/>
  <c r="K689" i="4" s="1"/>
  <c r="I691" i="4"/>
  <c r="J690" i="4"/>
  <c r="J695" i="4"/>
  <c r="J704" i="4"/>
  <c r="K704" i="4" s="1"/>
  <c r="I705" i="4"/>
  <c r="K705" i="4" s="1"/>
  <c r="I707" i="4"/>
  <c r="J706" i="4"/>
  <c r="J711" i="4"/>
  <c r="J720" i="4"/>
  <c r="K720" i="4" s="1"/>
  <c r="I721" i="4"/>
  <c r="K721" i="4" s="1"/>
  <c r="I723" i="4"/>
  <c r="J722" i="4"/>
  <c r="J727" i="4"/>
  <c r="J736" i="4"/>
  <c r="K736" i="4" s="1"/>
  <c r="I737" i="4"/>
  <c r="K737" i="4" s="1"/>
  <c r="I739" i="4"/>
  <c r="J738" i="4"/>
  <c r="J743" i="4"/>
  <c r="J752" i="4"/>
  <c r="K752" i="4" s="1"/>
  <c r="I753" i="4"/>
  <c r="K753" i="4" s="1"/>
  <c r="I755" i="4"/>
  <c r="J754" i="4"/>
  <c r="J759" i="4"/>
  <c r="J768" i="4"/>
  <c r="K768" i="4" s="1"/>
  <c r="I769" i="4"/>
  <c r="K769" i="4" s="1"/>
  <c r="I771" i="4"/>
  <c r="J770" i="4"/>
  <c r="J775" i="4"/>
  <c r="J784" i="4"/>
  <c r="K784" i="4" s="1"/>
  <c r="I785" i="4"/>
  <c r="K785" i="4" s="1"/>
  <c r="I787" i="4"/>
  <c r="J786" i="4"/>
  <c r="J791" i="4"/>
  <c r="J800" i="4"/>
  <c r="I801" i="4"/>
  <c r="K801" i="4" s="1"/>
  <c r="I803" i="4"/>
  <c r="J802" i="4"/>
  <c r="J807" i="4"/>
  <c r="J816" i="4"/>
  <c r="K816" i="4" s="1"/>
  <c r="I817" i="4"/>
  <c r="K817" i="4" s="1"/>
  <c r="I819" i="4"/>
  <c r="J818" i="4"/>
  <c r="J823" i="4"/>
  <c r="J832" i="4"/>
  <c r="I833" i="4"/>
  <c r="K833" i="4" s="1"/>
  <c r="I835" i="4"/>
  <c r="J834" i="4"/>
  <c r="J839" i="4"/>
  <c r="J848" i="4"/>
  <c r="I849" i="4"/>
  <c r="K849" i="4" s="1"/>
  <c r="I851" i="4"/>
  <c r="J850" i="4"/>
  <c r="J855" i="4"/>
  <c r="J864" i="4"/>
  <c r="K864" i="4" s="1"/>
  <c r="I865" i="4"/>
  <c r="K865" i="4" s="1"/>
  <c r="I867" i="4"/>
  <c r="J866" i="4"/>
  <c r="J871" i="4"/>
  <c r="J880" i="4"/>
  <c r="K880" i="4" s="1"/>
  <c r="I881" i="4"/>
  <c r="K881" i="4" s="1"/>
  <c r="I883" i="4"/>
  <c r="J882" i="4"/>
  <c r="J887" i="4"/>
  <c r="J896" i="4"/>
  <c r="K896" i="4" s="1"/>
  <c r="I897" i="4"/>
  <c r="K897" i="4" s="1"/>
  <c r="I899" i="4"/>
  <c r="J898" i="4"/>
  <c r="J903" i="4"/>
  <c r="J912" i="4"/>
  <c r="K912" i="4" s="1"/>
  <c r="I913" i="4"/>
  <c r="K913" i="4" s="1"/>
  <c r="I915" i="4"/>
  <c r="J914" i="4"/>
  <c r="J919" i="4"/>
  <c r="J928" i="4"/>
  <c r="K928" i="4" s="1"/>
  <c r="I929" i="4"/>
  <c r="K929" i="4" s="1"/>
  <c r="I931" i="4"/>
  <c r="J930" i="4"/>
  <c r="J935" i="4"/>
  <c r="J944" i="4"/>
  <c r="K944" i="4" s="1"/>
  <c r="I945" i="4"/>
  <c r="K945" i="4" s="1"/>
  <c r="I947" i="4"/>
  <c r="J946" i="4"/>
  <c r="J951" i="4"/>
  <c r="J960" i="4"/>
  <c r="K960" i="4" s="1"/>
  <c r="I961" i="4"/>
  <c r="K961" i="4" s="1"/>
  <c r="I963" i="4"/>
  <c r="J962" i="4"/>
  <c r="J967" i="4"/>
  <c r="J976" i="4"/>
  <c r="K976" i="4" s="1"/>
  <c r="I977" i="4"/>
  <c r="K977" i="4" s="1"/>
  <c r="I979" i="4"/>
  <c r="J978" i="4"/>
  <c r="J983" i="4"/>
  <c r="K1043" i="4"/>
  <c r="J1051" i="4"/>
  <c r="K1051" i="4" s="1"/>
  <c r="I1052" i="4"/>
  <c r="K1052" i="4" s="1"/>
  <c r="I1066" i="4"/>
  <c r="J1065" i="4"/>
  <c r="J1084" i="4"/>
  <c r="K1084" i="4" s="1"/>
  <c r="I1085" i="4"/>
  <c r="K1085" i="4" s="1"/>
  <c r="I1098" i="4"/>
  <c r="J1097" i="4"/>
  <c r="J1116" i="4"/>
  <c r="K1116" i="4" s="1"/>
  <c r="I1117" i="4"/>
  <c r="I1130" i="4"/>
  <c r="J1129" i="4"/>
  <c r="J1148" i="4"/>
  <c r="K1148" i="4" s="1"/>
  <c r="I1149" i="4"/>
  <c r="K1149" i="4" s="1"/>
  <c r="I1162" i="4"/>
  <c r="J1161" i="4"/>
  <c r="J1180" i="4"/>
  <c r="K1180" i="4" s="1"/>
  <c r="I1181" i="4"/>
  <c r="I1194" i="4"/>
  <c r="J1193" i="4"/>
  <c r="J1212" i="4"/>
  <c r="I1213" i="4"/>
  <c r="K1213" i="4" s="1"/>
  <c r="I655" i="4"/>
  <c r="K655" i="4" s="1"/>
  <c r="J654" i="4"/>
  <c r="J659" i="4"/>
  <c r="I666" i="4"/>
  <c r="J668" i="4"/>
  <c r="K668" i="4" s="1"/>
  <c r="I669" i="4"/>
  <c r="K669" i="4" s="1"/>
  <c r="I671" i="4"/>
  <c r="K671" i="4" s="1"/>
  <c r="J670" i="4"/>
  <c r="J675" i="4"/>
  <c r="I682" i="4"/>
  <c r="K682" i="4" s="1"/>
  <c r="J684" i="4"/>
  <c r="K684" i="4" s="1"/>
  <c r="I685" i="4"/>
  <c r="K685" i="4" s="1"/>
  <c r="I687" i="4"/>
  <c r="J686" i="4"/>
  <c r="J691" i="4"/>
  <c r="I698" i="4"/>
  <c r="J700" i="4"/>
  <c r="K700" i="4" s="1"/>
  <c r="I701" i="4"/>
  <c r="K701" i="4" s="1"/>
  <c r="I703" i="4"/>
  <c r="J702" i="4"/>
  <c r="K702" i="4" s="1"/>
  <c r="J707" i="4"/>
  <c r="I714" i="4"/>
  <c r="K714" i="4" s="1"/>
  <c r="J716" i="4"/>
  <c r="K716" i="4" s="1"/>
  <c r="I717" i="4"/>
  <c r="K717" i="4" s="1"/>
  <c r="I719" i="4"/>
  <c r="J718" i="4"/>
  <c r="K718" i="4" s="1"/>
  <c r="J723" i="4"/>
  <c r="I730" i="4"/>
  <c r="J732" i="4"/>
  <c r="K732" i="4" s="1"/>
  <c r="I733" i="4"/>
  <c r="K733" i="4" s="1"/>
  <c r="I735" i="4"/>
  <c r="J734" i="4"/>
  <c r="K734" i="4" s="1"/>
  <c r="J739" i="4"/>
  <c r="I746" i="4"/>
  <c r="K746" i="4" s="1"/>
  <c r="J748" i="4"/>
  <c r="K748" i="4" s="1"/>
  <c r="I749" i="4"/>
  <c r="K749" i="4" s="1"/>
  <c r="I751" i="4"/>
  <c r="J750" i="4"/>
  <c r="K750" i="4" s="1"/>
  <c r="J755" i="4"/>
  <c r="I762" i="4"/>
  <c r="J764" i="4"/>
  <c r="K764" i="4" s="1"/>
  <c r="I765" i="4"/>
  <c r="K765" i="4" s="1"/>
  <c r="I767" i="4"/>
  <c r="J766" i="4"/>
  <c r="J771" i="4"/>
  <c r="I778" i="4"/>
  <c r="K778" i="4" s="1"/>
  <c r="J780" i="4"/>
  <c r="K780" i="4" s="1"/>
  <c r="I781" i="4"/>
  <c r="K781" i="4" s="1"/>
  <c r="I783" i="4"/>
  <c r="J782" i="4"/>
  <c r="K782" i="4" s="1"/>
  <c r="J787" i="4"/>
  <c r="I794" i="4"/>
  <c r="J796" i="4"/>
  <c r="K796" i="4" s="1"/>
  <c r="I797" i="4"/>
  <c r="K797" i="4" s="1"/>
  <c r="I799" i="4"/>
  <c r="J798" i="4"/>
  <c r="K798" i="4" s="1"/>
  <c r="J803" i="4"/>
  <c r="I810" i="4"/>
  <c r="K810" i="4" s="1"/>
  <c r="J812" i="4"/>
  <c r="K812" i="4" s="1"/>
  <c r="I813" i="4"/>
  <c r="K813" i="4" s="1"/>
  <c r="I815" i="4"/>
  <c r="K815" i="4" s="1"/>
  <c r="J814" i="4"/>
  <c r="K814" i="4" s="1"/>
  <c r="J819" i="4"/>
  <c r="I826" i="4"/>
  <c r="J828" i="4"/>
  <c r="K828" i="4" s="1"/>
  <c r="I829" i="4"/>
  <c r="K829" i="4" s="1"/>
  <c r="I831" i="4"/>
  <c r="J830" i="4"/>
  <c r="K830" i="4" s="1"/>
  <c r="J835" i="4"/>
  <c r="I842" i="4"/>
  <c r="K842" i="4" s="1"/>
  <c r="J844" i="4"/>
  <c r="K844" i="4" s="1"/>
  <c r="I845" i="4"/>
  <c r="K845" i="4" s="1"/>
  <c r="I847" i="4"/>
  <c r="K847" i="4" s="1"/>
  <c r="J846" i="4"/>
  <c r="J851" i="4"/>
  <c r="I858" i="4"/>
  <c r="J860" i="4"/>
  <c r="K860" i="4" s="1"/>
  <c r="I861" i="4"/>
  <c r="K861" i="4" s="1"/>
  <c r="I863" i="4"/>
  <c r="J862" i="4"/>
  <c r="K862" i="4" s="1"/>
  <c r="J867" i="4"/>
  <c r="I874" i="4"/>
  <c r="K874" i="4" s="1"/>
  <c r="J876" i="4"/>
  <c r="K876" i="4" s="1"/>
  <c r="I877" i="4"/>
  <c r="K877" i="4" s="1"/>
  <c r="I879" i="4"/>
  <c r="K879" i="4" s="1"/>
  <c r="J878" i="4"/>
  <c r="K878" i="4" s="1"/>
  <c r="J883" i="4"/>
  <c r="I890" i="4"/>
  <c r="J892" i="4"/>
  <c r="K892" i="4" s="1"/>
  <c r="I893" i="4"/>
  <c r="K893" i="4" s="1"/>
  <c r="I895" i="4"/>
  <c r="K895" i="4" s="1"/>
  <c r="J894" i="4"/>
  <c r="K894" i="4" s="1"/>
  <c r="J899" i="4"/>
  <c r="I906" i="4"/>
  <c r="K906" i="4" s="1"/>
  <c r="J908" i="4"/>
  <c r="I909" i="4"/>
  <c r="K909" i="4" s="1"/>
  <c r="I911" i="4"/>
  <c r="K911" i="4" s="1"/>
  <c r="J910" i="4"/>
  <c r="J915" i="4"/>
  <c r="I922" i="4"/>
  <c r="J924" i="4"/>
  <c r="I925" i="4"/>
  <c r="K925" i="4" s="1"/>
  <c r="I927" i="4"/>
  <c r="J926" i="4"/>
  <c r="J931" i="4"/>
  <c r="I938" i="4"/>
  <c r="K938" i="4" s="1"/>
  <c r="J940" i="4"/>
  <c r="K940" i="4" s="1"/>
  <c r="I941" i="4"/>
  <c r="K941" i="4" s="1"/>
  <c r="I943" i="4"/>
  <c r="K943" i="4" s="1"/>
  <c r="J942" i="4"/>
  <c r="K942" i="4" s="1"/>
  <c r="J947" i="4"/>
  <c r="I954" i="4"/>
  <c r="J956" i="4"/>
  <c r="I957" i="4"/>
  <c r="K957" i="4" s="1"/>
  <c r="I959" i="4"/>
  <c r="K959" i="4" s="1"/>
  <c r="J958" i="4"/>
  <c r="J963" i="4"/>
  <c r="I970" i="4"/>
  <c r="K970" i="4" s="1"/>
  <c r="J972" i="4"/>
  <c r="K972" i="4" s="1"/>
  <c r="I973" i="4"/>
  <c r="K973" i="4" s="1"/>
  <c r="I975" i="4"/>
  <c r="K975" i="4" s="1"/>
  <c r="J974" i="4"/>
  <c r="K974" i="4" s="1"/>
  <c r="J979" i="4"/>
  <c r="I986" i="4"/>
  <c r="I989" i="4"/>
  <c r="J988" i="4"/>
  <c r="I993" i="4"/>
  <c r="J992" i="4"/>
  <c r="K994" i="4"/>
  <c r="I997" i="4"/>
  <c r="K997" i="4" s="1"/>
  <c r="J996" i="4"/>
  <c r="K996" i="4" s="1"/>
  <c r="I1001" i="4"/>
  <c r="J1000" i="4"/>
  <c r="K1002" i="4"/>
  <c r="I1005" i="4"/>
  <c r="J1004" i="4"/>
  <c r="K1004" i="4" s="1"/>
  <c r="I1009" i="4"/>
  <c r="K1009" i="4" s="1"/>
  <c r="J1008" i="4"/>
  <c r="I1013" i="4"/>
  <c r="J1012" i="4"/>
  <c r="I1017" i="4"/>
  <c r="K1017" i="4" s="1"/>
  <c r="J1016" i="4"/>
  <c r="I1021" i="4"/>
  <c r="J1020" i="4"/>
  <c r="K1020" i="4" s="1"/>
  <c r="I1025" i="4"/>
  <c r="K1025" i="4" s="1"/>
  <c r="J1024" i="4"/>
  <c r="I1029" i="4"/>
  <c r="K1029" i="4" s="1"/>
  <c r="J1028" i="4"/>
  <c r="K1028" i="4" s="1"/>
  <c r="I1033" i="4"/>
  <c r="J1032" i="4"/>
  <c r="K1034" i="4"/>
  <c r="I1037" i="4"/>
  <c r="J1036" i="4"/>
  <c r="K1036" i="4" s="1"/>
  <c r="I1041" i="4"/>
  <c r="K1041" i="4" s="1"/>
  <c r="J1040" i="4"/>
  <c r="J1042" i="4"/>
  <c r="K1042" i="4" s="1"/>
  <c r="J1047" i="4"/>
  <c r="I1048" i="4"/>
  <c r="K1048" i="4" s="1"/>
  <c r="J1059" i="4"/>
  <c r="I1060" i="4"/>
  <c r="I1083" i="4"/>
  <c r="K1083" i="4" s="1"/>
  <c r="J1082" i="4"/>
  <c r="J1091" i="4"/>
  <c r="I1092" i="4"/>
  <c r="I1115" i="4"/>
  <c r="K1115" i="4" s="1"/>
  <c r="J1114" i="4"/>
  <c r="J1123" i="4"/>
  <c r="I1124" i="4"/>
  <c r="I1147" i="4"/>
  <c r="K1147" i="4" s="1"/>
  <c r="J1146" i="4"/>
  <c r="J1155" i="4"/>
  <c r="I1156" i="4"/>
  <c r="I1179" i="4"/>
  <c r="K1179" i="4" s="1"/>
  <c r="J1178" i="4"/>
  <c r="J1187" i="4"/>
  <c r="I1188" i="4"/>
  <c r="I1211" i="4"/>
  <c r="K1211" i="4" s="1"/>
  <c r="J1210" i="4"/>
  <c r="I1063" i="4"/>
  <c r="K1063" i="4" s="1"/>
  <c r="J1062" i="4"/>
  <c r="K1062" i="4" s="1"/>
  <c r="J1064" i="4"/>
  <c r="I1065" i="4"/>
  <c r="I1079" i="4"/>
  <c r="K1079" i="4" s="1"/>
  <c r="J1078" i="4"/>
  <c r="K1078" i="4" s="1"/>
  <c r="J1080" i="4"/>
  <c r="I1081" i="4"/>
  <c r="I1095" i="4"/>
  <c r="K1095" i="4" s="1"/>
  <c r="J1094" i="4"/>
  <c r="K1094" i="4" s="1"/>
  <c r="J1096" i="4"/>
  <c r="I1097" i="4"/>
  <c r="I1111" i="4"/>
  <c r="K1111" i="4" s="1"/>
  <c r="J1110" i="4"/>
  <c r="K1110" i="4" s="1"/>
  <c r="J1112" i="4"/>
  <c r="I1113" i="4"/>
  <c r="I1127" i="4"/>
  <c r="K1127" i="4" s="1"/>
  <c r="J1126" i="4"/>
  <c r="K1126" i="4" s="1"/>
  <c r="J1128" i="4"/>
  <c r="I1129" i="4"/>
  <c r="I1143" i="4"/>
  <c r="K1143" i="4" s="1"/>
  <c r="J1142" i="4"/>
  <c r="K1142" i="4" s="1"/>
  <c r="J1144" i="4"/>
  <c r="I1145" i="4"/>
  <c r="I1159" i="4"/>
  <c r="K1159" i="4" s="1"/>
  <c r="J1158" i="4"/>
  <c r="K1158" i="4" s="1"/>
  <c r="J1160" i="4"/>
  <c r="I1161" i="4"/>
  <c r="I1175" i="4"/>
  <c r="K1175" i="4" s="1"/>
  <c r="J1174" i="4"/>
  <c r="K1174" i="4" s="1"/>
  <c r="J1176" i="4"/>
  <c r="K1176" i="4" s="1"/>
  <c r="I1177" i="4"/>
  <c r="I1191" i="4"/>
  <c r="K1191" i="4" s="1"/>
  <c r="J1190" i="4"/>
  <c r="K1190" i="4" s="1"/>
  <c r="J1192" i="4"/>
  <c r="I1193" i="4"/>
  <c r="I1207" i="4"/>
  <c r="K1207" i="4" s="1"/>
  <c r="J1206" i="4"/>
  <c r="K1206" i="4" s="1"/>
  <c r="J1208" i="4"/>
  <c r="I1209" i="4"/>
  <c r="J1217" i="4"/>
  <c r="K1217" i="4" s="1"/>
  <c r="I1218" i="4"/>
  <c r="J1221" i="4"/>
  <c r="I1222" i="4"/>
  <c r="K1222" i="4" s="1"/>
  <c r="J1227" i="4"/>
  <c r="I1056" i="4"/>
  <c r="I1059" i="4"/>
  <c r="J1058" i="4"/>
  <c r="J1060" i="4"/>
  <c r="I1061" i="4"/>
  <c r="I1072" i="4"/>
  <c r="I1075" i="4"/>
  <c r="K1075" i="4" s="1"/>
  <c r="J1074" i="4"/>
  <c r="K1074" i="4" s="1"/>
  <c r="J1076" i="4"/>
  <c r="I1077" i="4"/>
  <c r="I1088" i="4"/>
  <c r="I1091" i="4"/>
  <c r="J1090" i="4"/>
  <c r="J1092" i="4"/>
  <c r="I1093" i="4"/>
  <c r="I1104" i="4"/>
  <c r="I1107" i="4"/>
  <c r="K1107" i="4" s="1"/>
  <c r="J1106" i="4"/>
  <c r="J1108" i="4"/>
  <c r="I1109" i="4"/>
  <c r="I1120" i="4"/>
  <c r="I1123" i="4"/>
  <c r="J1122" i="4"/>
  <c r="K1122" i="4" s="1"/>
  <c r="J1124" i="4"/>
  <c r="I1125" i="4"/>
  <c r="I1136" i="4"/>
  <c r="I1139" i="4"/>
  <c r="K1139" i="4" s="1"/>
  <c r="J1138" i="4"/>
  <c r="K1138" i="4" s="1"/>
  <c r="J1140" i="4"/>
  <c r="I1141" i="4"/>
  <c r="I1152" i="4"/>
  <c r="I1155" i="4"/>
  <c r="J1154" i="4"/>
  <c r="J1156" i="4"/>
  <c r="I1157" i="4"/>
  <c r="I1168" i="4"/>
  <c r="I1171" i="4"/>
  <c r="K1171" i="4" s="1"/>
  <c r="J1170" i="4"/>
  <c r="J1172" i="4"/>
  <c r="I1173" i="4"/>
  <c r="I1184" i="4"/>
  <c r="I1187" i="4"/>
  <c r="J1186" i="4"/>
  <c r="K1186" i="4" s="1"/>
  <c r="J1188" i="4"/>
  <c r="I1189" i="4"/>
  <c r="I1200" i="4"/>
  <c r="I1203" i="4"/>
  <c r="K1203" i="4" s="1"/>
  <c r="J1202" i="4"/>
  <c r="K1202" i="4" s="1"/>
  <c r="J1204" i="4"/>
  <c r="I1205" i="4"/>
  <c r="I1216" i="4"/>
  <c r="J1215" i="4"/>
  <c r="K1215" i="4" s="1"/>
  <c r="I1219" i="4"/>
  <c r="J1218" i="4"/>
  <c r="J1225" i="4"/>
  <c r="I1226" i="4"/>
  <c r="I1055" i="4"/>
  <c r="K1055" i="4" s="1"/>
  <c r="J1054" i="4"/>
  <c r="J1056" i="4"/>
  <c r="I1057" i="4"/>
  <c r="J1061" i="4"/>
  <c r="K1068" i="4"/>
  <c r="I1071" i="4"/>
  <c r="K1071" i="4" s="1"/>
  <c r="J1070" i="4"/>
  <c r="K1070" i="4" s="1"/>
  <c r="J1072" i="4"/>
  <c r="I1073" i="4"/>
  <c r="J1077" i="4"/>
  <c r="I1087" i="4"/>
  <c r="K1087" i="4" s="1"/>
  <c r="J1086" i="4"/>
  <c r="J1088" i="4"/>
  <c r="I1089" i="4"/>
  <c r="J1093" i="4"/>
  <c r="I1103" i="4"/>
  <c r="K1103" i="4" s="1"/>
  <c r="J1102" i="4"/>
  <c r="K1102" i="4" s="1"/>
  <c r="J1104" i="4"/>
  <c r="I1105" i="4"/>
  <c r="K1105" i="4" s="1"/>
  <c r="J1109" i="4"/>
  <c r="I1119" i="4"/>
  <c r="K1119" i="4" s="1"/>
  <c r="J1118" i="4"/>
  <c r="J1120" i="4"/>
  <c r="I1121" i="4"/>
  <c r="J1125" i="4"/>
  <c r="I1135" i="4"/>
  <c r="K1135" i="4" s="1"/>
  <c r="J1134" i="4"/>
  <c r="K1134" i="4" s="1"/>
  <c r="J1136" i="4"/>
  <c r="I1137" i="4"/>
  <c r="J1141" i="4"/>
  <c r="I1151" i="4"/>
  <c r="K1151" i="4" s="1"/>
  <c r="J1150" i="4"/>
  <c r="K1150" i="4" s="1"/>
  <c r="J1152" i="4"/>
  <c r="I1153" i="4"/>
  <c r="K1153" i="4" s="1"/>
  <c r="J1157" i="4"/>
  <c r="I1167" i="4"/>
  <c r="K1167" i="4" s="1"/>
  <c r="J1166" i="4"/>
  <c r="J1168" i="4"/>
  <c r="I1169" i="4"/>
  <c r="J1173" i="4"/>
  <c r="I1183" i="4"/>
  <c r="K1183" i="4" s="1"/>
  <c r="J1182" i="4"/>
  <c r="K1182" i="4" s="1"/>
  <c r="J1184" i="4"/>
  <c r="I1185" i="4"/>
  <c r="K1185" i="4" s="1"/>
  <c r="J1189" i="4"/>
  <c r="K1196" i="4"/>
  <c r="I1199" i="4"/>
  <c r="K1199" i="4" s="1"/>
  <c r="J1198" i="4"/>
  <c r="K1198" i="4" s="1"/>
  <c r="J1200" i="4"/>
  <c r="I1201" i="4"/>
  <c r="J1205" i="4"/>
  <c r="I1224" i="4"/>
  <c r="K1224" i="4" s="1"/>
  <c r="J1223" i="4"/>
  <c r="I1227" i="4"/>
  <c r="J1226" i="4"/>
  <c r="J1527" i="4"/>
  <c r="AW105" i="2"/>
  <c r="AW108" i="2"/>
  <c r="AW109" i="2"/>
  <c r="AW110" i="2"/>
  <c r="AW111" i="2"/>
  <c r="AW112" i="2"/>
  <c r="AW113" i="2"/>
  <c r="AW114" i="2"/>
  <c r="AW115" i="2"/>
  <c r="AW116" i="2"/>
  <c r="AW117" i="2"/>
  <c r="AW118" i="2"/>
  <c r="AW119" i="2"/>
  <c r="AW120" i="2"/>
  <c r="AW121" i="2"/>
  <c r="AW122" i="2"/>
  <c r="AW123" i="2"/>
  <c r="K986" i="4" l="1"/>
  <c r="K1530" i="4"/>
  <c r="K139" i="4"/>
  <c r="K35" i="4"/>
  <c r="K43" i="4"/>
  <c r="T62" i="4"/>
  <c r="K211" i="4"/>
  <c r="K179" i="4"/>
  <c r="K1026" i="4"/>
  <c r="K1249" i="4"/>
  <c r="K1225" i="4"/>
  <c r="K956" i="4"/>
  <c r="K719" i="4"/>
  <c r="K848" i="4"/>
  <c r="K656" i="4"/>
  <c r="K143" i="4"/>
  <c r="K286" i="4"/>
  <c r="K1214" i="4"/>
  <c r="K1253" i="4"/>
  <c r="K1290" i="4"/>
  <c r="K1294" i="4"/>
  <c r="K1275" i="4"/>
  <c r="K1473" i="4"/>
  <c r="K1463" i="4"/>
  <c r="K1495" i="4"/>
  <c r="K1798" i="4"/>
  <c r="K1745" i="4"/>
  <c r="K1738" i="4"/>
  <c r="K1698" i="4"/>
  <c r="K1777" i="4"/>
  <c r="K1137" i="4"/>
  <c r="K1073" i="4"/>
  <c r="K1106" i="4"/>
  <c r="K1192" i="4"/>
  <c r="K926" i="4"/>
  <c r="K670" i="4"/>
  <c r="K1117" i="4"/>
  <c r="K1027" i="4"/>
  <c r="K790" i="4"/>
  <c r="K694" i="4"/>
  <c r="K265" i="4"/>
  <c r="K608" i="4"/>
  <c r="K560" i="4"/>
  <c r="K456" i="4"/>
  <c r="K432" i="4"/>
  <c r="K344" i="4"/>
  <c r="K187" i="4"/>
  <c r="T139" i="4"/>
  <c r="K12" i="4"/>
  <c r="K108" i="4"/>
  <c r="K44" i="4"/>
  <c r="K1363" i="4"/>
  <c r="K1489" i="4"/>
  <c r="K1433" i="4"/>
  <c r="K1447" i="4"/>
  <c r="K1551" i="4"/>
  <c r="K1630" i="4"/>
  <c r="K1727" i="4"/>
  <c r="K1655" i="4"/>
  <c r="K1154" i="4"/>
  <c r="K908" i="4"/>
  <c r="K863" i="4"/>
  <c r="K799" i="4"/>
  <c r="K735" i="4"/>
  <c r="K688" i="4"/>
  <c r="K918" i="4"/>
  <c r="K95" i="4"/>
  <c r="K140" i="4"/>
  <c r="K76" i="4"/>
  <c r="K1283" i="4"/>
  <c r="K1287" i="4"/>
  <c r="K1362" i="4"/>
  <c r="K1339" i="4"/>
  <c r="K1374" i="4"/>
  <c r="K1382" i="4"/>
  <c r="K1407" i="4"/>
  <c r="K1513" i="4"/>
  <c r="K1657" i="4"/>
  <c r="K1607" i="4"/>
  <c r="K1544" i="4"/>
  <c r="K1539" i="4"/>
  <c r="K1766" i="4"/>
  <c r="K1770" i="4"/>
  <c r="T123" i="4"/>
  <c r="T54" i="4"/>
  <c r="K1478" i="4"/>
  <c r="K1587" i="4"/>
  <c r="T127" i="4"/>
  <c r="T143" i="4"/>
  <c r="T140" i="4"/>
  <c r="T56" i="4"/>
  <c r="T148" i="4"/>
  <c r="T125" i="4"/>
  <c r="T124" i="4"/>
  <c r="T12" i="4"/>
  <c r="K1593" i="4"/>
  <c r="K1343" i="4"/>
  <c r="K1403" i="4"/>
  <c r="K1594" i="4"/>
  <c r="T105" i="4"/>
  <c r="T97" i="4"/>
  <c r="T89" i="4"/>
  <c r="T81" i="4"/>
  <c r="T73" i="4"/>
  <c r="T65" i="4"/>
  <c r="K1650" i="4"/>
  <c r="K1711" i="4"/>
  <c r="K1545" i="4"/>
  <c r="K1618" i="4"/>
  <c r="K1586" i="4"/>
  <c r="K1676" i="4"/>
  <c r="K1571" i="4"/>
  <c r="K1794" i="4"/>
  <c r="K1627" i="4"/>
  <c r="K1754" i="4"/>
  <c r="K1725" i="4"/>
  <c r="K1592" i="4"/>
  <c r="T109" i="4"/>
  <c r="T101" i="4"/>
  <c r="T93" i="4"/>
  <c r="T85" i="4"/>
  <c r="T77" i="4"/>
  <c r="T69" i="4"/>
  <c r="K1262" i="4"/>
  <c r="K1372" i="4"/>
  <c r="K1324" i="4"/>
  <c r="K1635" i="4"/>
  <c r="K1722" i="4"/>
  <c r="K1717" i="4"/>
  <c r="K245" i="4"/>
  <c r="K1300" i="4"/>
  <c r="K1345" i="4"/>
  <c r="K1308" i="4"/>
  <c r="K1336" i="4"/>
  <c r="K1573" i="4"/>
  <c r="K1658" i="4"/>
  <c r="K1644" i="4"/>
  <c r="K1695" i="4"/>
  <c r="K1572" i="4"/>
  <c r="K633" i="4"/>
  <c r="K623" i="4"/>
  <c r="K583" i="4"/>
  <c r="K543" i="4"/>
  <c r="K519" i="4"/>
  <c r="K503" i="4"/>
  <c r="K487" i="4"/>
  <c r="K471" i="4"/>
  <c r="K447" i="4"/>
  <c r="K399" i="4"/>
  <c r="K312" i="4"/>
  <c r="K296" i="4"/>
  <c r="K1412" i="4"/>
  <c r="K1557" i="4"/>
  <c r="K1714" i="4"/>
  <c r="K1306" i="4"/>
  <c r="K610" i="4"/>
  <c r="K562" i="4"/>
  <c r="K426" i="4"/>
  <c r="K378" i="4"/>
  <c r="K330" i="4"/>
  <c r="K424" i="4"/>
  <c r="K376" i="4"/>
  <c r="K352" i="4"/>
  <c r="K336" i="4"/>
  <c r="K109" i="4"/>
  <c r="K1420" i="4"/>
  <c r="K1760" i="4"/>
  <c r="K1160" i="4"/>
  <c r="K1128" i="4"/>
  <c r="K1219" i="4"/>
  <c r="K875" i="4"/>
  <c r="K392" i="4"/>
  <c r="K368" i="4"/>
  <c r="K320" i="4"/>
  <c r="K304" i="4"/>
  <c r="K1353" i="4"/>
  <c r="K1378" i="4"/>
  <c r="K1553" i="4"/>
  <c r="K1580" i="4"/>
  <c r="K1559" i="4"/>
  <c r="K1603" i="4"/>
  <c r="K1652" i="4"/>
  <c r="K1716" i="4"/>
  <c r="K1806" i="4"/>
  <c r="K1814" i="4"/>
  <c r="K1761" i="4"/>
  <c r="K1337" i="4"/>
  <c r="K1636" i="4"/>
  <c r="K1642" i="4"/>
  <c r="K1619" i="4"/>
  <c r="K1677" i="4"/>
  <c r="K1724" i="4"/>
  <c r="K1624" i="4"/>
  <c r="K1347" i="4"/>
  <c r="K1510" i="4"/>
  <c r="K1516" i="4"/>
  <c r="K1662" i="4"/>
  <c r="K1540" i="4"/>
  <c r="K1741" i="4"/>
  <c r="K1684" i="4"/>
  <c r="K1786" i="4"/>
  <c r="K1669" i="4"/>
  <c r="K1595" i="4"/>
  <c r="K1690" i="4"/>
  <c r="K205" i="4"/>
  <c r="K213" i="4"/>
  <c r="K1360" i="4"/>
  <c r="K1549" i="4"/>
  <c r="K1537" i="4"/>
  <c r="K1779" i="4"/>
  <c r="K1762" i="4"/>
  <c r="K1750" i="4"/>
  <c r="K1812" i="4"/>
  <c r="K1692" i="4"/>
  <c r="K1764" i="4"/>
  <c r="K1576" i="4"/>
  <c r="K1691" i="4"/>
  <c r="K1685" i="4"/>
  <c r="K1807" i="4"/>
  <c r="K1425" i="4"/>
  <c r="K1611" i="4"/>
  <c r="K1520" i="4"/>
  <c r="K1393" i="4"/>
  <c r="K189" i="4"/>
  <c r="T46" i="4"/>
  <c r="K1610" i="4"/>
  <c r="K1629" i="4"/>
  <c r="K1755" i="4"/>
  <c r="K1543" i="4"/>
  <c r="K1626" i="4"/>
  <c r="K1693" i="4"/>
  <c r="K1813" i="4"/>
  <c r="K1729" i="4"/>
  <c r="K1782" i="4"/>
  <c r="K1732" i="4"/>
  <c r="K1808" i="4"/>
  <c r="K1329" i="4"/>
  <c r="K1405" i="4"/>
  <c r="K1482" i="4"/>
  <c r="K1404" i="4"/>
  <c r="K1604" i="4"/>
  <c r="K1532" i="4"/>
  <c r="K1742" i="4"/>
  <c r="K1671" i="4"/>
  <c r="K1687" i="4"/>
  <c r="K1702" i="4"/>
  <c r="K1675" i="4"/>
  <c r="K1731" i="4"/>
  <c r="K1780" i="4"/>
  <c r="K1509" i="4"/>
  <c r="K1380" i="4"/>
  <c r="K1373" i="4"/>
  <c r="K1588" i="4"/>
  <c r="K1686" i="4"/>
  <c r="K1726" i="4"/>
  <c r="K1789" i="4"/>
  <c r="K1241" i="4"/>
  <c r="K1333" i="4"/>
  <c r="K1462" i="4"/>
  <c r="K1461" i="4"/>
  <c r="K1493" i="4"/>
  <c r="K1522" i="4"/>
  <c r="K1612" i="4"/>
  <c r="K1781" i="4"/>
  <c r="K1785" i="4"/>
  <c r="K1809" i="4"/>
  <c r="K359" i="4"/>
  <c r="K311" i="4"/>
  <c r="K295" i="4"/>
  <c r="K1342" i="4"/>
  <c r="K1388" i="4"/>
  <c r="K1344" i="4"/>
  <c r="K1445" i="4"/>
  <c r="K1523" i="4"/>
  <c r="K1719" i="4"/>
  <c r="K1803" i="4"/>
  <c r="K1787" i="4"/>
  <c r="K1788" i="4"/>
  <c r="K1728" i="4"/>
  <c r="K1322" i="4"/>
  <c r="K1443" i="4"/>
  <c r="K1475" i="4"/>
  <c r="K1507" i="4"/>
  <c r="K1709" i="4"/>
  <c r="K1527" i="4"/>
  <c r="K1621" i="4"/>
  <c r="K1568" i="4"/>
  <c r="K1609" i="4"/>
  <c r="K1678" i="4"/>
  <c r="K1531" i="4"/>
  <c r="K1558" i="4"/>
  <c r="K1563" i="4"/>
  <c r="K1605" i="4"/>
  <c r="K1805" i="4"/>
  <c r="K1735" i="4"/>
  <c r="K1797" i="4"/>
  <c r="K1707" i="4"/>
  <c r="K1613" i="4"/>
  <c r="K1589" i="4"/>
  <c r="K1535" i="4"/>
  <c r="K1637" i="4"/>
  <c r="K1663" i="4"/>
  <c r="K1620" i="4"/>
  <c r="K1645" i="4"/>
  <c r="K1596" i="4"/>
  <c r="K1708" i="4"/>
  <c r="K1703" i="4"/>
  <c r="K1811" i="4"/>
  <c r="K1746" i="4"/>
  <c r="K1718" i="4"/>
  <c r="K1796" i="4"/>
  <c r="K1536" i="4"/>
  <c r="K1730" i="4"/>
  <c r="K1567" i="4"/>
  <c r="K1555" i="4"/>
  <c r="K1628" i="4"/>
  <c r="K1641" i="4"/>
  <c r="K1679" i="4"/>
  <c r="K1710" i="4"/>
  <c r="K1653" i="4"/>
  <c r="K1694" i="4"/>
  <c r="K1773" i="4"/>
  <c r="K1804" i="4"/>
  <c r="K1747" i="4"/>
  <c r="K1751" i="4"/>
  <c r="K1795" i="4"/>
  <c r="K1767" i="4"/>
  <c r="K1230" i="4"/>
  <c r="K1313" i="4"/>
  <c r="K1335" i="4"/>
  <c r="K1309" i="4"/>
  <c r="K1477" i="4"/>
  <c r="K1434" i="4"/>
  <c r="K1410" i="4"/>
  <c r="K1419" i="4"/>
  <c r="K1515" i="4"/>
  <c r="K1450" i="4"/>
  <c r="K1395" i="4"/>
  <c r="K1427" i="4"/>
  <c r="K1277" i="4"/>
  <c r="K1246" i="4"/>
  <c r="K1285" i="4"/>
  <c r="K1296" i="4"/>
  <c r="K1325" i="4"/>
  <c r="K1387" i="4"/>
  <c r="K1379" i="4"/>
  <c r="K1411" i="4"/>
  <c r="K1466" i="4"/>
  <c r="K1494" i="4"/>
  <c r="K1524" i="4"/>
  <c r="K1257" i="4"/>
  <c r="K1278" i="4"/>
  <c r="K1301" i="4"/>
  <c r="K1371" i="4"/>
  <c r="K1341" i="4"/>
  <c r="K1352" i="4"/>
  <c r="K1498" i="4"/>
  <c r="K1514" i="4"/>
  <c r="K624" i="4"/>
  <c r="K584" i="4"/>
  <c r="K544" i="4"/>
  <c r="K520" i="4"/>
  <c r="K504" i="4"/>
  <c r="K488" i="4"/>
  <c r="K472" i="4"/>
  <c r="K448" i="4"/>
  <c r="K400" i="4"/>
  <c r="K360" i="4"/>
  <c r="K616" i="4"/>
  <c r="K552" i="4"/>
  <c r="K512" i="4"/>
  <c r="K496" i="4"/>
  <c r="K480" i="4"/>
  <c r="K440" i="4"/>
  <c r="K115" i="4"/>
  <c r="T131" i="4"/>
  <c r="K19" i="4"/>
  <c r="K1212" i="4"/>
  <c r="K203" i="4"/>
  <c r="T147" i="4"/>
  <c r="K1201" i="4"/>
  <c r="K993" i="4"/>
  <c r="K982" i="4"/>
  <c r="K1086" i="4"/>
  <c r="K212" i="4"/>
  <c r="K251" i="4"/>
  <c r="K1216" i="4"/>
  <c r="K1058" i="4"/>
  <c r="K988" i="4"/>
  <c r="K910" i="4"/>
  <c r="K846" i="4"/>
  <c r="K686" i="4"/>
  <c r="K800" i="4"/>
  <c r="K672" i="4"/>
  <c r="K742" i="4"/>
  <c r="K254" i="4"/>
  <c r="K594" i="4"/>
  <c r="K578" i="4"/>
  <c r="K530" i="4"/>
  <c r="K458" i="4"/>
  <c r="K410" i="4"/>
  <c r="K346" i="4"/>
  <c r="K1227" i="4"/>
  <c r="K1166" i="4"/>
  <c r="K1170" i="4"/>
  <c r="K924" i="4"/>
  <c r="K751" i="4"/>
  <c r="K687" i="4"/>
  <c r="K971" i="4"/>
  <c r="K955" i="4"/>
  <c r="K891" i="4"/>
  <c r="K859" i="4"/>
  <c r="K627" i="4"/>
  <c r="K615" i="4"/>
  <c r="K551" i="4"/>
  <c r="K511" i="4"/>
  <c r="K495" i="4"/>
  <c r="K479" i="4"/>
  <c r="K439" i="4"/>
  <c r="K391" i="4"/>
  <c r="K367" i="4"/>
  <c r="K319" i="4"/>
  <c r="K303" i="4"/>
  <c r="K287" i="4"/>
  <c r="K195" i="4"/>
  <c r="K124" i="4"/>
  <c r="T13" i="4"/>
  <c r="K172" i="4"/>
  <c r="K1223" i="4"/>
  <c r="K1090" i="4"/>
  <c r="K1221" i="4"/>
  <c r="K1208" i="4"/>
  <c r="K1144" i="4"/>
  <c r="K1112" i="4"/>
  <c r="K1080" i="4"/>
  <c r="K1047" i="4"/>
  <c r="K1033" i="4"/>
  <c r="K958" i="4"/>
  <c r="K766" i="4"/>
  <c r="K1181" i="4"/>
  <c r="K832" i="4"/>
  <c r="K995" i="4"/>
  <c r="K934" i="4"/>
  <c r="K758" i="4"/>
  <c r="K726" i="4"/>
  <c r="K649" i="4"/>
  <c r="K60" i="4"/>
  <c r="K112" i="4"/>
  <c r="K48" i="4"/>
  <c r="T128" i="4"/>
  <c r="K128" i="4"/>
  <c r="K64" i="4"/>
  <c r="T144" i="4"/>
  <c r="K226" i="4"/>
  <c r="K176" i="4"/>
  <c r="K155" i="4"/>
  <c r="T115" i="4"/>
  <c r="K163" i="4"/>
  <c r="K554" i="4"/>
  <c r="K498" i="4"/>
  <c r="K434" i="4"/>
  <c r="K354" i="4"/>
  <c r="K298" i="4"/>
  <c r="T58" i="4"/>
  <c r="K164" i="4"/>
  <c r="K180" i="4"/>
  <c r="K116" i="4"/>
  <c r="T132" i="4"/>
  <c r="K282" i="4"/>
  <c r="K1045" i="4"/>
  <c r="K45" i="4"/>
  <c r="K148" i="4"/>
  <c r="K84" i="4"/>
  <c r="K20" i="4"/>
  <c r="K100" i="4"/>
  <c r="K36" i="4"/>
  <c r="T116" i="4"/>
  <c r="K1049" i="4"/>
  <c r="K1121" i="4"/>
  <c r="K1089" i="4"/>
  <c r="K1057" i="4"/>
  <c r="K1187" i="4"/>
  <c r="K1123" i="4"/>
  <c r="K1059" i="4"/>
  <c r="K1209" i="4"/>
  <c r="K1193" i="4"/>
  <c r="K1177" i="4"/>
  <c r="K1161" i="4"/>
  <c r="K1145" i="4"/>
  <c r="K1129" i="4"/>
  <c r="K1113" i="4"/>
  <c r="K1097" i="4"/>
  <c r="K1081" i="4"/>
  <c r="K1065" i="4"/>
  <c r="K1021" i="4"/>
  <c r="K1012" i="4"/>
  <c r="K989" i="4"/>
  <c r="K783" i="4"/>
  <c r="K1162" i="4"/>
  <c r="K1130" i="4"/>
  <c r="K1098" i="4"/>
  <c r="K662" i="4"/>
  <c r="K239" i="4"/>
  <c r="K79" i="4"/>
  <c r="K571" i="4"/>
  <c r="K547" i="4"/>
  <c r="K523" i="4"/>
  <c r="K491" i="4"/>
  <c r="K467" i="4"/>
  <c r="K443" i="4"/>
  <c r="K403" i="4"/>
  <c r="K307" i="4"/>
  <c r="K599" i="4"/>
  <c r="K591" i="4"/>
  <c r="K575" i="4"/>
  <c r="K567" i="4"/>
  <c r="K535" i="4"/>
  <c r="K527" i="4"/>
  <c r="K463" i="4"/>
  <c r="K415" i="4"/>
  <c r="K407" i="4"/>
  <c r="K383" i="4"/>
  <c r="K327" i="4"/>
  <c r="T38" i="4"/>
  <c r="T106" i="4"/>
  <c r="T98" i="4"/>
  <c r="T90" i="4"/>
  <c r="T82" i="4"/>
  <c r="T74" i="4"/>
  <c r="T66" i="4"/>
  <c r="T111" i="4"/>
  <c r="T103" i="4"/>
  <c r="T95" i="4"/>
  <c r="T87" i="4"/>
  <c r="T79" i="4"/>
  <c r="T71" i="4"/>
  <c r="K1096" i="4"/>
  <c r="K1064" i="4"/>
  <c r="K1013" i="4"/>
  <c r="K1001" i="4"/>
  <c r="K954" i="4"/>
  <c r="K922" i="4"/>
  <c r="K890" i="4"/>
  <c r="K858" i="4"/>
  <c r="K826" i="4"/>
  <c r="K794" i="4"/>
  <c r="K762" i="4"/>
  <c r="K730" i="4"/>
  <c r="K698" i="4"/>
  <c r="K666" i="4"/>
  <c r="K870" i="4"/>
  <c r="K1197" i="4"/>
  <c r="K1133" i="4"/>
  <c r="K1069" i="4"/>
  <c r="K290" i="4"/>
  <c r="T35" i="4"/>
  <c r="K220" i="4"/>
  <c r="T63" i="4"/>
  <c r="K1169" i="4"/>
  <c r="K1118" i="4"/>
  <c r="K1155" i="4"/>
  <c r="K1037" i="4"/>
  <c r="K1005" i="4"/>
  <c r="K927" i="4"/>
  <c r="K831" i="4"/>
  <c r="K767" i="4"/>
  <c r="K703" i="4"/>
  <c r="K626" i="4"/>
  <c r="K618" i="4"/>
  <c r="K602" i="4"/>
  <c r="K586" i="4"/>
  <c r="K570" i="4"/>
  <c r="K546" i="4"/>
  <c r="K522" i="4"/>
  <c r="K514" i="4"/>
  <c r="K490" i="4"/>
  <c r="K474" i="4"/>
  <c r="K466" i="4"/>
  <c r="K450" i="4"/>
  <c r="K442" i="4"/>
  <c r="K402" i="4"/>
  <c r="K394" i="4"/>
  <c r="K370" i="4"/>
  <c r="K338" i="4"/>
  <c r="K314" i="4"/>
  <c r="K306" i="4"/>
  <c r="K191" i="4"/>
  <c r="T60" i="4"/>
  <c r="K587" i="4"/>
  <c r="K539" i="4"/>
  <c r="K507" i="4"/>
  <c r="K483" i="4"/>
  <c r="K419" i="4"/>
  <c r="K387" i="4"/>
  <c r="K363" i="4"/>
  <c r="K323" i="4"/>
  <c r="K291" i="4"/>
  <c r="K259" i="4"/>
  <c r="K196" i="4"/>
  <c r="K147" i="4"/>
  <c r="T110" i="4"/>
  <c r="T102" i="4"/>
  <c r="T94" i="4"/>
  <c r="T86" i="4"/>
  <c r="T78" i="4"/>
  <c r="T70" i="4"/>
  <c r="T107" i="4"/>
  <c r="T99" i="4"/>
  <c r="T91" i="4"/>
  <c r="T83" i="4"/>
  <c r="T75" i="4"/>
  <c r="T67" i="4"/>
  <c r="T61" i="4"/>
  <c r="K53" i="4"/>
  <c r="K125" i="4"/>
  <c r="K61" i="4"/>
  <c r="T141" i="4"/>
  <c r="K423" i="4"/>
  <c r="K375" i="4"/>
  <c r="K351" i="4"/>
  <c r="K335" i="4"/>
  <c r="K157" i="4"/>
  <c r="K133" i="4"/>
  <c r="K93" i="4"/>
  <c r="K69" i="4"/>
  <c r="K29" i="4"/>
  <c r="T149" i="4"/>
  <c r="K1200" i="4"/>
  <c r="K1136" i="4"/>
  <c r="K1072" i="4"/>
  <c r="K173" i="4"/>
  <c r="K117" i="4"/>
  <c r="T133" i="4"/>
  <c r="K141" i="4"/>
  <c r="K77" i="4"/>
  <c r="K13" i="4"/>
  <c r="K1189" i="4"/>
  <c r="K1125" i="4"/>
  <c r="K1061" i="4"/>
  <c r="K1046" i="4"/>
  <c r="K149" i="4"/>
  <c r="K101" i="4"/>
  <c r="K85" i="4"/>
  <c r="K37" i="4"/>
  <c r="K21" i="4"/>
  <c r="T117" i="4"/>
  <c r="K1205" i="4"/>
  <c r="K1141" i="4"/>
  <c r="K1077" i="4"/>
  <c r="K1092" i="4"/>
  <c r="K1172" i="4"/>
  <c r="K1108" i="4"/>
  <c r="K1054" i="4"/>
  <c r="K1040" i="4"/>
  <c r="K1008" i="4"/>
  <c r="K983" i="4"/>
  <c r="K962" i="4"/>
  <c r="K919" i="4"/>
  <c r="K898" i="4"/>
  <c r="K855" i="4"/>
  <c r="K834" i="4"/>
  <c r="K802" i="4"/>
  <c r="K770" i="4"/>
  <c r="K738" i="4"/>
  <c r="K706" i="4"/>
  <c r="K679" i="4"/>
  <c r="K643" i="4"/>
  <c r="K1178" i="4"/>
  <c r="K827" i="4"/>
  <c r="K763" i="4"/>
  <c r="K699" i="4"/>
  <c r="K607" i="4"/>
  <c r="K559" i="4"/>
  <c r="K455" i="4"/>
  <c r="K431" i="4"/>
  <c r="K343" i="4"/>
  <c r="K279" i="4"/>
  <c r="K271" i="4"/>
  <c r="K263" i="4"/>
  <c r="K611" i="4"/>
  <c r="K563" i="4"/>
  <c r="K427" i="4"/>
  <c r="K379" i="4"/>
  <c r="K331" i="4"/>
  <c r="K283" i="4"/>
  <c r="K267" i="4"/>
  <c r="K637" i="4"/>
  <c r="K625" i="4"/>
  <c r="K617" i="4"/>
  <c r="K609" i="4"/>
  <c r="K601" i="4"/>
  <c r="K593" i="4"/>
  <c r="K585" i="4"/>
  <c r="K577" i="4"/>
  <c r="K569" i="4"/>
  <c r="K561" i="4"/>
  <c r="K553" i="4"/>
  <c r="K545" i="4"/>
  <c r="K537" i="4"/>
  <c r="K529" i="4"/>
  <c r="K521" i="4"/>
  <c r="K513" i="4"/>
  <c r="K505" i="4"/>
  <c r="K497" i="4"/>
  <c r="K489" i="4"/>
  <c r="K481" i="4"/>
  <c r="K473" i="4"/>
  <c r="K465" i="4"/>
  <c r="K457" i="4"/>
  <c r="K449" i="4"/>
  <c r="K441" i="4"/>
  <c r="K433" i="4"/>
  <c r="K425" i="4"/>
  <c r="K417" i="4"/>
  <c r="K409" i="4"/>
  <c r="K401" i="4"/>
  <c r="K393" i="4"/>
  <c r="K385" i="4"/>
  <c r="K377" i="4"/>
  <c r="K369" i="4"/>
  <c r="K361" i="4"/>
  <c r="K353" i="4"/>
  <c r="K345" i="4"/>
  <c r="K337" i="4"/>
  <c r="K329" i="4"/>
  <c r="K321" i="4"/>
  <c r="K313" i="4"/>
  <c r="K305" i="4"/>
  <c r="K297" i="4"/>
  <c r="K231" i="4"/>
  <c r="K199" i="4"/>
  <c r="K167" i="4"/>
  <c r="K135" i="4"/>
  <c r="K103" i="4"/>
  <c r="K71" i="4"/>
  <c r="K39" i="4"/>
  <c r="T151" i="4"/>
  <c r="T119" i="4"/>
  <c r="K600" i="4"/>
  <c r="K576" i="4"/>
  <c r="K555" i="4"/>
  <c r="K528" i="4"/>
  <c r="K499" i="4"/>
  <c r="K464" i="4"/>
  <c r="K435" i="4"/>
  <c r="K408" i="4"/>
  <c r="K384" i="4"/>
  <c r="K355" i="4"/>
  <c r="K328" i="4"/>
  <c r="K299" i="4"/>
  <c r="T108" i="4"/>
  <c r="T100" i="4"/>
  <c r="T92" i="4"/>
  <c r="T84" i="4"/>
  <c r="T76" i="4"/>
  <c r="T68" i="4"/>
  <c r="K1184" i="4"/>
  <c r="K1120" i="4"/>
  <c r="K1056" i="4"/>
  <c r="K1156" i="4"/>
  <c r="K963" i="4"/>
  <c r="K931" i="4"/>
  <c r="K899" i="4"/>
  <c r="K867" i="4"/>
  <c r="K835" i="4"/>
  <c r="K803" i="4"/>
  <c r="K771" i="4"/>
  <c r="K739" i="4"/>
  <c r="K707" i="4"/>
  <c r="K675" i="4"/>
  <c r="K1032" i="4"/>
  <c r="K1000" i="4"/>
  <c r="K967" i="4"/>
  <c r="K946" i="4"/>
  <c r="K903" i="4"/>
  <c r="K882" i="4"/>
  <c r="K839" i="4"/>
  <c r="K807" i="4"/>
  <c r="K775" i="4"/>
  <c r="K743" i="4"/>
  <c r="K711" i="4"/>
  <c r="K658" i="4"/>
  <c r="K639" i="4"/>
  <c r="K1146" i="4"/>
  <c r="K811" i="4"/>
  <c r="K747" i="4"/>
  <c r="K248" i="4"/>
  <c r="K645" i="4"/>
  <c r="K256" i="4"/>
  <c r="T42" i="4"/>
  <c r="K1226" i="4"/>
  <c r="K1173" i="4"/>
  <c r="K1168" i="4"/>
  <c r="K1109" i="4"/>
  <c r="K1104" i="4"/>
  <c r="K1091" i="4"/>
  <c r="K1124" i="4"/>
  <c r="K1060" i="4"/>
  <c r="K1194" i="4"/>
  <c r="K1066" i="4"/>
  <c r="K1204" i="4"/>
  <c r="K1140" i="4"/>
  <c r="K1076" i="4"/>
  <c r="K1024" i="4"/>
  <c r="K992" i="4"/>
  <c r="K951" i="4"/>
  <c r="K930" i="4"/>
  <c r="K887" i="4"/>
  <c r="K866" i="4"/>
  <c r="K818" i="4"/>
  <c r="K786" i="4"/>
  <c r="K754" i="4"/>
  <c r="K722" i="4"/>
  <c r="K690" i="4"/>
  <c r="K663" i="4"/>
  <c r="K651" i="4"/>
  <c r="K635" i="4"/>
  <c r="K1114" i="4"/>
  <c r="K1038" i="4"/>
  <c r="K1030" i="4"/>
  <c r="K1022" i="4"/>
  <c r="K1014" i="4"/>
  <c r="K1006" i="4"/>
  <c r="K998" i="4"/>
  <c r="K990" i="4"/>
  <c r="K795" i="4"/>
  <c r="K731" i="4"/>
  <c r="K667" i="4"/>
  <c r="K620" i="4"/>
  <c r="K612" i="4"/>
  <c r="K604" i="4"/>
  <c r="K596" i="4"/>
  <c r="K588" i="4"/>
  <c r="K580" i="4"/>
  <c r="K572" i="4"/>
  <c r="K564" i="4"/>
  <c r="K556" i="4"/>
  <c r="K548" i="4"/>
  <c r="K540" i="4"/>
  <c r="K532" i="4"/>
  <c r="K524" i="4"/>
  <c r="K516" i="4"/>
  <c r="K508" i="4"/>
  <c r="K500" i="4"/>
  <c r="K492" i="4"/>
  <c r="K484" i="4"/>
  <c r="K476" i="4"/>
  <c r="K468" i="4"/>
  <c r="K460" i="4"/>
  <c r="K452" i="4"/>
  <c r="K444" i="4"/>
  <c r="K436" i="4"/>
  <c r="K428" i="4"/>
  <c r="K420" i="4"/>
  <c r="K412" i="4"/>
  <c r="K404" i="4"/>
  <c r="K396" i="4"/>
  <c r="K388" i="4"/>
  <c r="K380" i="4"/>
  <c r="K372" i="4"/>
  <c r="K364" i="4"/>
  <c r="K356" i="4"/>
  <c r="K348" i="4"/>
  <c r="K340" i="4"/>
  <c r="K332" i="4"/>
  <c r="K324" i="4"/>
  <c r="K316" i="4"/>
  <c r="K308" i="4"/>
  <c r="K300" i="4"/>
  <c r="K292" i="4"/>
  <c r="K595" i="4"/>
  <c r="K579" i="4"/>
  <c r="K531" i="4"/>
  <c r="K459" i="4"/>
  <c r="K411" i="4"/>
  <c r="K347" i="4"/>
  <c r="K275" i="4"/>
  <c r="K255" i="4"/>
  <c r="K653" i="4"/>
  <c r="K622" i="4"/>
  <c r="K614" i="4"/>
  <c r="K606" i="4"/>
  <c r="K598" i="4"/>
  <c r="K590" i="4"/>
  <c r="K582" i="4"/>
  <c r="K574" i="4"/>
  <c r="K566" i="4"/>
  <c r="K558" i="4"/>
  <c r="K550" i="4"/>
  <c r="K542" i="4"/>
  <c r="K534" i="4"/>
  <c r="K526" i="4"/>
  <c r="K518" i="4"/>
  <c r="K510" i="4"/>
  <c r="K502" i="4"/>
  <c r="K494" i="4"/>
  <c r="K486" i="4"/>
  <c r="K478" i="4"/>
  <c r="K470" i="4"/>
  <c r="K462" i="4"/>
  <c r="K454" i="4"/>
  <c r="K446" i="4"/>
  <c r="K438" i="4"/>
  <c r="K430" i="4"/>
  <c r="K422" i="4"/>
  <c r="K414" i="4"/>
  <c r="K406" i="4"/>
  <c r="K398" i="4"/>
  <c r="K390" i="4"/>
  <c r="K382" i="4"/>
  <c r="K374" i="4"/>
  <c r="K366" i="4"/>
  <c r="K358" i="4"/>
  <c r="K350" i="4"/>
  <c r="K342" i="4"/>
  <c r="K334" i="4"/>
  <c r="K326" i="4"/>
  <c r="K318" i="4"/>
  <c r="K310" i="4"/>
  <c r="K302" i="4"/>
  <c r="K294" i="4"/>
  <c r="K247" i="4"/>
  <c r="K215" i="4"/>
  <c r="K183" i="4"/>
  <c r="K151" i="4"/>
  <c r="K119" i="4"/>
  <c r="K87" i="4"/>
  <c r="K55" i="4"/>
  <c r="K23" i="4"/>
  <c r="T135" i="4"/>
  <c r="K619" i="4"/>
  <c r="K592" i="4"/>
  <c r="K568" i="4"/>
  <c r="K536" i="4"/>
  <c r="K515" i="4"/>
  <c r="K475" i="4"/>
  <c r="K451" i="4"/>
  <c r="K416" i="4"/>
  <c r="K395" i="4"/>
  <c r="K371" i="4"/>
  <c r="K339" i="4"/>
  <c r="K315" i="4"/>
  <c r="T112" i="4"/>
  <c r="T104" i="4"/>
  <c r="T96" i="4"/>
  <c r="T88" i="4"/>
  <c r="T80" i="4"/>
  <c r="T72" i="4"/>
  <c r="T64" i="4"/>
  <c r="K1157" i="4"/>
  <c r="K1152" i="4"/>
  <c r="K1093" i="4"/>
  <c r="K1088" i="4"/>
  <c r="K1218" i="4"/>
  <c r="K1188" i="4"/>
  <c r="K979" i="4"/>
  <c r="K947" i="4"/>
  <c r="K915" i="4"/>
  <c r="K883" i="4"/>
  <c r="K851" i="4"/>
  <c r="K819" i="4"/>
  <c r="K787" i="4"/>
  <c r="K755" i="4"/>
  <c r="K723" i="4"/>
  <c r="K691" i="4"/>
  <c r="K659" i="4"/>
  <c r="K1016" i="4"/>
  <c r="K978" i="4"/>
  <c r="K935" i="4"/>
  <c r="K914" i="4"/>
  <c r="K871" i="4"/>
  <c r="K850" i="4"/>
  <c r="K823" i="4"/>
  <c r="K791" i="4"/>
  <c r="K759" i="4"/>
  <c r="K727" i="4"/>
  <c r="K695" i="4"/>
  <c r="K674" i="4"/>
  <c r="K647" i="4"/>
  <c r="K631" i="4"/>
  <c r="K1210" i="4"/>
  <c r="K1082" i="4"/>
  <c r="K1039" i="4"/>
  <c r="K1031" i="4"/>
  <c r="K1023" i="4"/>
  <c r="K1015" i="4"/>
  <c r="K1007" i="4"/>
  <c r="K999" i="4"/>
  <c r="K991" i="4"/>
  <c r="K779" i="4"/>
  <c r="K715" i="4"/>
  <c r="K538" i="4"/>
  <c r="K506" i="4"/>
  <c r="K482" i="4"/>
  <c r="K418" i="4"/>
  <c r="K386" i="4"/>
  <c r="K362" i="4"/>
  <c r="K322" i="4"/>
  <c r="K603" i="4"/>
  <c r="K654" i="4"/>
  <c r="K629" i="4"/>
  <c r="K252" i="4"/>
  <c r="T41" i="4"/>
  <c r="T43" i="4"/>
  <c r="T11" i="4"/>
  <c r="U11" i="4" s="1"/>
  <c r="AW99" i="2"/>
  <c r="AW100" i="2"/>
  <c r="AW101" i="2"/>
  <c r="AW102" i="2"/>
  <c r="AW103" i="2"/>
  <c r="AW104" i="2"/>
  <c r="AW98" i="2"/>
  <c r="AW94" i="2"/>
  <c r="AW95" i="2"/>
  <c r="AW96" i="2"/>
  <c r="AW97" i="2"/>
  <c r="AW88" i="2"/>
  <c r="AW89" i="2"/>
  <c r="U12" i="4" l="1"/>
  <c r="U13" i="4" s="1"/>
  <c r="U14" i="4" s="1"/>
  <c r="U15" i="4" s="1"/>
  <c r="U16" i="4" s="1"/>
  <c r="U17" i="4" s="1"/>
  <c r="U18" i="4" s="1"/>
  <c r="U19" i="4" s="1"/>
  <c r="U20" i="4" s="1"/>
  <c r="U21" i="4" s="1"/>
  <c r="U22" i="4" s="1"/>
  <c r="U23" i="4" s="1"/>
  <c r="U24" i="4" s="1"/>
  <c r="U25" i="4" s="1"/>
  <c r="U26" i="4" s="1"/>
  <c r="U27" i="4" s="1"/>
  <c r="U28" i="4" s="1"/>
  <c r="U29" i="4" s="1"/>
  <c r="U30" i="4" s="1"/>
  <c r="U31" i="4" s="1"/>
  <c r="U32" i="4" s="1"/>
  <c r="U33" i="4" s="1"/>
  <c r="U34" i="4" s="1"/>
  <c r="U35" i="4" s="1"/>
  <c r="U36" i="4" s="1"/>
  <c r="U37" i="4" s="1"/>
  <c r="U38" i="4" s="1"/>
  <c r="U39" i="4" s="1"/>
  <c r="U40" i="4" s="1"/>
  <c r="U41" i="4" s="1"/>
  <c r="U42" i="4" s="1"/>
  <c r="U43" i="4" s="1"/>
  <c r="U44" i="4" s="1"/>
  <c r="U45" i="4" s="1"/>
  <c r="U46" i="4" s="1"/>
  <c r="U47" i="4" s="1"/>
  <c r="U48" i="4" s="1"/>
  <c r="U49" i="4" s="1"/>
  <c r="U50" i="4" s="1"/>
  <c r="U51" i="4" s="1"/>
  <c r="U52" i="4" s="1"/>
  <c r="U53" i="4" s="1"/>
  <c r="U54" i="4" s="1"/>
  <c r="U55" i="4" s="1"/>
  <c r="U56" i="4" s="1"/>
  <c r="U57" i="4" s="1"/>
  <c r="U58" i="4" s="1"/>
  <c r="U59" i="4" s="1"/>
  <c r="U60" i="4" s="1"/>
  <c r="U61" i="4" s="1"/>
  <c r="U62" i="4" s="1"/>
  <c r="U63" i="4" s="1"/>
  <c r="U64" i="4" s="1"/>
  <c r="U65" i="4" s="1"/>
  <c r="U66" i="4" s="1"/>
  <c r="U67" i="4" s="1"/>
  <c r="U68" i="4" s="1"/>
  <c r="U69" i="4" s="1"/>
  <c r="U70" i="4" s="1"/>
  <c r="U71" i="4" s="1"/>
  <c r="U72" i="4" s="1"/>
  <c r="U73" i="4" s="1"/>
  <c r="U74" i="4" s="1"/>
  <c r="U75" i="4" s="1"/>
  <c r="U76" i="4" s="1"/>
  <c r="U77" i="4" s="1"/>
  <c r="U78" i="4" s="1"/>
  <c r="U79" i="4" s="1"/>
  <c r="U80" i="4" s="1"/>
  <c r="U81" i="4" s="1"/>
  <c r="U82" i="4" s="1"/>
  <c r="U83" i="4" s="1"/>
  <c r="U84" i="4" s="1"/>
  <c r="U85" i="4" s="1"/>
  <c r="U86" i="4" s="1"/>
  <c r="U87" i="4" s="1"/>
  <c r="U88" i="4" s="1"/>
  <c r="U89" i="4" s="1"/>
  <c r="U90" i="4" s="1"/>
  <c r="U91" i="4" s="1"/>
  <c r="U92" i="4" s="1"/>
  <c r="U93" i="4" s="1"/>
  <c r="U94" i="4" s="1"/>
  <c r="U95" i="4" s="1"/>
  <c r="U96" i="4" s="1"/>
  <c r="U97" i="4" s="1"/>
  <c r="U98" i="4" s="1"/>
  <c r="U99" i="4" s="1"/>
  <c r="U100" i="4" s="1"/>
  <c r="U101" i="4" s="1"/>
  <c r="U102" i="4" s="1"/>
  <c r="U103" i="4" s="1"/>
  <c r="U104" i="4" s="1"/>
  <c r="U105" i="4" s="1"/>
  <c r="U106" i="4" s="1"/>
  <c r="U107" i="4" s="1"/>
  <c r="U108" i="4" s="1"/>
  <c r="U109" i="4" s="1"/>
  <c r="U110" i="4" s="1"/>
  <c r="U111" i="4" s="1"/>
  <c r="U112" i="4" s="1"/>
  <c r="U113" i="4" s="1"/>
  <c r="U114" i="4" s="1"/>
  <c r="U115" i="4" s="1"/>
  <c r="U116" i="4" s="1"/>
  <c r="U117" i="4" s="1"/>
  <c r="U118" i="4" s="1"/>
  <c r="U119" i="4" s="1"/>
  <c r="U120" i="4" s="1"/>
  <c r="U121" i="4" s="1"/>
  <c r="U122" i="4" s="1"/>
  <c r="U123" i="4" s="1"/>
  <c r="U124" i="4" s="1"/>
  <c r="U125" i="4" s="1"/>
  <c r="U126" i="4" s="1"/>
  <c r="U127" i="4" s="1"/>
  <c r="U128" i="4" s="1"/>
  <c r="U129" i="4" s="1"/>
  <c r="U130" i="4" s="1"/>
  <c r="U131" i="4" s="1"/>
  <c r="U132" i="4" s="1"/>
  <c r="U133" i="4" s="1"/>
  <c r="U134" i="4" s="1"/>
  <c r="U135" i="4" s="1"/>
  <c r="U136" i="4" s="1"/>
  <c r="U137" i="4" s="1"/>
  <c r="U138" i="4" s="1"/>
  <c r="U139" i="4" s="1"/>
  <c r="U140" i="4" s="1"/>
  <c r="U141" i="4" s="1"/>
  <c r="U142" i="4" s="1"/>
  <c r="U143" i="4" s="1"/>
  <c r="U144" i="4" s="1"/>
  <c r="U145" i="4" s="1"/>
  <c r="U146" i="4" s="1"/>
  <c r="U147" i="4" s="1"/>
  <c r="U148" i="4" s="1"/>
  <c r="U149" i="4" s="1"/>
  <c r="U150" i="4" s="1"/>
  <c r="U151" i="4" s="1"/>
  <c r="U152" i="4" s="1"/>
  <c r="U153" i="4" s="1"/>
  <c r="U154" i="4" s="1"/>
  <c r="L11" i="4" s="1"/>
  <c r="C11" i="4" s="1"/>
  <c r="L12" i="4" l="1"/>
  <c r="C12" i="4" s="1"/>
  <c r="L13" i="4" l="1"/>
  <c r="C13" i="4" s="1"/>
  <c r="L14" i="4" l="1"/>
  <c r="C14" i="4" s="1"/>
  <c r="L15" i="4" l="1"/>
  <c r="C15" i="4" s="1"/>
  <c r="L16" i="4" l="1"/>
  <c r="C16" i="4" s="1"/>
  <c r="L17" i="4" l="1"/>
  <c r="C17" i="4" s="1"/>
  <c r="L18" i="4" l="1"/>
  <c r="C18" i="4" s="1"/>
  <c r="L19" i="4" l="1"/>
  <c r="C19" i="4" s="1"/>
  <c r="L20" i="4" l="1"/>
  <c r="C20" i="4" s="1"/>
  <c r="L21" i="4" l="1"/>
  <c r="C21" i="4" s="1"/>
  <c r="L22" i="4" l="1"/>
  <c r="C22" i="4" s="1"/>
  <c r="L23" i="4" l="1"/>
  <c r="C23" i="4" s="1"/>
  <c r="L24" i="4" l="1"/>
  <c r="C24" i="4" s="1"/>
  <c r="L25" i="4" l="1"/>
  <c r="C25" i="4" s="1"/>
  <c r="L26" i="4" l="1"/>
  <c r="C26" i="4" s="1"/>
  <c r="L27" i="4" l="1"/>
  <c r="C27" i="4" s="1"/>
  <c r="L28" i="4" l="1"/>
  <c r="C28" i="4" s="1"/>
  <c r="L29" i="4" l="1"/>
  <c r="C29" i="4" s="1"/>
  <c r="L30" i="4" l="1"/>
  <c r="C30" i="4" s="1"/>
  <c r="L31" i="4" l="1"/>
  <c r="C31" i="4" s="1"/>
  <c r="L32" i="4" l="1"/>
  <c r="C32" i="4" s="1"/>
  <c r="L33" i="4" l="1"/>
  <c r="C33" i="4" s="1"/>
  <c r="L34" i="4" l="1"/>
  <c r="C34" i="4" s="1"/>
  <c r="L35" i="4" l="1"/>
  <c r="C35" i="4" s="1"/>
  <c r="L36" i="4" l="1"/>
  <c r="C36" i="4" s="1"/>
  <c r="L37" i="4" l="1"/>
  <c r="C37" i="4" s="1"/>
  <c r="L38" i="4" l="1"/>
  <c r="C38" i="4" s="1"/>
  <c r="L39" i="4" l="1"/>
  <c r="C39" i="4" s="1"/>
  <c r="L40" i="4" l="1"/>
  <c r="C40" i="4" s="1"/>
  <c r="L41" i="4" l="1"/>
  <c r="C41" i="4" s="1"/>
  <c r="L42" i="4" l="1"/>
  <c r="C42" i="4" s="1"/>
  <c r="L43" i="4" l="1"/>
  <c r="C43" i="4" s="1"/>
  <c r="L44" i="4" l="1"/>
  <c r="C44" i="4" s="1"/>
  <c r="L45" i="4" l="1"/>
  <c r="C45" i="4" s="1"/>
  <c r="L46" i="4" l="1"/>
  <c r="C46" i="4" s="1"/>
  <c r="L47" i="4" l="1"/>
  <c r="C47" i="4" s="1"/>
  <c r="L48" i="4" l="1"/>
  <c r="C48" i="4" s="1"/>
  <c r="L49" i="4" l="1"/>
  <c r="C49" i="4" s="1"/>
  <c r="L50" i="4" l="1"/>
  <c r="C50" i="4" s="1"/>
  <c r="L51" i="4" l="1"/>
  <c r="C51" i="4" s="1"/>
  <c r="L52" i="4" l="1"/>
  <c r="C52" i="4" s="1"/>
  <c r="L53" i="4" l="1"/>
  <c r="C53" i="4" s="1"/>
  <c r="L54" i="4" l="1"/>
  <c r="C54" i="4" s="1"/>
  <c r="L55" i="4" l="1"/>
  <c r="C55" i="4" s="1"/>
  <c r="L56" i="4" l="1"/>
  <c r="C56" i="4" s="1"/>
  <c r="L57" i="4" l="1"/>
  <c r="C57" i="4" s="1"/>
  <c r="L58" i="4" l="1"/>
  <c r="C58" i="4" s="1"/>
  <c r="L59" i="4" l="1"/>
  <c r="C59" i="4" s="1"/>
  <c r="L60" i="4" l="1"/>
  <c r="C60" i="4" s="1"/>
  <c r="L61" i="4" l="1"/>
  <c r="C61" i="4" s="1"/>
  <c r="L62" i="4" l="1"/>
  <c r="C62" i="4" s="1"/>
  <c r="L63" i="4" l="1"/>
  <c r="C63" i="4" s="1"/>
  <c r="L64" i="4" l="1"/>
  <c r="C64" i="4" s="1"/>
  <c r="L65" i="4" l="1"/>
  <c r="C65" i="4" s="1"/>
  <c r="L66" i="4" l="1"/>
  <c r="C66" i="4" s="1"/>
  <c r="L67" i="4" l="1"/>
  <c r="C67" i="4" s="1"/>
  <c r="L68" i="4" l="1"/>
  <c r="C68" i="4" s="1"/>
  <c r="L69" i="4" l="1"/>
  <c r="C69" i="4" s="1"/>
  <c r="L70" i="4" l="1"/>
  <c r="C70" i="4" s="1"/>
  <c r="L71" i="4" l="1"/>
  <c r="C71" i="4" s="1"/>
  <c r="L72" i="4" l="1"/>
  <c r="C72" i="4" s="1"/>
  <c r="L73" i="4" l="1"/>
  <c r="C73" i="4" s="1"/>
  <c r="L74" i="4" l="1"/>
  <c r="C74" i="4" s="1"/>
  <c r="L75" i="4" l="1"/>
  <c r="C75" i="4" s="1"/>
  <c r="L76" i="4" l="1"/>
  <c r="C76" i="4" s="1"/>
  <c r="L77" i="4" l="1"/>
  <c r="C77" i="4" s="1"/>
  <c r="L78" i="4" l="1"/>
  <c r="C78" i="4" s="1"/>
  <c r="L79" i="4" l="1"/>
  <c r="C79" i="4" s="1"/>
  <c r="L80" i="4" l="1"/>
  <c r="C80" i="4" s="1"/>
  <c r="L81" i="4" l="1"/>
  <c r="C81" i="4" s="1"/>
  <c r="L82" i="4" l="1"/>
  <c r="C82" i="4" s="1"/>
  <c r="L83" i="4" l="1"/>
  <c r="C83" i="4" s="1"/>
  <c r="L84" i="4" l="1"/>
  <c r="C84" i="4" s="1"/>
  <c r="L85" i="4" l="1"/>
  <c r="C85" i="4" s="1"/>
  <c r="L86" i="4" l="1"/>
  <c r="C86" i="4" s="1"/>
  <c r="L87" i="4" l="1"/>
  <c r="C87" i="4" s="1"/>
  <c r="L88" i="4" l="1"/>
  <c r="C88" i="4" s="1"/>
  <c r="L89" i="4" l="1"/>
  <c r="C89" i="4" s="1"/>
  <c r="L90" i="4" l="1"/>
  <c r="C90" i="4" s="1"/>
  <c r="L91" i="4" l="1"/>
  <c r="C91" i="4" s="1"/>
  <c r="L92" i="4" l="1"/>
  <c r="C92" i="4" s="1"/>
  <c r="L93" i="4" l="1"/>
  <c r="C93" i="4" s="1"/>
  <c r="L94" i="4" l="1"/>
  <c r="C94" i="4" s="1"/>
  <c r="L95" i="4" l="1"/>
  <c r="C95" i="4" s="1"/>
  <c r="L96" i="4" l="1"/>
  <c r="C96" i="4" s="1"/>
  <c r="L97" i="4" l="1"/>
  <c r="C97" i="4" s="1"/>
  <c r="L98" i="4" l="1"/>
  <c r="C98" i="4" s="1"/>
  <c r="L99" i="4" l="1"/>
  <c r="C99" i="4" s="1"/>
  <c r="L100" i="4" l="1"/>
  <c r="C100" i="4" s="1"/>
  <c r="L101" i="4" l="1"/>
  <c r="C101" i="4" s="1"/>
  <c r="L102" i="4" l="1"/>
  <c r="C102" i="4" s="1"/>
  <c r="L103" i="4" l="1"/>
  <c r="C103" i="4" s="1"/>
  <c r="L104" i="4" l="1"/>
  <c r="C104" i="4" s="1"/>
  <c r="L105" i="4" l="1"/>
  <c r="C105" i="4" s="1"/>
  <c r="L106" i="4" l="1"/>
  <c r="C106" i="4" s="1"/>
  <c r="L107" i="4" l="1"/>
  <c r="C107" i="4" s="1"/>
  <c r="L108" i="4" l="1"/>
  <c r="C108" i="4" s="1"/>
  <c r="L109" i="4" l="1"/>
  <c r="C109" i="4" s="1"/>
  <c r="L110" i="4" l="1"/>
  <c r="C110" i="4" s="1"/>
  <c r="L111" i="4" l="1"/>
  <c r="C111" i="4" s="1"/>
  <c r="L112" i="4" l="1"/>
  <c r="C112" i="4" s="1"/>
  <c r="L113" i="4" l="1"/>
  <c r="C113" i="4" s="1"/>
  <c r="L114" i="4" l="1"/>
  <c r="C114" i="4" s="1"/>
  <c r="L115" i="4" l="1"/>
  <c r="C115" i="4" s="1"/>
  <c r="L116" i="4" l="1"/>
  <c r="C116" i="4" s="1"/>
  <c r="L117" i="4" l="1"/>
  <c r="C117" i="4" s="1"/>
  <c r="L118" i="4" l="1"/>
  <c r="C118" i="4" s="1"/>
  <c r="L119" i="4" l="1"/>
  <c r="C119" i="4" s="1"/>
  <c r="L120" i="4" l="1"/>
  <c r="C120" i="4" s="1"/>
  <c r="L121" i="4" l="1"/>
  <c r="C121" i="4" s="1"/>
  <c r="L122" i="4" l="1"/>
  <c r="C122" i="4" s="1"/>
  <c r="L123" i="4" l="1"/>
  <c r="C123" i="4" s="1"/>
  <c r="L124" i="4" l="1"/>
  <c r="C124" i="4" s="1"/>
  <c r="L125" i="4" l="1"/>
  <c r="C125" i="4" s="1"/>
  <c r="L126" i="4" l="1"/>
  <c r="C126" i="4" s="1"/>
  <c r="L127" i="4" l="1"/>
  <c r="C127" i="4" s="1"/>
  <c r="L128" i="4" l="1"/>
  <c r="C128" i="4" s="1"/>
  <c r="L129" i="4" l="1"/>
  <c r="C129" i="4" s="1"/>
  <c r="L130" i="4" l="1"/>
  <c r="C130" i="4" s="1"/>
  <c r="L131" i="4" l="1"/>
  <c r="C131" i="4" s="1"/>
  <c r="L132" i="4" l="1"/>
  <c r="C132" i="4" s="1"/>
  <c r="L133" i="4" l="1"/>
  <c r="C133" i="4" s="1"/>
  <c r="L134" i="4" l="1"/>
  <c r="C134" i="4" s="1"/>
  <c r="L135" i="4" l="1"/>
  <c r="C135" i="4" s="1"/>
  <c r="L136" i="4" l="1"/>
  <c r="C136" i="4" s="1"/>
  <c r="L137" i="4" l="1"/>
  <c r="C137" i="4" s="1"/>
  <c r="L138" i="4" l="1"/>
  <c r="C138" i="4" s="1"/>
  <c r="L139" i="4" l="1"/>
  <c r="C139" i="4" s="1"/>
  <c r="L140" i="4" l="1"/>
  <c r="C140" i="4" s="1"/>
  <c r="L141" i="4" l="1"/>
  <c r="C141" i="4" s="1"/>
  <c r="L142" i="4" l="1"/>
  <c r="C142" i="4" s="1"/>
  <c r="L143" i="4" l="1"/>
  <c r="C143" i="4" s="1"/>
  <c r="L144" i="4" l="1"/>
  <c r="C144" i="4" s="1"/>
  <c r="L145" i="4" l="1"/>
  <c r="C145" i="4" s="1"/>
  <c r="L146" i="4" l="1"/>
  <c r="C146" i="4" s="1"/>
  <c r="L147" i="4" l="1"/>
  <c r="C147" i="4" s="1"/>
  <c r="L148" i="4" l="1"/>
  <c r="C148" i="4" s="1"/>
  <c r="L149" i="4" l="1"/>
  <c r="C149" i="4" s="1"/>
  <c r="L150" i="4" l="1"/>
  <c r="C150" i="4" s="1"/>
  <c r="L151" i="4" l="1"/>
  <c r="C151" i="4" s="1"/>
  <c r="L152" i="4" l="1"/>
  <c r="C152" i="4" s="1"/>
  <c r="L153" i="4" l="1"/>
  <c r="C153" i="4" s="1"/>
  <c r="L154" i="4" l="1"/>
  <c r="C154" i="4" s="1"/>
  <c r="L155" i="4" l="1"/>
  <c r="C155" i="4" s="1"/>
  <c r="L156" i="4" l="1"/>
  <c r="C156" i="4" s="1"/>
  <c r="L157" i="4" l="1"/>
  <c r="C157" i="4" s="1"/>
  <c r="L158" i="4" l="1"/>
  <c r="C158" i="4" s="1"/>
  <c r="L159" i="4" l="1"/>
  <c r="C159" i="4" s="1"/>
  <c r="L160" i="4" l="1"/>
  <c r="C160" i="4" s="1"/>
  <c r="L161" i="4" l="1"/>
  <c r="C161" i="4" s="1"/>
  <c r="L162" i="4" l="1"/>
  <c r="C162" i="4" s="1"/>
  <c r="L163" i="4" l="1"/>
  <c r="C163" i="4" s="1"/>
  <c r="L164" i="4" l="1"/>
  <c r="C164" i="4" s="1"/>
  <c r="L165" i="4" l="1"/>
  <c r="C165" i="4" s="1"/>
  <c r="L166" i="4" l="1"/>
  <c r="C166" i="4" s="1"/>
  <c r="L167" i="4" l="1"/>
  <c r="C167" i="4" s="1"/>
  <c r="L168" i="4" l="1"/>
  <c r="C168" i="4" s="1"/>
  <c r="L169" i="4" l="1"/>
  <c r="C169" i="4" s="1"/>
  <c r="L170" i="4" l="1"/>
  <c r="C170" i="4" s="1"/>
  <c r="L171" i="4" l="1"/>
  <c r="C171" i="4" s="1"/>
  <c r="L172" i="4" l="1"/>
  <c r="C172" i="4" s="1"/>
  <c r="L173" i="4" l="1"/>
  <c r="C173" i="4" s="1"/>
  <c r="L174" i="4" l="1"/>
  <c r="C174" i="4" s="1"/>
  <c r="L175" i="4" l="1"/>
  <c r="C175" i="4" s="1"/>
  <c r="L176" i="4" l="1"/>
  <c r="C176" i="4" s="1"/>
  <c r="L177" i="4" l="1"/>
  <c r="C177" i="4" s="1"/>
  <c r="L178" i="4" l="1"/>
  <c r="C178" i="4" s="1"/>
  <c r="L179" i="4" l="1"/>
  <c r="C179" i="4" s="1"/>
  <c r="L180" i="4" l="1"/>
  <c r="C180" i="4" s="1"/>
  <c r="L181" i="4" l="1"/>
  <c r="C181" i="4" s="1"/>
  <c r="L182" i="4" l="1"/>
  <c r="C182" i="4" s="1"/>
  <c r="L183" i="4" l="1"/>
  <c r="C183" i="4" s="1"/>
  <c r="L184" i="4" l="1"/>
  <c r="C184" i="4" s="1"/>
  <c r="L185" i="4" l="1"/>
  <c r="C185" i="4" s="1"/>
  <c r="L186" i="4" l="1"/>
  <c r="C186" i="4" s="1"/>
  <c r="L187" i="4" l="1"/>
  <c r="C187" i="4" s="1"/>
  <c r="L188" i="4" l="1"/>
  <c r="C188" i="4" s="1"/>
  <c r="L189" i="4" l="1"/>
  <c r="C189" i="4" s="1"/>
  <c r="L190" i="4" l="1"/>
  <c r="C190" i="4" s="1"/>
  <c r="L191" i="4" l="1"/>
  <c r="C191" i="4" s="1"/>
  <c r="L192" i="4" l="1"/>
  <c r="C192" i="4" s="1"/>
  <c r="L193" i="4" l="1"/>
  <c r="C193" i="4" s="1"/>
  <c r="L194" i="4" l="1"/>
  <c r="C194" i="4" s="1"/>
  <c r="L195" i="4" l="1"/>
  <c r="C195" i="4" s="1"/>
  <c r="L196" i="4" l="1"/>
  <c r="C196" i="4" s="1"/>
  <c r="L197" i="4" l="1"/>
  <c r="C197" i="4" s="1"/>
  <c r="L198" i="4" l="1"/>
  <c r="C198" i="4" s="1"/>
  <c r="L199" i="4" l="1"/>
  <c r="C199" i="4" s="1"/>
  <c r="L200" i="4" l="1"/>
  <c r="C200" i="4" s="1"/>
  <c r="L201" i="4" l="1"/>
  <c r="C201" i="4" s="1"/>
  <c r="L202" i="4" l="1"/>
  <c r="C202" i="4" s="1"/>
  <c r="L203" i="4" l="1"/>
  <c r="C203" i="4" s="1"/>
  <c r="L204" i="4" l="1"/>
  <c r="C204" i="4" s="1"/>
  <c r="L205" i="4" l="1"/>
  <c r="C205" i="4" s="1"/>
  <c r="L206" i="4" l="1"/>
  <c r="C206" i="4" s="1"/>
  <c r="L207" i="4" l="1"/>
  <c r="C207" i="4" s="1"/>
  <c r="L208" i="4" l="1"/>
  <c r="C208" i="4" s="1"/>
  <c r="L209" i="4" l="1"/>
  <c r="C209" i="4" s="1"/>
  <c r="L210" i="4" l="1"/>
  <c r="C210" i="4" s="1"/>
  <c r="L211" i="4" l="1"/>
  <c r="C211" i="4" s="1"/>
  <c r="L212" i="4" l="1"/>
  <c r="C212" i="4" s="1"/>
  <c r="L213" i="4" l="1"/>
  <c r="C213" i="4" s="1"/>
  <c r="L214" i="4" l="1"/>
  <c r="C214" i="4" s="1"/>
  <c r="L215" i="4" l="1"/>
  <c r="C215" i="4" s="1"/>
  <c r="L216" i="4" l="1"/>
  <c r="C216" i="4" s="1"/>
  <c r="L217" i="4" l="1"/>
  <c r="C217" i="4" s="1"/>
  <c r="L218" i="4" l="1"/>
  <c r="C218" i="4" s="1"/>
  <c r="L219" i="4" l="1"/>
  <c r="C219" i="4" s="1"/>
  <c r="L220" i="4" l="1"/>
  <c r="C220" i="4" s="1"/>
  <c r="L221" i="4" l="1"/>
  <c r="C221" i="4" s="1"/>
  <c r="L222" i="4" l="1"/>
  <c r="C222" i="4" s="1"/>
  <c r="L223" i="4" l="1"/>
  <c r="C223" i="4" s="1"/>
  <c r="L224" i="4" l="1"/>
  <c r="C224" i="4" s="1"/>
  <c r="L225" i="4" l="1"/>
  <c r="C225" i="4" s="1"/>
  <c r="L226" i="4" l="1"/>
  <c r="C226" i="4" s="1"/>
  <c r="L227" i="4" l="1"/>
  <c r="C227" i="4" s="1"/>
  <c r="L228" i="4" l="1"/>
  <c r="C228" i="4" s="1"/>
  <c r="L229" i="4" l="1"/>
  <c r="C229" i="4" s="1"/>
  <c r="L230" i="4" l="1"/>
  <c r="C230" i="4" s="1"/>
  <c r="L231" i="4" l="1"/>
  <c r="C231" i="4" s="1"/>
  <c r="L232" i="4" l="1"/>
  <c r="C232" i="4" s="1"/>
  <c r="L233" i="4" l="1"/>
  <c r="C233" i="4" s="1"/>
  <c r="L234" i="4" l="1"/>
  <c r="C234" i="4" s="1"/>
  <c r="L235" i="4" l="1"/>
  <c r="C235" i="4" s="1"/>
  <c r="L236" i="4" l="1"/>
  <c r="C236" i="4" s="1"/>
  <c r="L237" i="4" l="1"/>
  <c r="C237" i="4" s="1"/>
  <c r="L238" i="4" l="1"/>
  <c r="C238" i="4" s="1"/>
  <c r="L239" i="4" l="1"/>
  <c r="C239" i="4" s="1"/>
  <c r="L240" i="4" l="1"/>
  <c r="C240" i="4" s="1"/>
  <c r="L241" i="4" l="1"/>
  <c r="C241" i="4" s="1"/>
  <c r="L242" i="4" l="1"/>
  <c r="C242" i="4" s="1"/>
  <c r="L243" i="4" l="1"/>
  <c r="C243" i="4" s="1"/>
  <c r="L244" i="4" l="1"/>
  <c r="C244" i="4" s="1"/>
  <c r="L245" i="4" l="1"/>
  <c r="C245" i="4" s="1"/>
  <c r="L246" i="4" l="1"/>
  <c r="C246" i="4" s="1"/>
  <c r="L247" i="4" l="1"/>
  <c r="C247" i="4" s="1"/>
  <c r="L248" i="4" l="1"/>
  <c r="C248" i="4" s="1"/>
  <c r="L249" i="4" l="1"/>
  <c r="C249" i="4" s="1"/>
  <c r="L250" i="4" l="1"/>
  <c r="C250" i="4" s="1"/>
  <c r="L251" i="4" l="1"/>
  <c r="C251" i="4" s="1"/>
  <c r="L252" i="4" l="1"/>
  <c r="C252" i="4" s="1"/>
  <c r="L253" i="4" l="1"/>
  <c r="C253" i="4" s="1"/>
  <c r="L254" i="4" l="1"/>
  <c r="C254" i="4" s="1"/>
  <c r="L255" i="4" l="1"/>
  <c r="C255" i="4" s="1"/>
  <c r="L256" i="4" l="1"/>
  <c r="C256" i="4" s="1"/>
  <c r="L257" i="4" l="1"/>
  <c r="C257" i="4" s="1"/>
  <c r="L258" i="4" l="1"/>
  <c r="C258" i="4" s="1"/>
  <c r="L259" i="4" l="1"/>
  <c r="C259" i="4" s="1"/>
  <c r="L260" i="4" l="1"/>
  <c r="C260" i="4" s="1"/>
  <c r="L261" i="4" l="1"/>
  <c r="C261" i="4" s="1"/>
  <c r="L262" i="4" l="1"/>
  <c r="C262" i="4" s="1"/>
  <c r="L263" i="4" l="1"/>
  <c r="C263" i="4" s="1"/>
  <c r="L264" i="4" l="1"/>
  <c r="C264" i="4" s="1"/>
  <c r="L265" i="4" l="1"/>
  <c r="C265" i="4" s="1"/>
  <c r="L266" i="4" l="1"/>
  <c r="C266" i="4" s="1"/>
  <c r="L267" i="4" l="1"/>
  <c r="C267" i="4" s="1"/>
  <c r="L268" i="4" l="1"/>
  <c r="C268" i="4" s="1"/>
  <c r="L269" i="4" l="1"/>
  <c r="C269" i="4" s="1"/>
  <c r="L270" i="4" l="1"/>
  <c r="C270" i="4" s="1"/>
  <c r="L271" i="4" l="1"/>
  <c r="C271" i="4" s="1"/>
  <c r="L272" i="4" l="1"/>
  <c r="C272" i="4" s="1"/>
  <c r="L273" i="4" l="1"/>
  <c r="C273" i="4" s="1"/>
  <c r="L274" i="4" l="1"/>
  <c r="C274" i="4" s="1"/>
  <c r="L275" i="4" l="1"/>
  <c r="C275" i="4" s="1"/>
  <c r="L276" i="4" l="1"/>
  <c r="C276" i="4" s="1"/>
  <c r="L277" i="4" l="1"/>
  <c r="C277" i="4" s="1"/>
  <c r="L278" i="4" l="1"/>
  <c r="C278" i="4" s="1"/>
  <c r="L279" i="4" l="1"/>
  <c r="C279" i="4" s="1"/>
  <c r="L280" i="4" l="1"/>
  <c r="C280" i="4" s="1"/>
  <c r="L281" i="4" l="1"/>
  <c r="C281" i="4" s="1"/>
  <c r="L282" i="4" l="1"/>
  <c r="C282" i="4" s="1"/>
  <c r="L283" i="4" l="1"/>
  <c r="C283" i="4" s="1"/>
  <c r="L284" i="4" l="1"/>
  <c r="C284" i="4" s="1"/>
  <c r="L285" i="4" l="1"/>
  <c r="C285" i="4" s="1"/>
  <c r="L286" i="4" l="1"/>
  <c r="C286" i="4" s="1"/>
  <c r="L287" i="4" l="1"/>
  <c r="C287" i="4" s="1"/>
  <c r="L288" i="4" l="1"/>
  <c r="C288" i="4" s="1"/>
  <c r="L289" i="4" l="1"/>
  <c r="C289" i="4" s="1"/>
  <c r="L290" i="4" l="1"/>
  <c r="C290" i="4" s="1"/>
  <c r="L291" i="4" l="1"/>
  <c r="C291" i="4" s="1"/>
  <c r="L292" i="4" l="1"/>
  <c r="C292" i="4" s="1"/>
  <c r="L293" i="4" l="1"/>
  <c r="C293" i="4" s="1"/>
  <c r="L294" i="4" l="1"/>
  <c r="C294" i="4" s="1"/>
  <c r="L295" i="4" l="1"/>
  <c r="C295" i="4" s="1"/>
  <c r="L296" i="4" l="1"/>
  <c r="C296" i="4" s="1"/>
  <c r="L297" i="4" l="1"/>
  <c r="C297" i="4" s="1"/>
  <c r="L298" i="4" l="1"/>
  <c r="C298" i="4" s="1"/>
  <c r="L299" i="4" l="1"/>
  <c r="C299" i="4" s="1"/>
  <c r="L300" i="4" l="1"/>
  <c r="C300" i="4" s="1"/>
  <c r="L301" i="4" l="1"/>
  <c r="C301" i="4" s="1"/>
  <c r="L302" i="4" l="1"/>
  <c r="C302" i="4" s="1"/>
  <c r="L303" i="4" l="1"/>
  <c r="C303" i="4" s="1"/>
  <c r="L304" i="4" l="1"/>
  <c r="C304" i="4" s="1"/>
  <c r="L305" i="4" l="1"/>
  <c r="C305" i="4" s="1"/>
  <c r="L306" i="4" l="1"/>
  <c r="C306" i="4" s="1"/>
  <c r="L307" i="4" l="1"/>
  <c r="C307" i="4" s="1"/>
  <c r="L308" i="4" l="1"/>
  <c r="C308" i="4" s="1"/>
  <c r="L309" i="4" l="1"/>
  <c r="C309" i="4" s="1"/>
  <c r="L310" i="4" l="1"/>
  <c r="C310" i="4" s="1"/>
  <c r="L311" i="4" l="1"/>
  <c r="C311" i="4" s="1"/>
  <c r="L312" i="4" l="1"/>
  <c r="C312" i="4" s="1"/>
  <c r="L313" i="4" l="1"/>
  <c r="C313" i="4" s="1"/>
  <c r="L314" i="4" l="1"/>
  <c r="C314" i="4" s="1"/>
  <c r="L315" i="4" l="1"/>
  <c r="C315" i="4" s="1"/>
  <c r="L316" i="4" l="1"/>
  <c r="C316" i="4" s="1"/>
  <c r="L317" i="4" l="1"/>
  <c r="C317" i="4" s="1"/>
  <c r="L318" i="4" l="1"/>
  <c r="C318" i="4" s="1"/>
  <c r="L319" i="4" l="1"/>
  <c r="C319" i="4" s="1"/>
  <c r="L320" i="4" l="1"/>
  <c r="C320" i="4" s="1"/>
  <c r="L321" i="4" l="1"/>
  <c r="C321" i="4" s="1"/>
  <c r="L322" i="4" l="1"/>
  <c r="C322" i="4" s="1"/>
  <c r="L323" i="4" l="1"/>
  <c r="C323" i="4" s="1"/>
  <c r="L324" i="4" l="1"/>
  <c r="C324" i="4" s="1"/>
  <c r="L325" i="4" l="1"/>
  <c r="C325" i="4" s="1"/>
  <c r="L326" i="4" l="1"/>
  <c r="C326" i="4" s="1"/>
  <c r="L327" i="4" l="1"/>
  <c r="C327" i="4" s="1"/>
  <c r="L328" i="4" l="1"/>
  <c r="C328" i="4" s="1"/>
  <c r="L329" i="4" l="1"/>
  <c r="C329" i="4" s="1"/>
  <c r="L330" i="4" l="1"/>
  <c r="C330" i="4" s="1"/>
  <c r="L331" i="4" l="1"/>
  <c r="C331" i="4" s="1"/>
  <c r="L332" i="4" l="1"/>
  <c r="C332" i="4" s="1"/>
  <c r="L333" i="4" l="1"/>
  <c r="C333" i="4" s="1"/>
  <c r="L334" i="4" l="1"/>
  <c r="C334" i="4" s="1"/>
  <c r="L335" i="4" l="1"/>
  <c r="C335" i="4" s="1"/>
  <c r="L336" i="4" l="1"/>
  <c r="C336" i="4" s="1"/>
  <c r="L337" i="4" l="1"/>
  <c r="C337" i="4" s="1"/>
  <c r="L338" i="4" l="1"/>
  <c r="C338" i="4" s="1"/>
  <c r="L339" i="4" l="1"/>
  <c r="C339" i="4" s="1"/>
  <c r="L340" i="4" l="1"/>
  <c r="C340" i="4" s="1"/>
  <c r="L341" i="4" l="1"/>
  <c r="C341" i="4" s="1"/>
  <c r="L342" i="4" l="1"/>
  <c r="C342" i="4" s="1"/>
  <c r="L343" i="4" l="1"/>
  <c r="C343" i="4" s="1"/>
  <c r="L344" i="4" l="1"/>
  <c r="C344" i="4" s="1"/>
  <c r="L345" i="4" l="1"/>
  <c r="C345" i="4" s="1"/>
  <c r="L346" i="4" l="1"/>
  <c r="C346" i="4" s="1"/>
  <c r="L347" i="4" l="1"/>
  <c r="C347" i="4" s="1"/>
  <c r="L348" i="4" l="1"/>
  <c r="C348" i="4" s="1"/>
  <c r="L349" i="4" l="1"/>
  <c r="C349" i="4" s="1"/>
  <c r="L350" i="4" l="1"/>
  <c r="C350" i="4" s="1"/>
  <c r="L351" i="4" l="1"/>
  <c r="C351" i="4" s="1"/>
  <c r="L352" i="4" l="1"/>
  <c r="C352" i="4" s="1"/>
  <c r="L353" i="4" l="1"/>
  <c r="C353" i="4" s="1"/>
  <c r="L354" i="4" l="1"/>
  <c r="C354" i="4" s="1"/>
  <c r="L355" i="4" l="1"/>
  <c r="C355" i="4" s="1"/>
  <c r="L356" i="4" l="1"/>
  <c r="C356" i="4" s="1"/>
  <c r="L357" i="4" l="1"/>
  <c r="C357" i="4" s="1"/>
  <c r="L358" i="4" l="1"/>
  <c r="C358" i="4" s="1"/>
  <c r="L359" i="4" l="1"/>
  <c r="C359" i="4" s="1"/>
  <c r="L360" i="4" l="1"/>
  <c r="C360" i="4" s="1"/>
  <c r="L361" i="4" l="1"/>
  <c r="C361" i="4" s="1"/>
  <c r="L362" i="4" l="1"/>
  <c r="C362" i="4" s="1"/>
  <c r="L363" i="4" l="1"/>
  <c r="C363" i="4" s="1"/>
  <c r="L364" i="4" l="1"/>
  <c r="C364" i="4" s="1"/>
  <c r="L365" i="4" l="1"/>
  <c r="C365" i="4" s="1"/>
  <c r="L366" i="4" l="1"/>
  <c r="C366" i="4" s="1"/>
  <c r="L367" i="4" l="1"/>
  <c r="C367" i="4" s="1"/>
  <c r="L368" i="4" l="1"/>
  <c r="C368" i="4" s="1"/>
  <c r="L369" i="4" l="1"/>
  <c r="C369" i="4" s="1"/>
  <c r="L370" i="4" l="1"/>
  <c r="C370" i="4" s="1"/>
  <c r="L371" i="4" l="1"/>
  <c r="C371" i="4" s="1"/>
  <c r="L372" i="4" l="1"/>
  <c r="C372" i="4" s="1"/>
  <c r="L373" i="4" l="1"/>
  <c r="C373" i="4" s="1"/>
  <c r="L374" i="4" l="1"/>
  <c r="C374" i="4" s="1"/>
  <c r="L375" i="4" l="1"/>
  <c r="C375" i="4" s="1"/>
  <c r="L376" i="4" l="1"/>
  <c r="C376" i="4" s="1"/>
  <c r="L377" i="4" l="1"/>
  <c r="C377" i="4" s="1"/>
  <c r="L378" i="4" l="1"/>
  <c r="C378" i="4" s="1"/>
  <c r="L379" i="4" l="1"/>
  <c r="C379" i="4" s="1"/>
  <c r="L380" i="4" l="1"/>
  <c r="C380" i="4" s="1"/>
  <c r="L381" i="4" l="1"/>
  <c r="C381" i="4" s="1"/>
  <c r="L382" i="4" l="1"/>
  <c r="C382" i="4" s="1"/>
  <c r="L383" i="4" l="1"/>
  <c r="C383" i="4" s="1"/>
  <c r="L384" i="4" l="1"/>
  <c r="C384" i="4" s="1"/>
  <c r="L385" i="4" l="1"/>
  <c r="C385" i="4" s="1"/>
  <c r="L386" i="4" l="1"/>
  <c r="C386" i="4" s="1"/>
  <c r="L387" i="4" l="1"/>
  <c r="C387" i="4" s="1"/>
  <c r="L388" i="4" l="1"/>
  <c r="C388" i="4" s="1"/>
  <c r="L389" i="4" l="1"/>
  <c r="C389" i="4" s="1"/>
  <c r="L390" i="4" l="1"/>
  <c r="C390" i="4" s="1"/>
  <c r="L391" i="4" l="1"/>
  <c r="C391" i="4" s="1"/>
  <c r="L392" i="4" l="1"/>
  <c r="C392" i="4" s="1"/>
  <c r="L393" i="4" l="1"/>
  <c r="C393" i="4" s="1"/>
  <c r="L394" i="4" l="1"/>
  <c r="C394" i="4" s="1"/>
  <c r="L395" i="4" l="1"/>
  <c r="C395" i="4" s="1"/>
  <c r="L396" i="4" l="1"/>
  <c r="C396" i="4" s="1"/>
  <c r="L397" i="4" l="1"/>
  <c r="C397" i="4" s="1"/>
  <c r="L398" i="4" l="1"/>
  <c r="C398" i="4" s="1"/>
  <c r="L399" i="4" l="1"/>
  <c r="C399" i="4" s="1"/>
  <c r="L400" i="4" l="1"/>
  <c r="C400" i="4" s="1"/>
  <c r="L401" i="4" l="1"/>
  <c r="C401" i="4" s="1"/>
  <c r="L402" i="4" l="1"/>
  <c r="C402" i="4" s="1"/>
  <c r="L403" i="4" l="1"/>
  <c r="C403" i="4" s="1"/>
  <c r="L404" i="4" l="1"/>
  <c r="C404" i="4" s="1"/>
  <c r="L405" i="4" l="1"/>
  <c r="C405" i="4" s="1"/>
  <c r="L406" i="4" l="1"/>
  <c r="C406" i="4" s="1"/>
  <c r="L407" i="4" l="1"/>
  <c r="C407" i="4" s="1"/>
  <c r="L408" i="4" l="1"/>
  <c r="C408" i="4" s="1"/>
  <c r="L409" i="4" l="1"/>
  <c r="C409" i="4" s="1"/>
  <c r="L410" i="4" l="1"/>
  <c r="C410" i="4" s="1"/>
  <c r="L411" i="4" l="1"/>
  <c r="C411" i="4" s="1"/>
  <c r="L412" i="4" l="1"/>
  <c r="C412" i="4" s="1"/>
  <c r="L413" i="4" l="1"/>
  <c r="C413" i="4" s="1"/>
  <c r="L414" i="4" l="1"/>
  <c r="C414" i="4" s="1"/>
  <c r="L415" i="4" l="1"/>
  <c r="C415" i="4" s="1"/>
  <c r="L416" i="4" l="1"/>
  <c r="C416" i="4" s="1"/>
  <c r="L417" i="4" l="1"/>
  <c r="C417" i="4" s="1"/>
  <c r="L418" i="4" l="1"/>
  <c r="C418" i="4" s="1"/>
  <c r="L419" i="4" l="1"/>
  <c r="C419" i="4" s="1"/>
  <c r="L420" i="4" l="1"/>
  <c r="C420" i="4" s="1"/>
  <c r="L421" i="4" l="1"/>
  <c r="C421" i="4" s="1"/>
  <c r="L422" i="4" l="1"/>
  <c r="C422" i="4" s="1"/>
  <c r="L423" i="4" l="1"/>
  <c r="C423" i="4" s="1"/>
  <c r="L424" i="4" l="1"/>
  <c r="C424" i="4" s="1"/>
  <c r="L425" i="4" l="1"/>
  <c r="C425" i="4" s="1"/>
  <c r="L426" i="4" l="1"/>
  <c r="C426" i="4" s="1"/>
  <c r="L427" i="4" l="1"/>
  <c r="C427" i="4" s="1"/>
  <c r="L428" i="4" l="1"/>
  <c r="C428" i="4" s="1"/>
  <c r="L429" i="4" l="1"/>
  <c r="C429" i="4" s="1"/>
  <c r="L430" i="4" l="1"/>
  <c r="C430" i="4" s="1"/>
  <c r="L431" i="4" l="1"/>
  <c r="C431" i="4" s="1"/>
  <c r="L432" i="4" l="1"/>
  <c r="C432" i="4" s="1"/>
  <c r="L433" i="4" l="1"/>
  <c r="C433" i="4" s="1"/>
  <c r="L434" i="4" l="1"/>
  <c r="C434" i="4" s="1"/>
  <c r="L435" i="4" l="1"/>
  <c r="C435" i="4" s="1"/>
  <c r="L436" i="4" l="1"/>
  <c r="C436" i="4" s="1"/>
  <c r="L437" i="4" l="1"/>
  <c r="C437" i="4" s="1"/>
  <c r="L438" i="4" l="1"/>
  <c r="C438" i="4" s="1"/>
  <c r="L439" i="4" l="1"/>
  <c r="C439" i="4" s="1"/>
  <c r="L440" i="4" l="1"/>
  <c r="C440" i="4" s="1"/>
  <c r="L441" i="4" l="1"/>
  <c r="C441" i="4" s="1"/>
  <c r="L442" i="4" l="1"/>
  <c r="C442" i="4" s="1"/>
  <c r="L443" i="4" l="1"/>
  <c r="C443" i="4" s="1"/>
  <c r="L444" i="4" l="1"/>
  <c r="C444" i="4" s="1"/>
  <c r="L445" i="4" l="1"/>
  <c r="C445" i="4" s="1"/>
  <c r="L446" i="4" l="1"/>
  <c r="C446" i="4" s="1"/>
  <c r="L447" i="4" l="1"/>
  <c r="C447" i="4" s="1"/>
  <c r="L448" i="4" l="1"/>
  <c r="C448" i="4" s="1"/>
  <c r="L449" i="4" l="1"/>
  <c r="C449" i="4" s="1"/>
  <c r="L450" i="4" l="1"/>
  <c r="C450" i="4" s="1"/>
  <c r="L451" i="4" l="1"/>
  <c r="C451" i="4" s="1"/>
  <c r="L452" i="4" l="1"/>
  <c r="C452" i="4" s="1"/>
  <c r="L453" i="4" l="1"/>
  <c r="C453" i="4" s="1"/>
  <c r="L454" i="4" l="1"/>
  <c r="C454" i="4" s="1"/>
  <c r="L455" i="4" l="1"/>
  <c r="C455" i="4" s="1"/>
  <c r="L456" i="4" l="1"/>
  <c r="C456" i="4" s="1"/>
  <c r="L457" i="4" l="1"/>
  <c r="C457" i="4" s="1"/>
  <c r="L458" i="4" l="1"/>
  <c r="C458" i="4" s="1"/>
  <c r="L459" i="4" l="1"/>
  <c r="C459" i="4" s="1"/>
  <c r="L460" i="4" l="1"/>
  <c r="C460" i="4" s="1"/>
  <c r="L461" i="4" l="1"/>
  <c r="C461" i="4" s="1"/>
  <c r="L462" i="4" l="1"/>
  <c r="C462" i="4" s="1"/>
  <c r="L463" i="4" l="1"/>
  <c r="C463" i="4" s="1"/>
  <c r="L464" i="4" l="1"/>
  <c r="C464" i="4" s="1"/>
  <c r="L465" i="4" l="1"/>
  <c r="C465" i="4" s="1"/>
  <c r="L466" i="4" l="1"/>
  <c r="C466" i="4" s="1"/>
  <c r="L467" i="4" l="1"/>
  <c r="C467" i="4" s="1"/>
  <c r="L468" i="4" l="1"/>
  <c r="C468" i="4" s="1"/>
  <c r="L469" i="4" l="1"/>
  <c r="C469" i="4" s="1"/>
  <c r="L470" i="4" l="1"/>
  <c r="C470" i="4" s="1"/>
  <c r="L471" i="4" l="1"/>
  <c r="C471" i="4" s="1"/>
  <c r="L472" i="4" l="1"/>
  <c r="C472" i="4" s="1"/>
  <c r="L473" i="4" l="1"/>
  <c r="C473" i="4" s="1"/>
  <c r="L474" i="4" l="1"/>
  <c r="C474" i="4" s="1"/>
  <c r="L475" i="4" l="1"/>
  <c r="C475" i="4" s="1"/>
  <c r="L476" i="4" l="1"/>
  <c r="C476" i="4" s="1"/>
  <c r="L477" i="4" l="1"/>
  <c r="C477" i="4" s="1"/>
  <c r="L478" i="4" l="1"/>
  <c r="C478" i="4" s="1"/>
  <c r="L479" i="4" l="1"/>
  <c r="C479" i="4" s="1"/>
  <c r="L480" i="4" l="1"/>
  <c r="C480" i="4" s="1"/>
  <c r="L481" i="4" l="1"/>
  <c r="C481" i="4" s="1"/>
  <c r="L482" i="4" l="1"/>
  <c r="C482" i="4" s="1"/>
  <c r="L483" i="4" l="1"/>
  <c r="C483" i="4" s="1"/>
  <c r="L484" i="4" l="1"/>
  <c r="C484" i="4" s="1"/>
  <c r="L485" i="4" l="1"/>
  <c r="C485" i="4" s="1"/>
  <c r="L486" i="4" l="1"/>
  <c r="C486" i="4" s="1"/>
  <c r="L487" i="4" l="1"/>
  <c r="C487" i="4" s="1"/>
  <c r="L488" i="4" l="1"/>
  <c r="C488" i="4" s="1"/>
  <c r="L489" i="4" l="1"/>
  <c r="C489" i="4" s="1"/>
  <c r="L490" i="4" l="1"/>
  <c r="C490" i="4" s="1"/>
  <c r="L491" i="4" l="1"/>
  <c r="C491" i="4" s="1"/>
  <c r="L492" i="4" l="1"/>
  <c r="C492" i="4" s="1"/>
  <c r="L493" i="4" l="1"/>
  <c r="C493" i="4" s="1"/>
  <c r="L494" i="4" l="1"/>
  <c r="C494" i="4" s="1"/>
  <c r="L495" i="4" l="1"/>
  <c r="C495" i="4" s="1"/>
  <c r="L496" i="4" l="1"/>
  <c r="C496" i="4" s="1"/>
  <c r="L497" i="4" l="1"/>
  <c r="C497" i="4" s="1"/>
  <c r="L498" i="4" l="1"/>
  <c r="C498" i="4" s="1"/>
  <c r="L499" i="4" l="1"/>
  <c r="C499" i="4" s="1"/>
  <c r="L500" i="4" l="1"/>
  <c r="C500" i="4" s="1"/>
  <c r="L501" i="4" l="1"/>
  <c r="C501" i="4" s="1"/>
  <c r="L502" i="4" l="1"/>
  <c r="C502" i="4" s="1"/>
  <c r="L503" i="4" l="1"/>
  <c r="C503" i="4" s="1"/>
  <c r="L504" i="4" l="1"/>
  <c r="C504" i="4" s="1"/>
  <c r="L505" i="4" l="1"/>
  <c r="C505" i="4" s="1"/>
  <c r="L506" i="4" l="1"/>
  <c r="C506" i="4" s="1"/>
  <c r="L507" i="4" l="1"/>
  <c r="C507" i="4" s="1"/>
  <c r="L508" i="4" l="1"/>
  <c r="C508" i="4" s="1"/>
  <c r="L509" i="4" l="1"/>
  <c r="C509" i="4" s="1"/>
  <c r="L510" i="4" l="1"/>
  <c r="C510" i="4" s="1"/>
  <c r="L511" i="4" l="1"/>
  <c r="C511" i="4" s="1"/>
  <c r="L512" i="4" l="1"/>
  <c r="C512" i="4" s="1"/>
  <c r="L513" i="4" l="1"/>
  <c r="C513" i="4" s="1"/>
  <c r="L514" i="4" l="1"/>
  <c r="C514" i="4" s="1"/>
  <c r="L515" i="4" l="1"/>
  <c r="C515" i="4" s="1"/>
  <c r="L516" i="4" l="1"/>
  <c r="C516" i="4" s="1"/>
  <c r="L517" i="4" l="1"/>
  <c r="C517" i="4" s="1"/>
  <c r="L518" i="4" l="1"/>
  <c r="C518" i="4" s="1"/>
  <c r="L519" i="4" l="1"/>
  <c r="C519" i="4" s="1"/>
  <c r="L520" i="4" l="1"/>
  <c r="C520" i="4" s="1"/>
  <c r="L521" i="4" l="1"/>
  <c r="C521" i="4" s="1"/>
  <c r="L522" i="4" l="1"/>
  <c r="C522" i="4" s="1"/>
  <c r="L523" i="4" l="1"/>
  <c r="C523" i="4" s="1"/>
  <c r="L524" i="4" l="1"/>
  <c r="C524" i="4" s="1"/>
  <c r="L525" i="4" l="1"/>
  <c r="C525" i="4" s="1"/>
  <c r="L526" i="4" l="1"/>
  <c r="C526" i="4" s="1"/>
  <c r="L527" i="4" l="1"/>
  <c r="C527" i="4" s="1"/>
  <c r="L528" i="4" l="1"/>
  <c r="C528" i="4" s="1"/>
  <c r="L529" i="4" l="1"/>
  <c r="C529" i="4" s="1"/>
  <c r="L530" i="4" l="1"/>
  <c r="C530" i="4" s="1"/>
  <c r="L531" i="4" l="1"/>
  <c r="C531" i="4" s="1"/>
  <c r="L532" i="4" l="1"/>
  <c r="C532" i="4" s="1"/>
  <c r="L533" i="4" l="1"/>
  <c r="C533" i="4" s="1"/>
  <c r="L534" i="4" l="1"/>
  <c r="C534" i="4" s="1"/>
  <c r="L535" i="4" l="1"/>
  <c r="C535" i="4" s="1"/>
  <c r="L536" i="4" l="1"/>
  <c r="C536" i="4" s="1"/>
  <c r="L537" i="4" l="1"/>
  <c r="C537" i="4" s="1"/>
  <c r="L538" i="4" l="1"/>
  <c r="C538" i="4" s="1"/>
  <c r="L539" i="4" l="1"/>
  <c r="C539" i="4" s="1"/>
  <c r="L540" i="4" l="1"/>
  <c r="C540" i="4" s="1"/>
  <c r="L541" i="4" l="1"/>
  <c r="C541" i="4" s="1"/>
  <c r="L542" i="4" l="1"/>
  <c r="C542" i="4" s="1"/>
  <c r="L543" i="4" l="1"/>
  <c r="C543" i="4" s="1"/>
  <c r="L544" i="4" l="1"/>
  <c r="C544" i="4" s="1"/>
  <c r="L545" i="4" l="1"/>
  <c r="C545" i="4" s="1"/>
  <c r="L546" i="4" l="1"/>
  <c r="C546" i="4" s="1"/>
  <c r="L547" i="4" l="1"/>
  <c r="C547" i="4" s="1"/>
  <c r="L548" i="4" l="1"/>
  <c r="C548" i="4" s="1"/>
  <c r="L549" i="4" l="1"/>
  <c r="C549" i="4" s="1"/>
  <c r="L550" i="4" l="1"/>
  <c r="C550" i="4" s="1"/>
  <c r="L551" i="4" l="1"/>
  <c r="C551" i="4" s="1"/>
  <c r="L552" i="4" l="1"/>
  <c r="C552" i="4" s="1"/>
  <c r="L553" i="4" l="1"/>
  <c r="C553" i="4" s="1"/>
  <c r="L554" i="4" l="1"/>
  <c r="C554" i="4" s="1"/>
  <c r="L555" i="4" l="1"/>
  <c r="C555" i="4" s="1"/>
  <c r="L556" i="4" l="1"/>
  <c r="C556" i="4" s="1"/>
  <c r="L557" i="4" l="1"/>
  <c r="C557" i="4" s="1"/>
  <c r="L558" i="4" l="1"/>
  <c r="C558" i="4" s="1"/>
  <c r="L559" i="4" l="1"/>
  <c r="C559" i="4" s="1"/>
  <c r="L560" i="4" l="1"/>
  <c r="C560" i="4" s="1"/>
  <c r="L561" i="4" l="1"/>
  <c r="C561" i="4" s="1"/>
  <c r="L562" i="4" l="1"/>
  <c r="C562" i="4" s="1"/>
  <c r="L563" i="4" l="1"/>
  <c r="C563" i="4" s="1"/>
  <c r="L564" i="4" l="1"/>
  <c r="C564" i="4" s="1"/>
  <c r="L565" i="4" l="1"/>
  <c r="C565" i="4" s="1"/>
  <c r="L566" i="4" l="1"/>
  <c r="C566" i="4" s="1"/>
  <c r="L567" i="4" l="1"/>
  <c r="C567" i="4" s="1"/>
  <c r="L568" i="4" l="1"/>
  <c r="C568" i="4" s="1"/>
  <c r="L569" i="4" l="1"/>
  <c r="C569" i="4" s="1"/>
  <c r="L570" i="4" l="1"/>
  <c r="C570" i="4" s="1"/>
  <c r="L571" i="4" l="1"/>
  <c r="C571" i="4" s="1"/>
  <c r="L572" i="4" l="1"/>
  <c r="C572" i="4" s="1"/>
  <c r="L573" i="4" l="1"/>
  <c r="C573" i="4" s="1"/>
  <c r="L574" i="4" l="1"/>
  <c r="C574" i="4" s="1"/>
  <c r="L575" i="4" l="1"/>
  <c r="C575" i="4" s="1"/>
  <c r="L576" i="4" l="1"/>
  <c r="C576" i="4" s="1"/>
  <c r="L577" i="4" l="1"/>
  <c r="C577" i="4" s="1"/>
  <c r="L578" i="4" l="1"/>
  <c r="C578" i="4" s="1"/>
  <c r="L579" i="4" l="1"/>
  <c r="C579" i="4" s="1"/>
  <c r="L580" i="4" l="1"/>
  <c r="C580" i="4" s="1"/>
  <c r="L581" i="4" l="1"/>
  <c r="C581" i="4" s="1"/>
  <c r="L582" i="4" l="1"/>
  <c r="C582" i="4" s="1"/>
  <c r="L583" i="4" l="1"/>
  <c r="C583" i="4" s="1"/>
  <c r="L584" i="4" l="1"/>
  <c r="C584" i="4" s="1"/>
  <c r="L585" i="4" l="1"/>
  <c r="C585" i="4" s="1"/>
  <c r="L586" i="4" l="1"/>
  <c r="C586" i="4" s="1"/>
  <c r="L587" i="4" l="1"/>
  <c r="C587" i="4" s="1"/>
  <c r="L588" i="4" l="1"/>
  <c r="C588" i="4" s="1"/>
  <c r="L589" i="4" l="1"/>
  <c r="C589" i="4" s="1"/>
  <c r="L590" i="4" l="1"/>
  <c r="C590" i="4" s="1"/>
  <c r="L591" i="4" l="1"/>
  <c r="C591" i="4" s="1"/>
  <c r="L592" i="4" l="1"/>
  <c r="C592" i="4" s="1"/>
  <c r="L593" i="4" l="1"/>
  <c r="C593" i="4" s="1"/>
  <c r="L594" i="4" l="1"/>
  <c r="C594" i="4" s="1"/>
  <c r="L595" i="4" l="1"/>
  <c r="C595" i="4" s="1"/>
  <c r="L596" i="4" l="1"/>
  <c r="C596" i="4" s="1"/>
  <c r="L597" i="4" l="1"/>
  <c r="C597" i="4" s="1"/>
  <c r="L598" i="4" l="1"/>
  <c r="C598" i="4" s="1"/>
  <c r="L599" i="4" l="1"/>
  <c r="C599" i="4" s="1"/>
  <c r="L600" i="4" l="1"/>
  <c r="C600" i="4" s="1"/>
  <c r="L601" i="4" l="1"/>
  <c r="C601" i="4" s="1"/>
  <c r="L602" i="4" l="1"/>
  <c r="C602" i="4" s="1"/>
  <c r="L603" i="4" l="1"/>
  <c r="C603" i="4" s="1"/>
  <c r="L604" i="4" l="1"/>
  <c r="C604" i="4" s="1"/>
  <c r="L605" i="4" l="1"/>
  <c r="C605" i="4" s="1"/>
  <c r="L606" i="4" l="1"/>
  <c r="C606" i="4" s="1"/>
  <c r="L607" i="4" l="1"/>
  <c r="C607" i="4" s="1"/>
  <c r="L608" i="4" l="1"/>
  <c r="C608" i="4" s="1"/>
  <c r="L609" i="4" l="1"/>
  <c r="C609" i="4" s="1"/>
  <c r="L610" i="4" l="1"/>
  <c r="C610" i="4" s="1"/>
  <c r="L611" i="4" l="1"/>
  <c r="C611" i="4" s="1"/>
  <c r="L612" i="4" l="1"/>
  <c r="C612" i="4" s="1"/>
  <c r="L613" i="4" l="1"/>
  <c r="C613" i="4" s="1"/>
  <c r="L614" i="4" l="1"/>
  <c r="C614" i="4" s="1"/>
  <c r="L615" i="4" l="1"/>
  <c r="C615" i="4" s="1"/>
  <c r="L616" i="4" l="1"/>
  <c r="C616" i="4" s="1"/>
  <c r="L617" i="4" l="1"/>
  <c r="C617" i="4" s="1"/>
  <c r="L618" i="4" l="1"/>
  <c r="C618" i="4" s="1"/>
  <c r="L619" i="4" l="1"/>
  <c r="C619" i="4" s="1"/>
  <c r="L620" i="4" l="1"/>
  <c r="C620" i="4" s="1"/>
  <c r="L621" i="4" l="1"/>
  <c r="C621" i="4" s="1"/>
  <c r="L622" i="4" l="1"/>
  <c r="C622" i="4" s="1"/>
  <c r="L623" i="4" l="1"/>
  <c r="C623" i="4" s="1"/>
  <c r="L624" i="4" l="1"/>
  <c r="C624" i="4" s="1"/>
  <c r="L625" i="4" l="1"/>
  <c r="C625" i="4" s="1"/>
  <c r="L626" i="4" l="1"/>
  <c r="C626" i="4" s="1"/>
  <c r="L627" i="4" l="1"/>
  <c r="C627" i="4" s="1"/>
  <c r="L628" i="4" l="1"/>
  <c r="C628" i="4" s="1"/>
  <c r="L629" i="4" l="1"/>
  <c r="C629" i="4" s="1"/>
  <c r="L630" i="4" l="1"/>
  <c r="C630" i="4" s="1"/>
  <c r="L631" i="4" l="1"/>
  <c r="C631" i="4" s="1"/>
  <c r="L632" i="4" l="1"/>
  <c r="C632" i="4" s="1"/>
  <c r="L633" i="4" l="1"/>
  <c r="C633" i="4" s="1"/>
  <c r="L634" i="4" l="1"/>
  <c r="C634" i="4" s="1"/>
  <c r="L635" i="4" l="1"/>
  <c r="C635" i="4" s="1"/>
  <c r="L636" i="4" l="1"/>
  <c r="C636" i="4" s="1"/>
  <c r="L637" i="4" l="1"/>
  <c r="C637" i="4" s="1"/>
  <c r="L638" i="4" l="1"/>
  <c r="C638" i="4" s="1"/>
  <c r="L639" i="4" l="1"/>
  <c r="C639" i="4" s="1"/>
  <c r="L640" i="4" l="1"/>
  <c r="C640" i="4" s="1"/>
  <c r="L641" i="4" l="1"/>
  <c r="C641" i="4" s="1"/>
  <c r="L642" i="4" l="1"/>
  <c r="C642" i="4" s="1"/>
  <c r="L643" i="4" l="1"/>
  <c r="C643" i="4" s="1"/>
  <c r="L644" i="4" l="1"/>
  <c r="C644" i="4" s="1"/>
  <c r="L645" i="4" l="1"/>
  <c r="C645" i="4" s="1"/>
  <c r="L646" i="4" l="1"/>
  <c r="C646" i="4" s="1"/>
  <c r="L647" i="4" l="1"/>
  <c r="C647" i="4" s="1"/>
  <c r="L648" i="4" l="1"/>
  <c r="C648" i="4" s="1"/>
  <c r="L649" i="4" l="1"/>
  <c r="C649" i="4" s="1"/>
  <c r="L650" i="4" l="1"/>
  <c r="C650" i="4" s="1"/>
  <c r="L651" i="4" l="1"/>
  <c r="C651" i="4" s="1"/>
  <c r="L652" i="4" l="1"/>
  <c r="C652" i="4" s="1"/>
  <c r="L653" i="4" l="1"/>
  <c r="C653" i="4" s="1"/>
  <c r="L654" i="4" l="1"/>
  <c r="C654" i="4" s="1"/>
  <c r="L655" i="4" l="1"/>
  <c r="C655" i="4" s="1"/>
  <c r="L656" i="4" l="1"/>
  <c r="C656" i="4" s="1"/>
  <c r="L657" i="4" l="1"/>
  <c r="C657" i="4" s="1"/>
  <c r="L658" i="4" l="1"/>
  <c r="C658" i="4" s="1"/>
  <c r="L659" i="4" l="1"/>
  <c r="C659" i="4" s="1"/>
  <c r="L660" i="4" l="1"/>
  <c r="C660" i="4" s="1"/>
  <c r="L661" i="4" l="1"/>
  <c r="C661" i="4" s="1"/>
  <c r="L662" i="4" l="1"/>
  <c r="C662" i="4" s="1"/>
  <c r="L663" i="4" l="1"/>
  <c r="C663" i="4" s="1"/>
  <c r="L664" i="4" l="1"/>
  <c r="C664" i="4" s="1"/>
  <c r="L665" i="4" l="1"/>
  <c r="C665" i="4" s="1"/>
  <c r="L666" i="4" l="1"/>
  <c r="C666" i="4" s="1"/>
  <c r="L667" i="4" l="1"/>
  <c r="C667" i="4" s="1"/>
  <c r="L668" i="4" l="1"/>
  <c r="C668" i="4" s="1"/>
  <c r="L669" i="4" l="1"/>
  <c r="C669" i="4" s="1"/>
  <c r="L670" i="4" l="1"/>
  <c r="C670" i="4" s="1"/>
  <c r="L671" i="4" l="1"/>
  <c r="C671" i="4" s="1"/>
  <c r="L672" i="4" l="1"/>
  <c r="C672" i="4" s="1"/>
  <c r="L673" i="4" l="1"/>
  <c r="C673" i="4" s="1"/>
  <c r="L674" i="4" l="1"/>
  <c r="C674" i="4" s="1"/>
  <c r="L675" i="4" l="1"/>
  <c r="C675" i="4" s="1"/>
  <c r="L676" i="4" l="1"/>
  <c r="C676" i="4" s="1"/>
  <c r="L677" i="4" l="1"/>
  <c r="C677" i="4" s="1"/>
  <c r="L678" i="4" l="1"/>
  <c r="C678" i="4" s="1"/>
  <c r="L679" i="4" l="1"/>
  <c r="C679" i="4" s="1"/>
  <c r="L680" i="4" l="1"/>
  <c r="C680" i="4" s="1"/>
  <c r="L681" i="4" l="1"/>
  <c r="C681" i="4" s="1"/>
  <c r="L682" i="4" l="1"/>
  <c r="C682" i="4" s="1"/>
  <c r="L683" i="4" l="1"/>
  <c r="C683" i="4" s="1"/>
  <c r="L684" i="4" l="1"/>
  <c r="C684" i="4" s="1"/>
  <c r="L685" i="4" l="1"/>
  <c r="C685" i="4" s="1"/>
  <c r="L686" i="4" l="1"/>
  <c r="C686" i="4" s="1"/>
  <c r="L687" i="4" l="1"/>
  <c r="C687" i="4" s="1"/>
  <c r="L688" i="4" l="1"/>
  <c r="C688" i="4" s="1"/>
  <c r="L689" i="4" l="1"/>
  <c r="C689" i="4" s="1"/>
  <c r="L690" i="4" l="1"/>
  <c r="C690" i="4" s="1"/>
  <c r="L691" i="4" l="1"/>
  <c r="C691" i="4" s="1"/>
  <c r="L692" i="4" l="1"/>
  <c r="C692" i="4" s="1"/>
  <c r="L693" i="4" l="1"/>
  <c r="C693" i="4" s="1"/>
  <c r="L694" i="4" l="1"/>
  <c r="C694" i="4" s="1"/>
  <c r="L695" i="4" l="1"/>
  <c r="C695" i="4" s="1"/>
  <c r="L696" i="4" l="1"/>
  <c r="C696" i="4" s="1"/>
  <c r="L697" i="4" l="1"/>
  <c r="C697" i="4" s="1"/>
  <c r="L698" i="4" l="1"/>
  <c r="C698" i="4" s="1"/>
  <c r="L699" i="4" l="1"/>
  <c r="C699" i="4" s="1"/>
  <c r="L700" i="4" l="1"/>
  <c r="C700" i="4" s="1"/>
  <c r="L701" i="4" l="1"/>
  <c r="C701" i="4" s="1"/>
  <c r="L702" i="4" l="1"/>
  <c r="C702" i="4" s="1"/>
  <c r="L703" i="4" l="1"/>
  <c r="C703" i="4" s="1"/>
  <c r="L704" i="4" l="1"/>
  <c r="C704" i="4" s="1"/>
  <c r="L705" i="4" l="1"/>
  <c r="C705" i="4" s="1"/>
  <c r="L706" i="4" l="1"/>
  <c r="C706" i="4" s="1"/>
  <c r="L707" i="4" l="1"/>
  <c r="C707" i="4" s="1"/>
  <c r="L708" i="4" l="1"/>
  <c r="C708" i="4" s="1"/>
  <c r="L709" i="4" l="1"/>
  <c r="C709" i="4" s="1"/>
  <c r="L710" i="4" l="1"/>
  <c r="C710" i="4" s="1"/>
  <c r="L711" i="4" l="1"/>
  <c r="C711" i="4" s="1"/>
  <c r="L712" i="4" l="1"/>
  <c r="C712" i="4" s="1"/>
  <c r="L713" i="4" l="1"/>
  <c r="C713" i="4" s="1"/>
  <c r="L714" i="4" l="1"/>
  <c r="C714" i="4" s="1"/>
  <c r="L715" i="4" l="1"/>
  <c r="C715" i="4" s="1"/>
  <c r="L716" i="4" l="1"/>
  <c r="C716" i="4" s="1"/>
  <c r="L717" i="4" l="1"/>
  <c r="C717" i="4" s="1"/>
  <c r="L718" i="4" l="1"/>
  <c r="C718" i="4" s="1"/>
  <c r="L719" i="4" l="1"/>
  <c r="C719" i="4" s="1"/>
  <c r="L720" i="4" l="1"/>
  <c r="C720" i="4" s="1"/>
  <c r="L721" i="4" l="1"/>
  <c r="C721" i="4" s="1"/>
  <c r="L722" i="4" l="1"/>
  <c r="C722" i="4" s="1"/>
  <c r="L723" i="4" l="1"/>
  <c r="C723" i="4" s="1"/>
  <c r="L724" i="4" l="1"/>
  <c r="C724" i="4" s="1"/>
  <c r="L725" i="4" l="1"/>
  <c r="C725" i="4" s="1"/>
  <c r="L726" i="4" l="1"/>
  <c r="C726" i="4" s="1"/>
  <c r="L727" i="4" l="1"/>
  <c r="C727" i="4" s="1"/>
  <c r="L728" i="4" l="1"/>
  <c r="C728" i="4" s="1"/>
  <c r="L729" i="4" l="1"/>
  <c r="C729" i="4" s="1"/>
  <c r="L730" i="4" l="1"/>
  <c r="C730" i="4" s="1"/>
  <c r="L731" i="4" l="1"/>
  <c r="C731" i="4" s="1"/>
  <c r="L732" i="4" l="1"/>
  <c r="C732" i="4" s="1"/>
  <c r="L733" i="4" l="1"/>
  <c r="C733" i="4" s="1"/>
  <c r="L734" i="4" l="1"/>
  <c r="C734" i="4" s="1"/>
  <c r="L735" i="4" l="1"/>
  <c r="C735" i="4" s="1"/>
  <c r="L736" i="4" l="1"/>
  <c r="C736" i="4" s="1"/>
  <c r="L737" i="4" l="1"/>
  <c r="C737" i="4" s="1"/>
  <c r="L738" i="4" l="1"/>
  <c r="C738" i="4" s="1"/>
  <c r="L739" i="4" l="1"/>
  <c r="C739" i="4" s="1"/>
  <c r="L740" i="4" l="1"/>
  <c r="C740" i="4" s="1"/>
  <c r="L741" i="4" l="1"/>
  <c r="C741" i="4" s="1"/>
  <c r="L742" i="4" l="1"/>
  <c r="C742" i="4" s="1"/>
  <c r="L743" i="4" l="1"/>
  <c r="C743" i="4" s="1"/>
  <c r="L744" i="4" l="1"/>
  <c r="C744" i="4" s="1"/>
  <c r="L745" i="4" l="1"/>
  <c r="C745" i="4" s="1"/>
  <c r="L746" i="4" l="1"/>
  <c r="C746" i="4" s="1"/>
  <c r="L747" i="4" l="1"/>
  <c r="C747" i="4" s="1"/>
  <c r="L748" i="4" l="1"/>
  <c r="C748" i="4" s="1"/>
  <c r="L749" i="4" l="1"/>
  <c r="C749" i="4" s="1"/>
  <c r="L750" i="4" l="1"/>
  <c r="C750" i="4" s="1"/>
  <c r="L751" i="4" l="1"/>
  <c r="C751" i="4" s="1"/>
  <c r="L752" i="4" l="1"/>
  <c r="C752" i="4" s="1"/>
  <c r="L753" i="4" l="1"/>
  <c r="C753" i="4" s="1"/>
  <c r="L754" i="4" l="1"/>
  <c r="C754" i="4" s="1"/>
  <c r="L755" i="4" l="1"/>
  <c r="C755" i="4" s="1"/>
  <c r="L756" i="4" l="1"/>
  <c r="C756" i="4" s="1"/>
  <c r="L757" i="4" l="1"/>
  <c r="C757" i="4" s="1"/>
  <c r="L758" i="4" l="1"/>
  <c r="C758" i="4" s="1"/>
  <c r="L759" i="4" l="1"/>
  <c r="C759" i="4" s="1"/>
  <c r="L760" i="4" l="1"/>
  <c r="C760" i="4" s="1"/>
  <c r="L761" i="4" l="1"/>
  <c r="C761" i="4" s="1"/>
  <c r="L762" i="4" l="1"/>
  <c r="C762" i="4" s="1"/>
  <c r="L763" i="4" l="1"/>
  <c r="C763" i="4" s="1"/>
  <c r="L764" i="4" l="1"/>
  <c r="C764" i="4" s="1"/>
  <c r="L765" i="4" l="1"/>
  <c r="C765" i="4" s="1"/>
  <c r="L766" i="4" l="1"/>
  <c r="C766" i="4" s="1"/>
  <c r="L767" i="4" l="1"/>
  <c r="C767" i="4" s="1"/>
  <c r="L768" i="4" l="1"/>
  <c r="C768" i="4" s="1"/>
  <c r="L769" i="4" l="1"/>
  <c r="C769" i="4" s="1"/>
  <c r="L770" i="4" l="1"/>
  <c r="C770" i="4" s="1"/>
  <c r="L771" i="4" l="1"/>
  <c r="C771" i="4" s="1"/>
  <c r="L772" i="4" l="1"/>
  <c r="C772" i="4" s="1"/>
  <c r="L773" i="4" l="1"/>
  <c r="C773" i="4" s="1"/>
  <c r="L774" i="4" l="1"/>
  <c r="C774" i="4" s="1"/>
  <c r="L775" i="4" l="1"/>
  <c r="C775" i="4" s="1"/>
  <c r="L776" i="4" l="1"/>
  <c r="C776" i="4" s="1"/>
  <c r="L777" i="4" l="1"/>
  <c r="C777" i="4" s="1"/>
  <c r="L778" i="4" l="1"/>
  <c r="C778" i="4" s="1"/>
  <c r="L779" i="4" l="1"/>
  <c r="C779" i="4" s="1"/>
  <c r="L780" i="4" l="1"/>
  <c r="C780" i="4" s="1"/>
  <c r="L781" i="4" l="1"/>
  <c r="C781" i="4" s="1"/>
  <c r="L782" i="4" l="1"/>
  <c r="C782" i="4" s="1"/>
  <c r="L783" i="4" l="1"/>
  <c r="C783" i="4" s="1"/>
  <c r="L784" i="4" l="1"/>
  <c r="C784" i="4" s="1"/>
  <c r="L785" i="4" l="1"/>
  <c r="C785" i="4" s="1"/>
  <c r="L786" i="4" l="1"/>
  <c r="C786" i="4" s="1"/>
  <c r="L787" i="4" l="1"/>
  <c r="C787" i="4" s="1"/>
  <c r="L788" i="4" l="1"/>
  <c r="C788" i="4" s="1"/>
  <c r="L789" i="4" l="1"/>
  <c r="C789" i="4" s="1"/>
  <c r="L790" i="4" l="1"/>
  <c r="C790" i="4" s="1"/>
  <c r="L791" i="4" l="1"/>
  <c r="C791" i="4" s="1"/>
  <c r="L792" i="4" l="1"/>
  <c r="C792" i="4" s="1"/>
  <c r="L793" i="4" l="1"/>
  <c r="C793" i="4" s="1"/>
  <c r="L794" i="4" l="1"/>
  <c r="C794" i="4" s="1"/>
  <c r="L795" i="4" l="1"/>
  <c r="C795" i="4" s="1"/>
  <c r="L796" i="4" l="1"/>
  <c r="C796" i="4" s="1"/>
  <c r="L797" i="4" l="1"/>
  <c r="C797" i="4" s="1"/>
  <c r="L798" i="4" l="1"/>
  <c r="C798" i="4" s="1"/>
  <c r="L799" i="4" l="1"/>
  <c r="C799" i="4" s="1"/>
  <c r="L800" i="4" l="1"/>
  <c r="C800" i="4" s="1"/>
  <c r="L801" i="4" l="1"/>
  <c r="C801" i="4" s="1"/>
  <c r="L802" i="4" l="1"/>
  <c r="C802" i="4" s="1"/>
  <c r="L803" i="4" l="1"/>
  <c r="C803" i="4" s="1"/>
  <c r="L804" i="4" l="1"/>
  <c r="C804" i="4" s="1"/>
  <c r="L805" i="4" l="1"/>
  <c r="C805" i="4" s="1"/>
  <c r="L806" i="4" l="1"/>
  <c r="C806" i="4" s="1"/>
  <c r="L807" i="4" l="1"/>
  <c r="C807" i="4" s="1"/>
  <c r="L808" i="4" l="1"/>
  <c r="C808" i="4" s="1"/>
  <c r="L809" i="4" l="1"/>
  <c r="C809" i="4" s="1"/>
  <c r="L810" i="4" l="1"/>
  <c r="C810" i="4" s="1"/>
  <c r="L811" i="4" l="1"/>
  <c r="C811" i="4" s="1"/>
  <c r="L812" i="4" l="1"/>
  <c r="C812" i="4" s="1"/>
  <c r="L813" i="4" l="1"/>
  <c r="C813" i="4" s="1"/>
  <c r="L814" i="4" l="1"/>
  <c r="C814" i="4" s="1"/>
  <c r="L815" i="4" l="1"/>
  <c r="C815" i="4" s="1"/>
  <c r="L816" i="4" l="1"/>
  <c r="C816" i="4" s="1"/>
  <c r="L817" i="4" l="1"/>
  <c r="C817" i="4" s="1"/>
  <c r="L818" i="4" l="1"/>
  <c r="C818" i="4" s="1"/>
  <c r="L819" i="4" l="1"/>
  <c r="C819" i="4" s="1"/>
  <c r="L820" i="4" l="1"/>
  <c r="C820" i="4" s="1"/>
  <c r="L821" i="4" l="1"/>
  <c r="C821" i="4" s="1"/>
  <c r="L822" i="4" l="1"/>
  <c r="C822" i="4" s="1"/>
  <c r="L823" i="4" l="1"/>
  <c r="C823" i="4" s="1"/>
  <c r="L824" i="4" l="1"/>
  <c r="C824" i="4" s="1"/>
  <c r="L825" i="4" l="1"/>
  <c r="C825" i="4" s="1"/>
  <c r="L826" i="4" l="1"/>
  <c r="C826" i="4" s="1"/>
  <c r="L827" i="4" l="1"/>
  <c r="C827" i="4" s="1"/>
  <c r="L828" i="4" l="1"/>
  <c r="C828" i="4" s="1"/>
  <c r="L829" i="4" l="1"/>
  <c r="C829" i="4" s="1"/>
  <c r="L830" i="4" l="1"/>
  <c r="C830" i="4" s="1"/>
  <c r="L831" i="4" l="1"/>
  <c r="C831" i="4" s="1"/>
  <c r="L832" i="4" l="1"/>
  <c r="C832" i="4" s="1"/>
  <c r="L833" i="4" l="1"/>
  <c r="C833" i="4" s="1"/>
  <c r="L834" i="4" l="1"/>
  <c r="C834" i="4" s="1"/>
  <c r="L835" i="4" l="1"/>
  <c r="C835" i="4" s="1"/>
  <c r="L836" i="4" l="1"/>
  <c r="C836" i="4" s="1"/>
  <c r="L837" i="4" l="1"/>
  <c r="C837" i="4" s="1"/>
  <c r="L838" i="4" l="1"/>
  <c r="C838" i="4" s="1"/>
  <c r="L839" i="4" l="1"/>
  <c r="C839" i="4" s="1"/>
  <c r="L840" i="4" l="1"/>
  <c r="C840" i="4" s="1"/>
  <c r="L841" i="4" l="1"/>
  <c r="C841" i="4" s="1"/>
  <c r="L842" i="4" l="1"/>
  <c r="C842" i="4" s="1"/>
  <c r="L843" i="4" l="1"/>
  <c r="C843" i="4" s="1"/>
  <c r="L844" i="4" l="1"/>
  <c r="C844" i="4" s="1"/>
  <c r="L845" i="4" l="1"/>
  <c r="C845" i="4" s="1"/>
  <c r="L846" i="4" l="1"/>
  <c r="C846" i="4" s="1"/>
  <c r="L847" i="4" l="1"/>
  <c r="C847" i="4" s="1"/>
  <c r="L848" i="4" l="1"/>
  <c r="C848" i="4" s="1"/>
  <c r="L849" i="4" l="1"/>
  <c r="C849" i="4" s="1"/>
  <c r="L850" i="4" l="1"/>
  <c r="C850" i="4" s="1"/>
  <c r="L851" i="4" l="1"/>
  <c r="C851" i="4" s="1"/>
  <c r="L852" i="4" l="1"/>
  <c r="C852" i="4" s="1"/>
  <c r="L853" i="4" l="1"/>
  <c r="C853" i="4" s="1"/>
  <c r="L854" i="4" l="1"/>
  <c r="C854" i="4" s="1"/>
  <c r="L855" i="4" l="1"/>
  <c r="C855" i="4" s="1"/>
  <c r="L856" i="4" l="1"/>
  <c r="C856" i="4" s="1"/>
  <c r="L857" i="4" l="1"/>
  <c r="C857" i="4" s="1"/>
  <c r="L858" i="4" l="1"/>
  <c r="C858" i="4" s="1"/>
  <c r="L859" i="4" l="1"/>
  <c r="C859" i="4" s="1"/>
  <c r="L860" i="4" l="1"/>
  <c r="C860" i="4" s="1"/>
  <c r="L861" i="4" l="1"/>
  <c r="C861" i="4" s="1"/>
  <c r="L862" i="4" l="1"/>
  <c r="C862" i="4" s="1"/>
  <c r="L863" i="4" l="1"/>
  <c r="C863" i="4" s="1"/>
  <c r="L864" i="4" l="1"/>
  <c r="C864" i="4" s="1"/>
  <c r="L865" i="4" l="1"/>
  <c r="C865" i="4" s="1"/>
  <c r="L866" i="4" l="1"/>
  <c r="C866" i="4" s="1"/>
  <c r="L867" i="4" l="1"/>
  <c r="C867" i="4" s="1"/>
  <c r="L868" i="4" l="1"/>
  <c r="C868" i="4" s="1"/>
  <c r="L869" i="4" l="1"/>
  <c r="C869" i="4" s="1"/>
  <c r="L870" i="4" l="1"/>
  <c r="C870" i="4" s="1"/>
  <c r="L871" i="4" l="1"/>
  <c r="C871" i="4" s="1"/>
  <c r="L872" i="4" l="1"/>
  <c r="C872" i="4" s="1"/>
  <c r="L873" i="4" l="1"/>
  <c r="C873" i="4" s="1"/>
  <c r="L874" i="4" l="1"/>
  <c r="C874" i="4" s="1"/>
  <c r="L875" i="4" l="1"/>
  <c r="C875" i="4" s="1"/>
  <c r="L876" i="4" l="1"/>
  <c r="C876" i="4" s="1"/>
  <c r="L877" i="4" l="1"/>
  <c r="C877" i="4" s="1"/>
  <c r="L878" i="4" l="1"/>
  <c r="C878" i="4" s="1"/>
  <c r="L879" i="4" l="1"/>
  <c r="C879" i="4" s="1"/>
  <c r="L880" i="4" l="1"/>
  <c r="C880" i="4" s="1"/>
  <c r="L881" i="4" l="1"/>
  <c r="C881" i="4" s="1"/>
  <c r="L882" i="4" l="1"/>
  <c r="C882" i="4" s="1"/>
  <c r="L883" i="4" l="1"/>
  <c r="C883" i="4" s="1"/>
  <c r="L884" i="4" l="1"/>
  <c r="C884" i="4" s="1"/>
  <c r="L885" i="4" l="1"/>
  <c r="C885" i="4" s="1"/>
  <c r="L886" i="4" l="1"/>
  <c r="C886" i="4" s="1"/>
  <c r="L887" i="4" l="1"/>
  <c r="C887" i="4" s="1"/>
  <c r="L888" i="4" l="1"/>
  <c r="C888" i="4" s="1"/>
  <c r="L889" i="4" l="1"/>
  <c r="C889" i="4" s="1"/>
  <c r="L890" i="4" l="1"/>
  <c r="C890" i="4" s="1"/>
  <c r="L891" i="4" l="1"/>
  <c r="C891" i="4" s="1"/>
  <c r="L892" i="4" l="1"/>
  <c r="C892" i="4" s="1"/>
  <c r="L893" i="4" l="1"/>
  <c r="C893" i="4" s="1"/>
  <c r="L894" i="4" l="1"/>
  <c r="C894" i="4" s="1"/>
  <c r="L895" i="4" l="1"/>
  <c r="C895" i="4" s="1"/>
  <c r="L896" i="4" l="1"/>
  <c r="C896" i="4" s="1"/>
  <c r="L897" i="4" l="1"/>
  <c r="C897" i="4" s="1"/>
  <c r="L898" i="4" l="1"/>
  <c r="C898" i="4" s="1"/>
  <c r="L899" i="4" l="1"/>
  <c r="C899" i="4" s="1"/>
  <c r="L900" i="4" l="1"/>
  <c r="C900" i="4" s="1"/>
  <c r="L901" i="4" l="1"/>
  <c r="C901" i="4" s="1"/>
  <c r="L902" i="4" l="1"/>
  <c r="C902" i="4" s="1"/>
  <c r="L903" i="4" l="1"/>
  <c r="C903" i="4" s="1"/>
  <c r="L904" i="4" l="1"/>
  <c r="C904" i="4" s="1"/>
  <c r="L905" i="4" l="1"/>
  <c r="C905" i="4" s="1"/>
  <c r="L906" i="4" l="1"/>
  <c r="C906" i="4" s="1"/>
  <c r="L907" i="4" l="1"/>
  <c r="C907" i="4" s="1"/>
  <c r="L908" i="4" l="1"/>
  <c r="C908" i="4" s="1"/>
  <c r="L909" i="4" l="1"/>
  <c r="C909" i="4" s="1"/>
  <c r="L910" i="4" l="1"/>
  <c r="C910" i="4" s="1"/>
  <c r="L911" i="4" l="1"/>
  <c r="C911" i="4" s="1"/>
  <c r="L912" i="4" l="1"/>
  <c r="C912" i="4" s="1"/>
  <c r="L913" i="4" l="1"/>
  <c r="C913" i="4" s="1"/>
  <c r="L914" i="4" l="1"/>
  <c r="C914" i="4" s="1"/>
  <c r="L915" i="4" l="1"/>
  <c r="C915" i="4" s="1"/>
  <c r="L916" i="4" l="1"/>
  <c r="C916" i="4" s="1"/>
  <c r="L917" i="4" l="1"/>
  <c r="C917" i="4" s="1"/>
  <c r="L918" i="4" l="1"/>
  <c r="C918" i="4" s="1"/>
  <c r="L919" i="4" l="1"/>
  <c r="C919" i="4" s="1"/>
  <c r="L920" i="4" l="1"/>
  <c r="C920" i="4" s="1"/>
  <c r="L921" i="4" l="1"/>
  <c r="C921" i="4" s="1"/>
  <c r="L922" i="4" l="1"/>
  <c r="C922" i="4" s="1"/>
  <c r="L923" i="4" l="1"/>
  <c r="C923" i="4" s="1"/>
  <c r="L924" i="4" l="1"/>
  <c r="C924" i="4" s="1"/>
  <c r="L925" i="4" l="1"/>
  <c r="C925" i="4" s="1"/>
  <c r="L926" i="4" l="1"/>
  <c r="C926" i="4" s="1"/>
  <c r="L927" i="4" l="1"/>
  <c r="C927" i="4" s="1"/>
  <c r="L928" i="4" l="1"/>
  <c r="C928" i="4" s="1"/>
  <c r="L929" i="4" l="1"/>
  <c r="C929" i="4" s="1"/>
  <c r="L930" i="4" l="1"/>
  <c r="C930" i="4" s="1"/>
  <c r="L931" i="4" l="1"/>
  <c r="C931" i="4" s="1"/>
  <c r="L932" i="4" l="1"/>
  <c r="C932" i="4" s="1"/>
  <c r="L933" i="4" l="1"/>
  <c r="C933" i="4" s="1"/>
  <c r="L934" i="4" l="1"/>
  <c r="C934" i="4" s="1"/>
  <c r="L935" i="4" l="1"/>
  <c r="C935" i="4" s="1"/>
  <c r="L936" i="4" l="1"/>
  <c r="C936" i="4" s="1"/>
  <c r="L937" i="4" l="1"/>
  <c r="C937" i="4" s="1"/>
  <c r="L938" i="4" l="1"/>
  <c r="C938" i="4" s="1"/>
  <c r="L939" i="4" l="1"/>
  <c r="C939" i="4" s="1"/>
  <c r="L940" i="4" l="1"/>
  <c r="C940" i="4" s="1"/>
  <c r="L941" i="4" l="1"/>
  <c r="C941" i="4" s="1"/>
  <c r="L942" i="4" l="1"/>
  <c r="C942" i="4" s="1"/>
  <c r="L943" i="4" l="1"/>
  <c r="C943" i="4" s="1"/>
  <c r="L944" i="4" l="1"/>
  <c r="C944" i="4" s="1"/>
  <c r="L945" i="4" l="1"/>
  <c r="C945" i="4" s="1"/>
  <c r="L946" i="4" l="1"/>
  <c r="C946" i="4" s="1"/>
  <c r="L947" i="4" l="1"/>
  <c r="C947" i="4" s="1"/>
  <c r="L948" i="4" l="1"/>
  <c r="C948" i="4" s="1"/>
  <c r="L949" i="4" l="1"/>
  <c r="C949" i="4" s="1"/>
  <c r="L950" i="4" l="1"/>
  <c r="C950" i="4" s="1"/>
  <c r="L951" i="4" l="1"/>
  <c r="C951" i="4" s="1"/>
  <c r="L952" i="4" l="1"/>
  <c r="C952" i="4" s="1"/>
  <c r="L953" i="4" l="1"/>
  <c r="C953" i="4" s="1"/>
  <c r="L954" i="4" l="1"/>
  <c r="C954" i="4" s="1"/>
  <c r="L955" i="4" l="1"/>
  <c r="C955" i="4" s="1"/>
  <c r="L956" i="4" l="1"/>
  <c r="C956" i="4" s="1"/>
  <c r="L957" i="4" l="1"/>
  <c r="C957" i="4" s="1"/>
  <c r="L958" i="4" l="1"/>
  <c r="C958" i="4" s="1"/>
  <c r="L959" i="4" l="1"/>
  <c r="C959" i="4" s="1"/>
  <c r="L960" i="4" l="1"/>
  <c r="C960" i="4" s="1"/>
  <c r="L961" i="4" l="1"/>
  <c r="C961" i="4" s="1"/>
  <c r="L962" i="4" l="1"/>
  <c r="C962" i="4" s="1"/>
  <c r="L963" i="4" l="1"/>
  <c r="C963" i="4" s="1"/>
  <c r="L964" i="4" l="1"/>
  <c r="C964" i="4" s="1"/>
  <c r="L965" i="4" l="1"/>
  <c r="C965" i="4" s="1"/>
  <c r="L966" i="4" l="1"/>
  <c r="C966" i="4" s="1"/>
  <c r="L967" i="4" l="1"/>
  <c r="C967" i="4" s="1"/>
  <c r="L968" i="4" l="1"/>
  <c r="C968" i="4" s="1"/>
  <c r="L969" i="4" l="1"/>
  <c r="C969" i="4" s="1"/>
  <c r="L970" i="4" l="1"/>
  <c r="C970" i="4" s="1"/>
  <c r="L971" i="4" l="1"/>
  <c r="C971" i="4" s="1"/>
  <c r="L972" i="4" l="1"/>
  <c r="C972" i="4" s="1"/>
  <c r="L973" i="4" l="1"/>
  <c r="C973" i="4" s="1"/>
  <c r="L974" i="4" l="1"/>
  <c r="C974" i="4" s="1"/>
  <c r="L975" i="4" l="1"/>
  <c r="C975" i="4" s="1"/>
  <c r="L976" i="4" l="1"/>
  <c r="C976" i="4" s="1"/>
  <c r="L977" i="4" l="1"/>
  <c r="C977" i="4" s="1"/>
  <c r="L978" i="4" l="1"/>
  <c r="C978" i="4" s="1"/>
  <c r="L979" i="4" l="1"/>
  <c r="C979" i="4" s="1"/>
  <c r="L980" i="4" l="1"/>
  <c r="C980" i="4" s="1"/>
  <c r="L981" i="4" l="1"/>
  <c r="C981" i="4" s="1"/>
  <c r="L982" i="4" l="1"/>
  <c r="C982" i="4" s="1"/>
  <c r="L983" i="4" l="1"/>
  <c r="C983" i="4" s="1"/>
  <c r="L984" i="4" l="1"/>
  <c r="C984" i="4" s="1"/>
  <c r="L985" i="4" l="1"/>
  <c r="C985" i="4" s="1"/>
  <c r="L986" i="4" l="1"/>
  <c r="C986" i="4" s="1"/>
  <c r="L987" i="4" l="1"/>
  <c r="C987" i="4" s="1"/>
  <c r="L988" i="4" l="1"/>
  <c r="C988" i="4" s="1"/>
  <c r="L989" i="4" l="1"/>
  <c r="C989" i="4" s="1"/>
  <c r="L990" i="4" l="1"/>
  <c r="C990" i="4" s="1"/>
  <c r="L991" i="4" l="1"/>
  <c r="C991" i="4" s="1"/>
  <c r="L992" i="4" l="1"/>
  <c r="C992" i="4" s="1"/>
  <c r="L993" i="4" l="1"/>
  <c r="C993" i="4" s="1"/>
  <c r="L994" i="4" l="1"/>
  <c r="C994" i="4" s="1"/>
  <c r="L995" i="4" l="1"/>
  <c r="C995" i="4" s="1"/>
  <c r="L996" i="4" l="1"/>
  <c r="C996" i="4" s="1"/>
  <c r="L997" i="4" l="1"/>
  <c r="C997" i="4" s="1"/>
  <c r="L998" i="4" l="1"/>
  <c r="C998" i="4" s="1"/>
  <c r="L999" i="4" l="1"/>
  <c r="C999" i="4" s="1"/>
  <c r="L1000" i="4" l="1"/>
  <c r="C1000" i="4" s="1"/>
  <c r="L1001" i="4" l="1"/>
  <c r="C1001" i="4" s="1"/>
  <c r="L1002" i="4" l="1"/>
  <c r="C1002" i="4" s="1"/>
  <c r="L1003" i="4" l="1"/>
  <c r="C1003" i="4" s="1"/>
  <c r="L1004" i="4" l="1"/>
  <c r="C1004" i="4" s="1"/>
  <c r="L1005" i="4" l="1"/>
  <c r="C1005" i="4" s="1"/>
  <c r="L1006" i="4" l="1"/>
  <c r="C1006" i="4" s="1"/>
  <c r="L1007" i="4" l="1"/>
  <c r="C1007" i="4" s="1"/>
  <c r="L1008" i="4" l="1"/>
  <c r="C1008" i="4" s="1"/>
  <c r="L1009" i="4" l="1"/>
  <c r="C1009" i="4" s="1"/>
  <c r="L1010" i="4" l="1"/>
  <c r="C1010" i="4" s="1"/>
  <c r="L1011" i="4" l="1"/>
  <c r="C1011" i="4" s="1"/>
  <c r="L1012" i="4" l="1"/>
  <c r="C1012" i="4" s="1"/>
  <c r="L1013" i="4" l="1"/>
  <c r="C1013" i="4" s="1"/>
  <c r="L1014" i="4" l="1"/>
  <c r="C1014" i="4" s="1"/>
  <c r="L1015" i="4" l="1"/>
  <c r="C1015" i="4" s="1"/>
  <c r="L1016" i="4" l="1"/>
  <c r="C1016" i="4" s="1"/>
  <c r="L1017" i="4" l="1"/>
  <c r="C1017" i="4" s="1"/>
  <c r="L1018" i="4" l="1"/>
  <c r="C1018" i="4" s="1"/>
  <c r="L1019" i="4" l="1"/>
  <c r="C1019" i="4" s="1"/>
  <c r="L1020" i="4" l="1"/>
  <c r="C1020" i="4" s="1"/>
  <c r="L1021" i="4" l="1"/>
  <c r="C1021" i="4" s="1"/>
  <c r="L1022" i="4" l="1"/>
  <c r="C1022" i="4" s="1"/>
  <c r="L1023" i="4" l="1"/>
  <c r="C1023" i="4" s="1"/>
  <c r="L1024" i="4" l="1"/>
  <c r="C1024" i="4" s="1"/>
  <c r="L1025" i="4" l="1"/>
  <c r="C1025" i="4" s="1"/>
  <c r="L1026" i="4" l="1"/>
  <c r="C1026" i="4" s="1"/>
  <c r="L1027" i="4" l="1"/>
  <c r="C1027" i="4" s="1"/>
  <c r="L1028" i="4" l="1"/>
  <c r="C1028" i="4" s="1"/>
  <c r="L1029" i="4" l="1"/>
  <c r="C1029" i="4" s="1"/>
  <c r="L1030" i="4" l="1"/>
  <c r="C1030" i="4" s="1"/>
  <c r="L1031" i="4" l="1"/>
  <c r="C1031" i="4" s="1"/>
  <c r="L1032" i="4" l="1"/>
  <c r="C1032" i="4" s="1"/>
  <c r="L1033" i="4" l="1"/>
  <c r="C1033" i="4" s="1"/>
  <c r="L1034" i="4" l="1"/>
  <c r="C1034" i="4" s="1"/>
  <c r="L1035" i="4" l="1"/>
  <c r="C1035" i="4" s="1"/>
  <c r="L1036" i="4" l="1"/>
  <c r="C1036" i="4" s="1"/>
  <c r="L1037" i="4" l="1"/>
  <c r="C1037" i="4" s="1"/>
  <c r="L1038" i="4" l="1"/>
  <c r="C1038" i="4" s="1"/>
  <c r="L1039" i="4" l="1"/>
  <c r="C1039" i="4" s="1"/>
  <c r="L1040" i="4" l="1"/>
  <c r="C1040" i="4" s="1"/>
  <c r="L1041" i="4" l="1"/>
  <c r="C1041" i="4" s="1"/>
  <c r="L1042" i="4" l="1"/>
  <c r="C1042" i="4" s="1"/>
  <c r="L1043" i="4" l="1"/>
  <c r="C1043" i="4" s="1"/>
  <c r="L1044" i="4" l="1"/>
  <c r="C1044" i="4" s="1"/>
  <c r="L1045" i="4" l="1"/>
  <c r="C1045" i="4" s="1"/>
  <c r="L1046" i="4" l="1"/>
  <c r="C1046" i="4" s="1"/>
  <c r="L1047" i="4" l="1"/>
  <c r="C1047" i="4" s="1"/>
  <c r="L1048" i="4" l="1"/>
  <c r="C1048" i="4" s="1"/>
  <c r="L1049" i="4" l="1"/>
  <c r="C1049" i="4" s="1"/>
  <c r="L1050" i="4" l="1"/>
  <c r="C1050" i="4" s="1"/>
  <c r="L1051" i="4" l="1"/>
  <c r="C1051" i="4" s="1"/>
  <c r="L1052" i="4" l="1"/>
  <c r="C1052" i="4" s="1"/>
  <c r="L1053" i="4" l="1"/>
  <c r="C1053" i="4" s="1"/>
  <c r="L1054" i="4" l="1"/>
  <c r="C1054" i="4" s="1"/>
  <c r="L1055" i="4" l="1"/>
  <c r="C1055" i="4" s="1"/>
  <c r="L1056" i="4" l="1"/>
  <c r="C1056" i="4" s="1"/>
  <c r="L1057" i="4" l="1"/>
  <c r="C1057" i="4" s="1"/>
  <c r="L1058" i="4" l="1"/>
  <c r="C1058" i="4" s="1"/>
  <c r="L1059" i="4" l="1"/>
  <c r="C1059" i="4" s="1"/>
  <c r="L1060" i="4" l="1"/>
  <c r="C1060" i="4" s="1"/>
  <c r="L1061" i="4" l="1"/>
  <c r="C1061" i="4" s="1"/>
  <c r="L1062" i="4" l="1"/>
  <c r="C1062" i="4" s="1"/>
  <c r="L1063" i="4" l="1"/>
  <c r="C1063" i="4" s="1"/>
  <c r="L1064" i="4" l="1"/>
  <c r="C1064" i="4" s="1"/>
  <c r="L1065" i="4" l="1"/>
  <c r="C1065" i="4" s="1"/>
  <c r="L1066" i="4" l="1"/>
  <c r="C1066" i="4" s="1"/>
  <c r="L1067" i="4" l="1"/>
  <c r="C1067" i="4" s="1"/>
  <c r="L1068" i="4" l="1"/>
  <c r="C1068" i="4" s="1"/>
  <c r="L1069" i="4" l="1"/>
  <c r="C1069" i="4" s="1"/>
  <c r="L1070" i="4" l="1"/>
  <c r="C1070" i="4" s="1"/>
  <c r="L1071" i="4" l="1"/>
  <c r="C1071" i="4" s="1"/>
  <c r="L1072" i="4" l="1"/>
  <c r="C1072" i="4" s="1"/>
  <c r="L1073" i="4" l="1"/>
  <c r="C1073" i="4" s="1"/>
  <c r="L1074" i="4" l="1"/>
  <c r="C1074" i="4" s="1"/>
  <c r="L1075" i="4" l="1"/>
  <c r="C1075" i="4" s="1"/>
  <c r="L1076" i="4" l="1"/>
  <c r="C1076" i="4" s="1"/>
  <c r="L1077" i="4" l="1"/>
  <c r="C1077" i="4" s="1"/>
  <c r="L1078" i="4" l="1"/>
  <c r="C1078" i="4" s="1"/>
  <c r="L1079" i="4" l="1"/>
  <c r="C1079" i="4" s="1"/>
  <c r="L1080" i="4" l="1"/>
  <c r="C1080" i="4" s="1"/>
  <c r="L1081" i="4" l="1"/>
  <c r="C1081" i="4" s="1"/>
  <c r="L1082" i="4" l="1"/>
  <c r="C1082" i="4" s="1"/>
  <c r="L1083" i="4" l="1"/>
  <c r="C1083" i="4" s="1"/>
  <c r="L1084" i="4" l="1"/>
  <c r="C1084" i="4" s="1"/>
  <c r="L1085" i="4" l="1"/>
  <c r="C1085" i="4" s="1"/>
  <c r="L1086" i="4" l="1"/>
  <c r="C1086" i="4" s="1"/>
  <c r="L1087" i="4" l="1"/>
  <c r="C1087" i="4" s="1"/>
  <c r="L1088" i="4" l="1"/>
  <c r="C1088" i="4" s="1"/>
  <c r="L1089" i="4" l="1"/>
  <c r="C1089" i="4" s="1"/>
  <c r="L1090" i="4" l="1"/>
  <c r="C1090" i="4" s="1"/>
  <c r="L1091" i="4" l="1"/>
  <c r="C1091" i="4" s="1"/>
  <c r="L1092" i="4" l="1"/>
  <c r="C1092" i="4" s="1"/>
  <c r="L1093" i="4" l="1"/>
  <c r="C1093" i="4" s="1"/>
  <c r="L1094" i="4" l="1"/>
  <c r="C1094" i="4" s="1"/>
  <c r="L1095" i="4" l="1"/>
  <c r="C1095" i="4" s="1"/>
  <c r="L1096" i="4" l="1"/>
  <c r="C1096" i="4" s="1"/>
  <c r="L1097" i="4" l="1"/>
  <c r="C1097" i="4" s="1"/>
  <c r="L1098" i="4" l="1"/>
  <c r="C1098" i="4" s="1"/>
  <c r="L1099" i="4" l="1"/>
  <c r="C1099" i="4" s="1"/>
  <c r="L1100" i="4" l="1"/>
  <c r="C1100" i="4" s="1"/>
  <c r="L1101" i="4" l="1"/>
  <c r="C1101" i="4" s="1"/>
  <c r="L1102" i="4" l="1"/>
  <c r="C1102" i="4" s="1"/>
  <c r="L1103" i="4" l="1"/>
  <c r="C1103" i="4" s="1"/>
  <c r="L1104" i="4" l="1"/>
  <c r="C1104" i="4" s="1"/>
  <c r="L1105" i="4" l="1"/>
  <c r="C1105" i="4" s="1"/>
  <c r="L1106" i="4" l="1"/>
  <c r="C1106" i="4" s="1"/>
  <c r="L1107" i="4" l="1"/>
  <c r="C1107" i="4" s="1"/>
  <c r="L1108" i="4" l="1"/>
  <c r="C1108" i="4" s="1"/>
  <c r="L1109" i="4" l="1"/>
  <c r="C1109" i="4" s="1"/>
  <c r="L1110" i="4" l="1"/>
  <c r="C1110" i="4" s="1"/>
  <c r="L1111" i="4" l="1"/>
  <c r="C1111" i="4" s="1"/>
  <c r="L1112" i="4" l="1"/>
  <c r="C1112" i="4" s="1"/>
  <c r="L1113" i="4" l="1"/>
  <c r="C1113" i="4" s="1"/>
  <c r="L1114" i="4" l="1"/>
  <c r="C1114" i="4" s="1"/>
  <c r="L1115" i="4" l="1"/>
  <c r="C1115" i="4" s="1"/>
  <c r="L1116" i="4" l="1"/>
  <c r="C1116" i="4" s="1"/>
  <c r="L1117" i="4" l="1"/>
  <c r="C1117" i="4" s="1"/>
  <c r="L1118" i="4" l="1"/>
  <c r="C1118" i="4" s="1"/>
  <c r="L1119" i="4" l="1"/>
  <c r="C1119" i="4" s="1"/>
  <c r="L1120" i="4" l="1"/>
  <c r="C1120" i="4" s="1"/>
  <c r="L1121" i="4" l="1"/>
  <c r="C1121" i="4" s="1"/>
  <c r="L1122" i="4" l="1"/>
  <c r="C1122" i="4" s="1"/>
  <c r="L1123" i="4" l="1"/>
  <c r="C1123" i="4" s="1"/>
  <c r="L1124" i="4" l="1"/>
  <c r="C1124" i="4" s="1"/>
  <c r="L1125" i="4" l="1"/>
  <c r="C1125" i="4" s="1"/>
  <c r="L1126" i="4" l="1"/>
  <c r="C1126" i="4" s="1"/>
  <c r="L1127" i="4" l="1"/>
  <c r="C1127" i="4" s="1"/>
  <c r="L1128" i="4" l="1"/>
  <c r="C1128" i="4" s="1"/>
  <c r="L1129" i="4" l="1"/>
  <c r="C1129" i="4" s="1"/>
  <c r="L1130" i="4" l="1"/>
  <c r="C1130" i="4" s="1"/>
  <c r="L1131" i="4" l="1"/>
  <c r="C1131" i="4" s="1"/>
  <c r="L1132" i="4" l="1"/>
  <c r="C1132" i="4" s="1"/>
  <c r="L1133" i="4" l="1"/>
  <c r="C1133" i="4" s="1"/>
  <c r="L1134" i="4" l="1"/>
  <c r="C1134" i="4" s="1"/>
  <c r="L1135" i="4" l="1"/>
  <c r="C1135" i="4" s="1"/>
  <c r="L1136" i="4" l="1"/>
  <c r="C1136" i="4" s="1"/>
  <c r="L1137" i="4" l="1"/>
  <c r="C1137" i="4" s="1"/>
  <c r="L1138" i="4" l="1"/>
  <c r="C1138" i="4" s="1"/>
  <c r="L1139" i="4" l="1"/>
  <c r="C1139" i="4" s="1"/>
  <c r="L1140" i="4" l="1"/>
  <c r="C1140" i="4" s="1"/>
  <c r="L1141" i="4" l="1"/>
  <c r="C1141" i="4" s="1"/>
  <c r="L1142" i="4" l="1"/>
  <c r="C1142" i="4" s="1"/>
  <c r="L1143" i="4" l="1"/>
  <c r="C1143" i="4" s="1"/>
  <c r="L1144" i="4" l="1"/>
  <c r="C1144" i="4" s="1"/>
  <c r="L1145" i="4" l="1"/>
  <c r="C1145" i="4" s="1"/>
  <c r="L1146" i="4" l="1"/>
  <c r="C1146" i="4" s="1"/>
  <c r="L1147" i="4" l="1"/>
  <c r="C1147" i="4" s="1"/>
  <c r="L1148" i="4" l="1"/>
  <c r="C1148" i="4" s="1"/>
  <c r="L1149" i="4" l="1"/>
  <c r="C1149" i="4" s="1"/>
  <c r="L1150" i="4" l="1"/>
  <c r="C1150" i="4" s="1"/>
  <c r="L1151" i="4" l="1"/>
  <c r="C1151" i="4" s="1"/>
  <c r="L1152" i="4" l="1"/>
  <c r="C1152" i="4" s="1"/>
  <c r="L1153" i="4" l="1"/>
  <c r="C1153" i="4" s="1"/>
  <c r="L1154" i="4" l="1"/>
  <c r="C1154" i="4" s="1"/>
  <c r="L1155" i="4" l="1"/>
  <c r="C1155" i="4" s="1"/>
  <c r="L1156" i="4" l="1"/>
  <c r="C1156" i="4" s="1"/>
  <c r="L1157" i="4" l="1"/>
  <c r="C1157" i="4" s="1"/>
  <c r="L1158" i="4" l="1"/>
  <c r="C1158" i="4" s="1"/>
  <c r="L1159" i="4" l="1"/>
  <c r="C1159" i="4" s="1"/>
  <c r="L1160" i="4" l="1"/>
  <c r="C1160" i="4" s="1"/>
  <c r="L1161" i="4" l="1"/>
  <c r="C1161" i="4" s="1"/>
  <c r="L1162" i="4" l="1"/>
  <c r="C1162" i="4" s="1"/>
  <c r="L1163" i="4" l="1"/>
  <c r="C1163" i="4" s="1"/>
  <c r="L1164" i="4" l="1"/>
  <c r="C1164" i="4" s="1"/>
  <c r="L1165" i="4" l="1"/>
  <c r="C1165" i="4" s="1"/>
  <c r="L1166" i="4" l="1"/>
  <c r="C1166" i="4" s="1"/>
  <c r="L1167" i="4" l="1"/>
  <c r="C1167" i="4" s="1"/>
  <c r="L1168" i="4" l="1"/>
  <c r="C1168" i="4" s="1"/>
  <c r="L1169" i="4" l="1"/>
  <c r="C1169" i="4" s="1"/>
  <c r="L1170" i="4" l="1"/>
  <c r="C1170" i="4" s="1"/>
  <c r="L1171" i="4" l="1"/>
  <c r="C1171" i="4" s="1"/>
  <c r="L1172" i="4" l="1"/>
  <c r="C1172" i="4" s="1"/>
  <c r="L1173" i="4" l="1"/>
  <c r="C1173" i="4" s="1"/>
  <c r="L1174" i="4" l="1"/>
  <c r="C1174" i="4" s="1"/>
  <c r="L1175" i="4" l="1"/>
  <c r="C1175" i="4" s="1"/>
  <c r="L1176" i="4" l="1"/>
  <c r="C1176" i="4" s="1"/>
  <c r="L1177" i="4" l="1"/>
  <c r="C1177" i="4" s="1"/>
  <c r="L1178" i="4" l="1"/>
  <c r="C1178" i="4" s="1"/>
  <c r="L1179" i="4" l="1"/>
  <c r="C1179" i="4" s="1"/>
  <c r="L1180" i="4" l="1"/>
  <c r="C1180" i="4" s="1"/>
  <c r="L1181" i="4" l="1"/>
  <c r="C1181" i="4" s="1"/>
  <c r="L1182" i="4" l="1"/>
  <c r="C1182" i="4" s="1"/>
  <c r="L1183" i="4" l="1"/>
  <c r="C1183" i="4" s="1"/>
  <c r="L1184" i="4" l="1"/>
  <c r="C1184" i="4" s="1"/>
  <c r="L1185" i="4" l="1"/>
  <c r="C1185" i="4" s="1"/>
  <c r="L1186" i="4" l="1"/>
  <c r="C1186" i="4" s="1"/>
  <c r="L1187" i="4" l="1"/>
  <c r="C1187" i="4" s="1"/>
  <c r="L1188" i="4" l="1"/>
  <c r="C1188" i="4" s="1"/>
  <c r="L1189" i="4" l="1"/>
  <c r="C1189" i="4" s="1"/>
  <c r="L1190" i="4" l="1"/>
  <c r="C1190" i="4" s="1"/>
  <c r="L1191" i="4" l="1"/>
  <c r="C1191" i="4" s="1"/>
  <c r="L1192" i="4" l="1"/>
  <c r="C1192" i="4" s="1"/>
  <c r="L1193" i="4" l="1"/>
  <c r="C1193" i="4" s="1"/>
  <c r="L1194" i="4" l="1"/>
  <c r="C1194" i="4" s="1"/>
  <c r="L1195" i="4" l="1"/>
  <c r="C1195" i="4" s="1"/>
  <c r="L1196" i="4" l="1"/>
  <c r="C1196" i="4" s="1"/>
  <c r="L1197" i="4" l="1"/>
  <c r="C1197" i="4" s="1"/>
  <c r="L1198" i="4" l="1"/>
  <c r="C1198" i="4" s="1"/>
  <c r="L1199" i="4" l="1"/>
  <c r="C1199" i="4" s="1"/>
  <c r="L1200" i="4" l="1"/>
  <c r="C1200" i="4" s="1"/>
  <c r="L1201" i="4" l="1"/>
  <c r="C1201" i="4" s="1"/>
  <c r="L1202" i="4" l="1"/>
  <c r="C1202" i="4" s="1"/>
  <c r="L1203" i="4" l="1"/>
  <c r="C1203" i="4" s="1"/>
  <c r="L1204" i="4" l="1"/>
  <c r="C1204" i="4" s="1"/>
  <c r="L1205" i="4" l="1"/>
  <c r="C1205" i="4" s="1"/>
  <c r="L1206" i="4" l="1"/>
  <c r="C1206" i="4" s="1"/>
  <c r="L1207" i="4" l="1"/>
  <c r="C1207" i="4" s="1"/>
  <c r="L1208" i="4" l="1"/>
  <c r="C1208" i="4" s="1"/>
  <c r="L1209" i="4" l="1"/>
  <c r="C1209" i="4" s="1"/>
  <c r="L1210" i="4" l="1"/>
  <c r="C1210" i="4" s="1"/>
  <c r="L1211" i="4" l="1"/>
  <c r="C1211" i="4" s="1"/>
  <c r="L1212" i="4" l="1"/>
  <c r="C1212" i="4" s="1"/>
  <c r="L1213" i="4" l="1"/>
  <c r="C1213" i="4" s="1"/>
  <c r="L1214" i="4" l="1"/>
  <c r="C1214" i="4" s="1"/>
  <c r="L1215" i="4" l="1"/>
  <c r="C1215" i="4" s="1"/>
  <c r="L1216" i="4" l="1"/>
  <c r="C1216" i="4" s="1"/>
  <c r="L1217" i="4" l="1"/>
  <c r="C1217" i="4" s="1"/>
  <c r="L1218" i="4" l="1"/>
  <c r="C1218" i="4" s="1"/>
  <c r="L1219" i="4" l="1"/>
  <c r="C1219" i="4" s="1"/>
  <c r="L1220" i="4" l="1"/>
  <c r="C1220" i="4" s="1"/>
  <c r="L1221" i="4" l="1"/>
  <c r="C1221" i="4" s="1"/>
  <c r="L1222" i="4" l="1"/>
  <c r="C1222" i="4" s="1"/>
  <c r="L1223" i="4" l="1"/>
  <c r="C1223" i="4" s="1"/>
  <c r="L1224" i="4" l="1"/>
  <c r="C1224" i="4" s="1"/>
  <c r="L1225" i="4" l="1"/>
  <c r="C1225" i="4" s="1"/>
  <c r="L1226" i="4" l="1"/>
  <c r="C1226" i="4" s="1"/>
  <c r="L1227" i="4" l="1"/>
  <c r="C1227" i="4" s="1"/>
  <c r="L1228" i="4" l="1"/>
  <c r="C1228" i="4" s="1"/>
  <c r="L1229" i="4" l="1"/>
  <c r="C1229" i="4" s="1"/>
  <c r="L1230" i="4" l="1"/>
  <c r="C1230" i="4" s="1"/>
  <c r="L1231" i="4" l="1"/>
  <c r="C1231" i="4" s="1"/>
  <c r="L1232" i="4" l="1"/>
  <c r="C1232" i="4" s="1"/>
  <c r="L1233" i="4" l="1"/>
  <c r="C1233" i="4" s="1"/>
  <c r="L1234" i="4" l="1"/>
  <c r="C1234" i="4" s="1"/>
  <c r="L1235" i="4" l="1"/>
  <c r="C1235" i="4" s="1"/>
  <c r="L1236" i="4" l="1"/>
  <c r="C1236" i="4" s="1"/>
  <c r="L1237" i="4" l="1"/>
  <c r="C1237" i="4" s="1"/>
  <c r="L1238" i="4" l="1"/>
  <c r="C1238" i="4" s="1"/>
  <c r="L1239" i="4" l="1"/>
  <c r="C1239" i="4" s="1"/>
  <c r="L1240" i="4" l="1"/>
  <c r="C1240" i="4" s="1"/>
  <c r="L1241" i="4" l="1"/>
  <c r="C1241" i="4" s="1"/>
  <c r="L1242" i="4" l="1"/>
  <c r="C1242" i="4" s="1"/>
  <c r="L1243" i="4" l="1"/>
  <c r="C1243" i="4" s="1"/>
  <c r="L1244" i="4" l="1"/>
  <c r="C1244" i="4" s="1"/>
  <c r="L1245" i="4" l="1"/>
  <c r="C1245" i="4" s="1"/>
  <c r="L1246" i="4" l="1"/>
  <c r="C1246" i="4" s="1"/>
  <c r="L1247" i="4" l="1"/>
  <c r="C1247" i="4" s="1"/>
  <c r="L1248" i="4" l="1"/>
  <c r="C1248" i="4" s="1"/>
  <c r="L1249" i="4" l="1"/>
  <c r="C1249" i="4" s="1"/>
  <c r="L1250" i="4" l="1"/>
  <c r="C1250" i="4" s="1"/>
  <c r="L1251" i="4" l="1"/>
  <c r="C1251" i="4" s="1"/>
  <c r="L1252" i="4" l="1"/>
  <c r="C1252" i="4" s="1"/>
  <c r="L1253" i="4" l="1"/>
  <c r="C1253" i="4" s="1"/>
  <c r="L1254" i="4" l="1"/>
  <c r="C1254" i="4" s="1"/>
  <c r="L1255" i="4" l="1"/>
  <c r="C1255" i="4" s="1"/>
  <c r="L1256" i="4" l="1"/>
  <c r="C1256" i="4" s="1"/>
  <c r="L1257" i="4" l="1"/>
  <c r="C1257" i="4" s="1"/>
  <c r="L1258" i="4" l="1"/>
  <c r="C1258" i="4" s="1"/>
  <c r="L1259" i="4" l="1"/>
  <c r="C1259" i="4" s="1"/>
  <c r="L1260" i="4" l="1"/>
  <c r="C1260" i="4" s="1"/>
  <c r="L1261" i="4" l="1"/>
  <c r="C1261" i="4" s="1"/>
  <c r="L1262" i="4" l="1"/>
  <c r="C1262" i="4" s="1"/>
  <c r="L1263" i="4" l="1"/>
  <c r="C1263" i="4" s="1"/>
  <c r="L1264" i="4" l="1"/>
  <c r="C1264" i="4" s="1"/>
  <c r="L1265" i="4" l="1"/>
  <c r="C1265" i="4" s="1"/>
  <c r="L1266" i="4" l="1"/>
  <c r="C1266" i="4" s="1"/>
  <c r="L1267" i="4" l="1"/>
  <c r="C1267" i="4" s="1"/>
  <c r="L1268" i="4" l="1"/>
  <c r="C1268" i="4" s="1"/>
  <c r="L1269" i="4" l="1"/>
  <c r="C1269" i="4" s="1"/>
  <c r="L1270" i="4" l="1"/>
  <c r="C1270" i="4" s="1"/>
  <c r="L1271" i="4" l="1"/>
  <c r="C1271" i="4" s="1"/>
  <c r="L1272" i="4" l="1"/>
  <c r="C1272" i="4" s="1"/>
  <c r="L1273" i="4" l="1"/>
  <c r="C1273" i="4" s="1"/>
  <c r="L1274" i="4" l="1"/>
  <c r="C1274" i="4" s="1"/>
  <c r="L1275" i="4" l="1"/>
  <c r="C1275" i="4" s="1"/>
  <c r="L1276" i="4" l="1"/>
  <c r="C1276" i="4" s="1"/>
  <c r="L1277" i="4" l="1"/>
  <c r="C1277" i="4" s="1"/>
  <c r="L1278" i="4" l="1"/>
  <c r="C1278" i="4" s="1"/>
  <c r="L1279" i="4" l="1"/>
  <c r="C1279" i="4" s="1"/>
  <c r="L1280" i="4" l="1"/>
  <c r="C1280" i="4" s="1"/>
  <c r="L1281" i="4" l="1"/>
  <c r="C1281" i="4" s="1"/>
  <c r="L1282" i="4" l="1"/>
  <c r="C1282" i="4" s="1"/>
  <c r="L1283" i="4" l="1"/>
  <c r="C1283" i="4" s="1"/>
  <c r="L1284" i="4" l="1"/>
  <c r="C1284" i="4" s="1"/>
  <c r="L1285" i="4" l="1"/>
  <c r="C1285" i="4" s="1"/>
  <c r="L1286" i="4" l="1"/>
  <c r="C1286" i="4" s="1"/>
  <c r="L1287" i="4" l="1"/>
  <c r="C1287" i="4" s="1"/>
  <c r="L1288" i="4" l="1"/>
  <c r="C1288" i="4" s="1"/>
  <c r="L1289" i="4" l="1"/>
  <c r="C1289" i="4" s="1"/>
  <c r="L1290" i="4" l="1"/>
  <c r="C1290" i="4" s="1"/>
  <c r="L1291" i="4" l="1"/>
  <c r="C1291" i="4" s="1"/>
  <c r="L1292" i="4" l="1"/>
  <c r="C1292" i="4" s="1"/>
  <c r="L1293" i="4" l="1"/>
  <c r="C1293" i="4" s="1"/>
  <c r="L1294" i="4" l="1"/>
  <c r="C1294" i="4" s="1"/>
  <c r="L1295" i="4" l="1"/>
  <c r="C1295" i="4" s="1"/>
  <c r="L1296" i="4" l="1"/>
  <c r="C1296" i="4" s="1"/>
  <c r="L1297" i="4" l="1"/>
  <c r="C1297" i="4" s="1"/>
  <c r="L1298" i="4" l="1"/>
  <c r="C1298" i="4" s="1"/>
  <c r="L1299" i="4" l="1"/>
  <c r="C1299" i="4" s="1"/>
  <c r="L1300" i="4" l="1"/>
  <c r="C1300" i="4" s="1"/>
  <c r="L1301" i="4" l="1"/>
  <c r="C1301" i="4" s="1"/>
  <c r="L1302" i="4" l="1"/>
  <c r="C1302" i="4" s="1"/>
  <c r="L1303" i="4" l="1"/>
  <c r="C1303" i="4" s="1"/>
  <c r="L1304" i="4" l="1"/>
  <c r="C1304" i="4" s="1"/>
  <c r="L1305" i="4" l="1"/>
  <c r="C1305" i="4" s="1"/>
  <c r="L1306" i="4" l="1"/>
  <c r="C1306" i="4" s="1"/>
  <c r="L1307" i="4" l="1"/>
  <c r="C1307" i="4" s="1"/>
  <c r="L1308" i="4" l="1"/>
  <c r="C1308" i="4" s="1"/>
  <c r="L1309" i="4" l="1"/>
  <c r="C1309" i="4" s="1"/>
  <c r="L1310" i="4" l="1"/>
  <c r="C1310" i="4" s="1"/>
  <c r="L1311" i="4" l="1"/>
  <c r="C1311" i="4" s="1"/>
  <c r="L1312" i="4" l="1"/>
  <c r="C1312" i="4" s="1"/>
  <c r="L1313" i="4" l="1"/>
  <c r="C1313" i="4" s="1"/>
  <c r="L1314" i="4" l="1"/>
  <c r="C1314" i="4" s="1"/>
  <c r="L1315" i="4" l="1"/>
  <c r="C1315" i="4" s="1"/>
  <c r="L1316" i="4" l="1"/>
  <c r="C1316" i="4" s="1"/>
  <c r="L1317" i="4" l="1"/>
  <c r="C1317" i="4" s="1"/>
  <c r="L1318" i="4" l="1"/>
  <c r="C1318" i="4" s="1"/>
  <c r="L1319" i="4" l="1"/>
  <c r="C1319" i="4" s="1"/>
  <c r="L1320" i="4" l="1"/>
  <c r="C1320" i="4" s="1"/>
  <c r="L1321" i="4" l="1"/>
  <c r="C1321" i="4" s="1"/>
  <c r="L1322" i="4" l="1"/>
  <c r="C1322" i="4" s="1"/>
  <c r="L1323" i="4" l="1"/>
  <c r="C1323" i="4" s="1"/>
  <c r="L1324" i="4" l="1"/>
  <c r="C1324" i="4" s="1"/>
  <c r="L1325" i="4" l="1"/>
  <c r="C1325" i="4" s="1"/>
  <c r="L1326" i="4" l="1"/>
  <c r="C1326" i="4" s="1"/>
  <c r="L1327" i="4" l="1"/>
  <c r="C1327" i="4" s="1"/>
  <c r="L1328" i="4" l="1"/>
  <c r="C1328" i="4" s="1"/>
  <c r="L1329" i="4" l="1"/>
  <c r="C1329" i="4" s="1"/>
  <c r="L1330" i="4" l="1"/>
  <c r="C1330" i="4" s="1"/>
  <c r="L1331" i="4" l="1"/>
  <c r="C1331" i="4" s="1"/>
  <c r="L1332" i="4" l="1"/>
  <c r="C1332" i="4" s="1"/>
  <c r="L1333" i="4" l="1"/>
  <c r="C1333" i="4" s="1"/>
  <c r="L1334" i="4" l="1"/>
  <c r="C1334" i="4" s="1"/>
  <c r="L1335" i="4" l="1"/>
  <c r="C1335" i="4" s="1"/>
  <c r="L1336" i="4" l="1"/>
  <c r="C1336" i="4" s="1"/>
  <c r="L1337" i="4" l="1"/>
  <c r="C1337" i="4" s="1"/>
  <c r="L1338" i="4" l="1"/>
  <c r="C1338" i="4" s="1"/>
  <c r="L1339" i="4" l="1"/>
  <c r="C1339" i="4" s="1"/>
  <c r="L1340" i="4" l="1"/>
  <c r="C1340" i="4" s="1"/>
  <c r="L1341" i="4" l="1"/>
  <c r="C1341" i="4" s="1"/>
  <c r="L1342" i="4" l="1"/>
  <c r="C1342" i="4" s="1"/>
  <c r="L1343" i="4" l="1"/>
  <c r="C1343" i="4" s="1"/>
  <c r="L1344" i="4" l="1"/>
  <c r="C1344" i="4" s="1"/>
  <c r="L1345" i="4" l="1"/>
  <c r="C1345" i="4" s="1"/>
  <c r="L1346" i="4" l="1"/>
  <c r="C1346" i="4" s="1"/>
  <c r="L1347" i="4" l="1"/>
  <c r="C1347" i="4" s="1"/>
  <c r="L1348" i="4" l="1"/>
  <c r="C1348" i="4" s="1"/>
  <c r="L1349" i="4" l="1"/>
  <c r="C1349" i="4" s="1"/>
  <c r="L1350" i="4" l="1"/>
  <c r="C1350" i="4" s="1"/>
  <c r="L1351" i="4" l="1"/>
  <c r="C1351" i="4" s="1"/>
  <c r="L1352" i="4" l="1"/>
  <c r="C1352" i="4" s="1"/>
  <c r="L1353" i="4" l="1"/>
  <c r="C1353" i="4" s="1"/>
  <c r="L1354" i="4" l="1"/>
  <c r="C1354" i="4" s="1"/>
  <c r="L1355" i="4" l="1"/>
  <c r="C1355" i="4" s="1"/>
  <c r="L1356" i="4" l="1"/>
  <c r="C1356" i="4" s="1"/>
  <c r="L1357" i="4" l="1"/>
  <c r="C1357" i="4" s="1"/>
  <c r="L1358" i="4" l="1"/>
  <c r="C1358" i="4" s="1"/>
  <c r="L1359" i="4" l="1"/>
  <c r="C1359" i="4" s="1"/>
  <c r="L1360" i="4" l="1"/>
  <c r="C1360" i="4" s="1"/>
  <c r="L1361" i="4" l="1"/>
  <c r="C1361" i="4" s="1"/>
  <c r="L1362" i="4" l="1"/>
  <c r="C1362" i="4" s="1"/>
  <c r="L1363" i="4" l="1"/>
  <c r="C1363" i="4" s="1"/>
  <c r="L1364" i="4" l="1"/>
  <c r="C1364" i="4" s="1"/>
  <c r="L1365" i="4" l="1"/>
  <c r="C1365" i="4" s="1"/>
  <c r="L1366" i="4" l="1"/>
  <c r="C1366" i="4" s="1"/>
  <c r="L1367" i="4" l="1"/>
  <c r="C1367" i="4" s="1"/>
  <c r="L1368" i="4" l="1"/>
  <c r="C1368" i="4" s="1"/>
  <c r="L1369" i="4" l="1"/>
  <c r="C1369" i="4" s="1"/>
  <c r="L1370" i="4" l="1"/>
  <c r="C1370" i="4" s="1"/>
  <c r="L1371" i="4" l="1"/>
  <c r="C1371" i="4" s="1"/>
  <c r="L1372" i="4" l="1"/>
  <c r="C1372" i="4" s="1"/>
  <c r="L1373" i="4" l="1"/>
  <c r="C1373" i="4" s="1"/>
  <c r="L1374" i="4" l="1"/>
  <c r="C1374" i="4" s="1"/>
  <c r="L1375" i="4" l="1"/>
  <c r="C1375" i="4" s="1"/>
  <c r="L1376" i="4" l="1"/>
  <c r="C1376" i="4" s="1"/>
  <c r="L1377" i="4" l="1"/>
  <c r="C1377" i="4" s="1"/>
  <c r="L1378" i="4" l="1"/>
  <c r="C1378" i="4" s="1"/>
  <c r="L1379" i="4" l="1"/>
  <c r="C1379" i="4" s="1"/>
  <c r="L1380" i="4" l="1"/>
  <c r="C1380" i="4" s="1"/>
  <c r="L1381" i="4" l="1"/>
  <c r="C1381" i="4" s="1"/>
  <c r="L1382" i="4" l="1"/>
  <c r="C1382" i="4" s="1"/>
  <c r="L1383" i="4" l="1"/>
  <c r="C1383" i="4" s="1"/>
  <c r="L1384" i="4" l="1"/>
  <c r="C1384" i="4" s="1"/>
  <c r="L1385" i="4" l="1"/>
  <c r="C1385" i="4" s="1"/>
  <c r="L1386" i="4" l="1"/>
  <c r="C1386" i="4" s="1"/>
  <c r="L1387" i="4" l="1"/>
  <c r="C1387" i="4" s="1"/>
  <c r="L1388" i="4" l="1"/>
  <c r="C1388" i="4" s="1"/>
  <c r="L1389" i="4" l="1"/>
  <c r="C1389" i="4" s="1"/>
  <c r="L1390" i="4" l="1"/>
  <c r="C1390" i="4" s="1"/>
  <c r="L1391" i="4" l="1"/>
  <c r="C1391" i="4" s="1"/>
  <c r="L1392" i="4" l="1"/>
  <c r="C1392" i="4" s="1"/>
  <c r="L1393" i="4" l="1"/>
  <c r="C1393" i="4" s="1"/>
  <c r="L1394" i="4" l="1"/>
  <c r="C1394" i="4" s="1"/>
  <c r="L1395" i="4" l="1"/>
  <c r="C1395" i="4" s="1"/>
  <c r="L1396" i="4" l="1"/>
  <c r="C1396" i="4" s="1"/>
  <c r="L1397" i="4" l="1"/>
  <c r="C1397" i="4" s="1"/>
  <c r="L1398" i="4" l="1"/>
  <c r="C1398" i="4" s="1"/>
  <c r="L1399" i="4" l="1"/>
  <c r="C1399" i="4" s="1"/>
  <c r="L1400" i="4" l="1"/>
  <c r="C1400" i="4" s="1"/>
  <c r="L1401" i="4" l="1"/>
  <c r="C1401" i="4" s="1"/>
  <c r="L1402" i="4" l="1"/>
  <c r="C1402" i="4" s="1"/>
  <c r="L1403" i="4" l="1"/>
  <c r="C1403" i="4" s="1"/>
  <c r="L1404" i="4" l="1"/>
  <c r="C1404" i="4" s="1"/>
  <c r="L1405" i="4" l="1"/>
  <c r="C1405" i="4" s="1"/>
  <c r="L1406" i="4" l="1"/>
  <c r="C1406" i="4" s="1"/>
  <c r="L1407" i="4" l="1"/>
  <c r="C1407" i="4" s="1"/>
  <c r="L1408" i="4" l="1"/>
  <c r="C1408" i="4" s="1"/>
  <c r="L1409" i="4" l="1"/>
  <c r="C1409" i="4" s="1"/>
  <c r="L1410" i="4" l="1"/>
  <c r="C1410" i="4" s="1"/>
  <c r="L1411" i="4" l="1"/>
  <c r="C1411" i="4" s="1"/>
  <c r="L1412" i="4" l="1"/>
  <c r="C1412" i="4" s="1"/>
  <c r="L1413" i="4" l="1"/>
  <c r="C1413" i="4" s="1"/>
  <c r="L1414" i="4" l="1"/>
  <c r="C1414" i="4" s="1"/>
  <c r="L1415" i="4" l="1"/>
  <c r="C1415" i="4" s="1"/>
  <c r="L1416" i="4" l="1"/>
  <c r="C1416" i="4" s="1"/>
  <c r="L1417" i="4" l="1"/>
  <c r="C1417" i="4" s="1"/>
  <c r="L1418" i="4" l="1"/>
  <c r="C1418" i="4" s="1"/>
  <c r="L1419" i="4" l="1"/>
  <c r="C1419" i="4" s="1"/>
  <c r="L1420" i="4" l="1"/>
  <c r="C1420" i="4" s="1"/>
  <c r="L1421" i="4" l="1"/>
  <c r="C1421" i="4" s="1"/>
  <c r="L1422" i="4" l="1"/>
  <c r="C1422" i="4" s="1"/>
  <c r="L1423" i="4" l="1"/>
  <c r="C1423" i="4" s="1"/>
  <c r="L1424" i="4" l="1"/>
  <c r="C1424" i="4" s="1"/>
  <c r="L1425" i="4" l="1"/>
  <c r="C1425" i="4" s="1"/>
  <c r="L1426" i="4" l="1"/>
  <c r="C1426" i="4" s="1"/>
  <c r="L1427" i="4" l="1"/>
  <c r="C1427" i="4" s="1"/>
  <c r="L1428" i="4" l="1"/>
  <c r="C1428" i="4" s="1"/>
  <c r="L1429" i="4" l="1"/>
  <c r="C1429" i="4" s="1"/>
  <c r="L1430" i="4" l="1"/>
  <c r="C1430" i="4" s="1"/>
  <c r="L1431" i="4" l="1"/>
  <c r="C1431" i="4" s="1"/>
  <c r="L1432" i="4" l="1"/>
  <c r="C1432" i="4" s="1"/>
  <c r="L1433" i="4" l="1"/>
  <c r="C1433" i="4" s="1"/>
  <c r="L1434" i="4" l="1"/>
  <c r="C1434" i="4" s="1"/>
  <c r="L1435" i="4" l="1"/>
  <c r="C1435" i="4" s="1"/>
  <c r="L1436" i="4" l="1"/>
  <c r="C1436" i="4" s="1"/>
  <c r="L1437" i="4" l="1"/>
  <c r="C1437" i="4" s="1"/>
  <c r="L1438" i="4" l="1"/>
  <c r="C1438" i="4" s="1"/>
  <c r="L1439" i="4" l="1"/>
  <c r="C1439" i="4" s="1"/>
  <c r="L1440" i="4" l="1"/>
  <c r="C1440" i="4" s="1"/>
  <c r="L1441" i="4" l="1"/>
  <c r="C1441" i="4" s="1"/>
  <c r="L1442" i="4" l="1"/>
  <c r="C1442" i="4" s="1"/>
  <c r="L1443" i="4" l="1"/>
  <c r="C1443" i="4" s="1"/>
  <c r="L1444" i="4" l="1"/>
  <c r="C1444" i="4" s="1"/>
  <c r="L1445" i="4" l="1"/>
  <c r="C1445" i="4" s="1"/>
  <c r="L1446" i="4" l="1"/>
  <c r="C1446" i="4" s="1"/>
  <c r="L1447" i="4" l="1"/>
  <c r="C1447" i="4" s="1"/>
  <c r="L1448" i="4" l="1"/>
  <c r="C1448" i="4" s="1"/>
  <c r="L1449" i="4" l="1"/>
  <c r="C1449" i="4" s="1"/>
  <c r="L1450" i="4" l="1"/>
  <c r="C1450" i="4" s="1"/>
  <c r="L1451" i="4" l="1"/>
  <c r="C1451" i="4" s="1"/>
  <c r="L1452" i="4" l="1"/>
  <c r="C1452" i="4" s="1"/>
  <c r="L1453" i="4" l="1"/>
  <c r="C1453" i="4" s="1"/>
  <c r="L1454" i="4" l="1"/>
  <c r="C1454" i="4" s="1"/>
  <c r="L1455" i="4" l="1"/>
  <c r="C1455" i="4" s="1"/>
  <c r="L1456" i="4" l="1"/>
  <c r="C1456" i="4" s="1"/>
  <c r="L1457" i="4" l="1"/>
  <c r="C1457" i="4" s="1"/>
  <c r="L1458" i="4" l="1"/>
  <c r="C1458" i="4" s="1"/>
  <c r="L1459" i="4" l="1"/>
  <c r="C1459" i="4" s="1"/>
  <c r="L1460" i="4" l="1"/>
  <c r="C1460" i="4" s="1"/>
  <c r="L1461" i="4" l="1"/>
  <c r="C1461" i="4" s="1"/>
  <c r="L1462" i="4" l="1"/>
  <c r="C1462" i="4" s="1"/>
  <c r="L1463" i="4" l="1"/>
  <c r="C1463" i="4" s="1"/>
  <c r="L1464" i="4" l="1"/>
  <c r="C1464" i="4" s="1"/>
  <c r="L1465" i="4" l="1"/>
  <c r="C1465" i="4" s="1"/>
  <c r="L1466" i="4" l="1"/>
  <c r="C1466" i="4" s="1"/>
  <c r="L1467" i="4" l="1"/>
  <c r="C1467" i="4" s="1"/>
  <c r="L1468" i="4" l="1"/>
  <c r="C1468" i="4" s="1"/>
  <c r="L1469" i="4" l="1"/>
  <c r="C1469" i="4" s="1"/>
  <c r="L1470" i="4" l="1"/>
  <c r="C1470" i="4" s="1"/>
  <c r="L1471" i="4" l="1"/>
  <c r="C1471" i="4" s="1"/>
  <c r="L1472" i="4" l="1"/>
  <c r="C1472" i="4" s="1"/>
  <c r="L1473" i="4" l="1"/>
  <c r="C1473" i="4" s="1"/>
  <c r="L1474" i="4" l="1"/>
  <c r="C1474" i="4" s="1"/>
  <c r="L1475" i="4" l="1"/>
  <c r="C1475" i="4" s="1"/>
  <c r="L1476" i="4" l="1"/>
  <c r="C1476" i="4" s="1"/>
  <c r="L1477" i="4" l="1"/>
  <c r="C1477" i="4" s="1"/>
  <c r="L1478" i="4" l="1"/>
  <c r="C1478" i="4" s="1"/>
  <c r="L1479" i="4" l="1"/>
  <c r="C1479" i="4" s="1"/>
  <c r="L1480" i="4" l="1"/>
  <c r="C1480" i="4" s="1"/>
  <c r="L1481" i="4" l="1"/>
  <c r="C1481" i="4" s="1"/>
  <c r="L1482" i="4" l="1"/>
  <c r="C1482" i="4" s="1"/>
  <c r="L1483" i="4" l="1"/>
  <c r="C1483" i="4" s="1"/>
  <c r="L1484" i="4" l="1"/>
  <c r="C1484" i="4" s="1"/>
  <c r="L1485" i="4" l="1"/>
  <c r="C1485" i="4" s="1"/>
  <c r="L1486" i="4" l="1"/>
  <c r="C1486" i="4" s="1"/>
  <c r="L1487" i="4" l="1"/>
  <c r="C1487" i="4" s="1"/>
  <c r="L1488" i="4" l="1"/>
  <c r="C1488" i="4" s="1"/>
  <c r="L1489" i="4" l="1"/>
  <c r="C1489" i="4" s="1"/>
  <c r="L1490" i="4" l="1"/>
  <c r="C1490" i="4" s="1"/>
  <c r="L1491" i="4" l="1"/>
  <c r="C1491" i="4" s="1"/>
  <c r="L1492" i="4" l="1"/>
  <c r="C1492" i="4" s="1"/>
  <c r="L1493" i="4" l="1"/>
  <c r="C1493" i="4" s="1"/>
  <c r="L1494" i="4" l="1"/>
  <c r="C1494" i="4" s="1"/>
  <c r="L1495" i="4" l="1"/>
  <c r="C1495" i="4" s="1"/>
  <c r="L1496" i="4" l="1"/>
  <c r="C1496" i="4" s="1"/>
  <c r="L1497" i="4" l="1"/>
  <c r="C1497" i="4" s="1"/>
  <c r="L1498" i="4" l="1"/>
  <c r="C1498" i="4" s="1"/>
  <c r="L1499" i="4" l="1"/>
  <c r="C1499" i="4" s="1"/>
  <c r="L1500" i="4" l="1"/>
  <c r="C1500" i="4" s="1"/>
  <c r="L1501" i="4" l="1"/>
  <c r="C1501" i="4" s="1"/>
  <c r="L1502" i="4" l="1"/>
  <c r="C1502" i="4" s="1"/>
  <c r="L1503" i="4" l="1"/>
  <c r="C1503" i="4" s="1"/>
  <c r="L1504" i="4" l="1"/>
  <c r="C1504" i="4" s="1"/>
  <c r="L1505" i="4" l="1"/>
  <c r="C1505" i="4" s="1"/>
  <c r="L1506" i="4" l="1"/>
  <c r="C1506" i="4" s="1"/>
  <c r="L1507" i="4" l="1"/>
  <c r="C1507" i="4" s="1"/>
  <c r="L1508" i="4" l="1"/>
  <c r="C1508" i="4" s="1"/>
  <c r="L1509" i="4" l="1"/>
  <c r="C1509" i="4" s="1"/>
  <c r="L1510" i="4" l="1"/>
  <c r="C1510" i="4" s="1"/>
  <c r="L1511" i="4" l="1"/>
  <c r="C1511" i="4" s="1"/>
  <c r="L1512" i="4" l="1"/>
  <c r="C1512" i="4" s="1"/>
  <c r="L1513" i="4" l="1"/>
  <c r="C1513" i="4" s="1"/>
  <c r="L1514" i="4" l="1"/>
  <c r="C1514" i="4" s="1"/>
  <c r="L1515" i="4" l="1"/>
  <c r="C1515" i="4" s="1"/>
  <c r="L1516" i="4" l="1"/>
  <c r="C1516" i="4" s="1"/>
  <c r="L1517" i="4" l="1"/>
  <c r="C1517" i="4" s="1"/>
  <c r="L1518" i="4" l="1"/>
  <c r="C1518" i="4" s="1"/>
  <c r="L1519" i="4" l="1"/>
  <c r="C1519" i="4" s="1"/>
  <c r="L1520" i="4" l="1"/>
  <c r="C1520" i="4" s="1"/>
  <c r="L1521" i="4" l="1"/>
  <c r="C1521" i="4" s="1"/>
  <c r="L1522" i="4" l="1"/>
  <c r="C1522" i="4" s="1"/>
  <c r="L1523" i="4" l="1"/>
  <c r="C1523" i="4" s="1"/>
  <c r="L1524" i="4" l="1"/>
  <c r="C1524" i="4" s="1"/>
  <c r="L1525" i="4" l="1"/>
  <c r="C1525" i="4" s="1"/>
  <c r="L1526" i="4" l="1"/>
  <c r="C1526" i="4" s="1"/>
  <c r="L1527" i="4" l="1"/>
  <c r="C1527" i="4" s="1"/>
  <c r="L1528" i="4" l="1"/>
  <c r="C1528" i="4" s="1"/>
  <c r="L1529" i="4" l="1"/>
  <c r="C1529" i="4" s="1"/>
  <c r="L1530" i="4" l="1"/>
  <c r="C1530" i="4" s="1"/>
  <c r="L1531" i="4" l="1"/>
  <c r="C1531" i="4" s="1"/>
  <c r="L1532" i="4" l="1"/>
  <c r="C1532" i="4" s="1"/>
  <c r="L1533" i="4" l="1"/>
  <c r="C1533" i="4" s="1"/>
  <c r="L1534" i="4" l="1"/>
  <c r="C1534" i="4" s="1"/>
  <c r="L1535" i="4" l="1"/>
  <c r="C1535" i="4" s="1"/>
  <c r="L1536" i="4" l="1"/>
  <c r="C1536" i="4" s="1"/>
  <c r="L1537" i="4" l="1"/>
  <c r="C1537" i="4" s="1"/>
  <c r="L1538" i="4" l="1"/>
  <c r="C1538" i="4" s="1"/>
  <c r="L1539" i="4" l="1"/>
  <c r="C1539" i="4" s="1"/>
  <c r="L1540" i="4" l="1"/>
  <c r="C1540" i="4" s="1"/>
  <c r="L1541" i="4" l="1"/>
  <c r="C1541" i="4" s="1"/>
  <c r="L1542" i="4" l="1"/>
  <c r="C1542" i="4" s="1"/>
  <c r="L1543" i="4" l="1"/>
  <c r="C1543" i="4" s="1"/>
  <c r="L1544" i="4" l="1"/>
  <c r="C1544" i="4" s="1"/>
  <c r="L1545" i="4" l="1"/>
  <c r="C1545" i="4" s="1"/>
  <c r="L1546" i="4" l="1"/>
  <c r="C1546" i="4" s="1"/>
  <c r="L1547" i="4" l="1"/>
  <c r="C1547" i="4" s="1"/>
  <c r="L1548" i="4" l="1"/>
  <c r="C1548" i="4" s="1"/>
  <c r="L1549" i="4" l="1"/>
  <c r="C1549" i="4" s="1"/>
  <c r="L1550" i="4" l="1"/>
  <c r="C1550" i="4" s="1"/>
  <c r="L1551" i="4" l="1"/>
  <c r="C1551" i="4" s="1"/>
  <c r="L1552" i="4" l="1"/>
  <c r="C1552" i="4" s="1"/>
  <c r="L1553" i="4" l="1"/>
  <c r="C1553" i="4" s="1"/>
  <c r="L1554" i="4" l="1"/>
  <c r="C1554" i="4" s="1"/>
  <c r="L1555" i="4" l="1"/>
  <c r="C1555" i="4" s="1"/>
  <c r="L1556" i="4" l="1"/>
  <c r="C1556" i="4" s="1"/>
  <c r="L1557" i="4" l="1"/>
  <c r="C1557" i="4" s="1"/>
  <c r="L1558" i="4" l="1"/>
  <c r="C1558" i="4" s="1"/>
  <c r="L1559" i="4" l="1"/>
  <c r="C1559" i="4" s="1"/>
  <c r="L1560" i="4" l="1"/>
  <c r="C1560" i="4" s="1"/>
  <c r="L1561" i="4" l="1"/>
  <c r="C1561" i="4" s="1"/>
  <c r="L1562" i="4" l="1"/>
  <c r="C1562" i="4" s="1"/>
  <c r="L1563" i="4" l="1"/>
  <c r="C1563" i="4" s="1"/>
  <c r="L1564" i="4" l="1"/>
  <c r="C1564" i="4" s="1"/>
  <c r="L1565" i="4" l="1"/>
  <c r="C1565" i="4" s="1"/>
  <c r="L1566" i="4" l="1"/>
  <c r="C1566" i="4" s="1"/>
  <c r="L1567" i="4" l="1"/>
  <c r="C1567" i="4" s="1"/>
  <c r="L1568" i="4" l="1"/>
  <c r="C1568" i="4" s="1"/>
  <c r="L1569" i="4" l="1"/>
  <c r="C1569" i="4" s="1"/>
  <c r="L1570" i="4" l="1"/>
  <c r="C1570" i="4" s="1"/>
  <c r="L1571" i="4" l="1"/>
  <c r="C1571" i="4" s="1"/>
  <c r="L1572" i="4" l="1"/>
  <c r="C1572" i="4" s="1"/>
  <c r="L1573" i="4" l="1"/>
  <c r="C1573" i="4" s="1"/>
  <c r="L1574" i="4" l="1"/>
  <c r="C1574" i="4" s="1"/>
  <c r="L1575" i="4" l="1"/>
  <c r="C1575" i="4" s="1"/>
  <c r="L1576" i="4" l="1"/>
  <c r="C1576" i="4" s="1"/>
  <c r="L1577" i="4" l="1"/>
  <c r="C1577" i="4" s="1"/>
  <c r="L1578" i="4" l="1"/>
  <c r="C1578" i="4" s="1"/>
  <c r="L1579" i="4" l="1"/>
  <c r="C1579" i="4" s="1"/>
  <c r="L1580" i="4" l="1"/>
  <c r="C1580" i="4" s="1"/>
  <c r="L1581" i="4" l="1"/>
  <c r="C1581" i="4" s="1"/>
  <c r="L1582" i="4" l="1"/>
  <c r="C1582" i="4" s="1"/>
  <c r="L1583" i="4" l="1"/>
  <c r="C1583" i="4" s="1"/>
  <c r="L1584" i="4" l="1"/>
  <c r="C1584" i="4" s="1"/>
  <c r="L1585" i="4" l="1"/>
  <c r="C1585" i="4" s="1"/>
  <c r="L1586" i="4" l="1"/>
  <c r="C1586" i="4" s="1"/>
  <c r="L1587" i="4" l="1"/>
  <c r="C1587" i="4" s="1"/>
  <c r="L1588" i="4" l="1"/>
  <c r="C1588" i="4" s="1"/>
  <c r="L1589" i="4" l="1"/>
  <c r="C1589" i="4" s="1"/>
  <c r="L1590" i="4" l="1"/>
  <c r="C1590" i="4" s="1"/>
  <c r="L1591" i="4" l="1"/>
  <c r="C1591" i="4" s="1"/>
  <c r="L1592" i="4" l="1"/>
  <c r="C1592" i="4" s="1"/>
  <c r="L1593" i="4" l="1"/>
  <c r="C1593" i="4" s="1"/>
  <c r="L1594" i="4" l="1"/>
  <c r="C1594" i="4" s="1"/>
  <c r="L1595" i="4" l="1"/>
  <c r="C1595" i="4" s="1"/>
  <c r="L1596" i="4" l="1"/>
  <c r="C1596" i="4" s="1"/>
  <c r="L1597" i="4" l="1"/>
  <c r="C1597" i="4" s="1"/>
  <c r="L1598" i="4" l="1"/>
  <c r="C1598" i="4" s="1"/>
  <c r="L1599" i="4" l="1"/>
  <c r="C1599" i="4" s="1"/>
  <c r="L1600" i="4" l="1"/>
  <c r="C1600" i="4" s="1"/>
  <c r="L1601" i="4" l="1"/>
  <c r="C1601" i="4" s="1"/>
  <c r="L1602" i="4" l="1"/>
  <c r="C1602" i="4" s="1"/>
  <c r="L1603" i="4" l="1"/>
  <c r="C1603" i="4" s="1"/>
  <c r="L1604" i="4" l="1"/>
  <c r="C1604" i="4" s="1"/>
  <c r="L1605" i="4" l="1"/>
  <c r="C1605" i="4" s="1"/>
  <c r="L1606" i="4" l="1"/>
  <c r="C1606" i="4" s="1"/>
  <c r="L1607" i="4" l="1"/>
  <c r="C1607" i="4" s="1"/>
  <c r="L1608" i="4" l="1"/>
  <c r="C1608" i="4" s="1"/>
  <c r="L1609" i="4" l="1"/>
  <c r="C1609" i="4" s="1"/>
  <c r="L1610" i="4" l="1"/>
  <c r="C1610" i="4" s="1"/>
  <c r="L1611" i="4" l="1"/>
  <c r="C1611" i="4" s="1"/>
  <c r="L1612" i="4" l="1"/>
  <c r="C1612" i="4" s="1"/>
  <c r="L1613" i="4" l="1"/>
  <c r="C1613" i="4" s="1"/>
  <c r="L1614" i="4" l="1"/>
  <c r="C1614" i="4" s="1"/>
  <c r="L1615" i="4" l="1"/>
  <c r="C1615" i="4" s="1"/>
  <c r="L1616" i="4" l="1"/>
  <c r="C1616" i="4" s="1"/>
  <c r="L1617" i="4" l="1"/>
  <c r="C1617" i="4" s="1"/>
  <c r="L1618" i="4" l="1"/>
  <c r="C1618" i="4" s="1"/>
  <c r="L1619" i="4" l="1"/>
  <c r="C1619" i="4" s="1"/>
  <c r="L1620" i="4" l="1"/>
  <c r="C1620" i="4" s="1"/>
  <c r="L1621" i="4" l="1"/>
  <c r="C1621" i="4" s="1"/>
  <c r="L1622" i="4" l="1"/>
  <c r="C1622" i="4" s="1"/>
  <c r="L1623" i="4" l="1"/>
  <c r="C1623" i="4" s="1"/>
  <c r="L1624" i="4" l="1"/>
  <c r="C1624" i="4" s="1"/>
  <c r="L1625" i="4" l="1"/>
  <c r="C1625" i="4" s="1"/>
  <c r="L1626" i="4" l="1"/>
  <c r="C1626" i="4" s="1"/>
  <c r="L1627" i="4" l="1"/>
  <c r="C1627" i="4" s="1"/>
  <c r="L1628" i="4" l="1"/>
  <c r="C1628" i="4" s="1"/>
  <c r="L1629" i="4" l="1"/>
  <c r="C1629" i="4" s="1"/>
  <c r="L1630" i="4" l="1"/>
  <c r="C1630" i="4" s="1"/>
  <c r="L1631" i="4" l="1"/>
  <c r="C1631" i="4" s="1"/>
  <c r="L1632" i="4" l="1"/>
  <c r="C1632" i="4" s="1"/>
  <c r="L1633" i="4" l="1"/>
  <c r="C1633" i="4" s="1"/>
  <c r="L1634" i="4" l="1"/>
  <c r="C1634" i="4" s="1"/>
  <c r="L1635" i="4" l="1"/>
  <c r="C1635" i="4" s="1"/>
  <c r="L1636" i="4" l="1"/>
  <c r="C1636" i="4" s="1"/>
  <c r="L1637" i="4" l="1"/>
  <c r="C1637" i="4" s="1"/>
  <c r="L1638" i="4" l="1"/>
  <c r="C1638" i="4" s="1"/>
  <c r="L1639" i="4" l="1"/>
  <c r="C1639" i="4" s="1"/>
  <c r="L1640" i="4" l="1"/>
  <c r="C1640" i="4" s="1"/>
  <c r="L1641" i="4" l="1"/>
  <c r="C1641" i="4" s="1"/>
  <c r="L1642" i="4" l="1"/>
  <c r="C1642" i="4" s="1"/>
  <c r="L1643" i="4" l="1"/>
  <c r="C1643" i="4" s="1"/>
  <c r="L1644" i="4" l="1"/>
  <c r="C1644" i="4" s="1"/>
  <c r="L1645" i="4" l="1"/>
  <c r="C1645" i="4" s="1"/>
  <c r="L1646" i="4" l="1"/>
  <c r="C1646" i="4" s="1"/>
  <c r="L1647" i="4" l="1"/>
  <c r="C1647" i="4" s="1"/>
  <c r="L1648" i="4" l="1"/>
  <c r="C1648" i="4" s="1"/>
  <c r="L1649" i="4" l="1"/>
  <c r="C1649" i="4" s="1"/>
  <c r="L1650" i="4" l="1"/>
  <c r="C1650" i="4" s="1"/>
  <c r="L1651" i="4" l="1"/>
  <c r="C1651" i="4" s="1"/>
  <c r="L1652" i="4" l="1"/>
  <c r="C1652" i="4" s="1"/>
  <c r="L1653" i="4" l="1"/>
  <c r="C1653" i="4" s="1"/>
  <c r="L1654" i="4" l="1"/>
  <c r="C1654" i="4" s="1"/>
  <c r="L1655" i="4" l="1"/>
  <c r="C1655" i="4" s="1"/>
  <c r="L1656" i="4" l="1"/>
  <c r="C1656" i="4" s="1"/>
  <c r="L1657" i="4" l="1"/>
  <c r="C1657" i="4" s="1"/>
  <c r="L1658" i="4" l="1"/>
  <c r="C1658" i="4" s="1"/>
  <c r="L1659" i="4" l="1"/>
  <c r="C1659" i="4" s="1"/>
  <c r="L1660" i="4" l="1"/>
  <c r="C1660" i="4" s="1"/>
  <c r="L1661" i="4" l="1"/>
  <c r="C1661" i="4" s="1"/>
  <c r="L1662" i="4" l="1"/>
  <c r="C1662" i="4" s="1"/>
  <c r="L1663" i="4" l="1"/>
  <c r="C1663" i="4" s="1"/>
  <c r="L1664" i="4" l="1"/>
  <c r="C1664" i="4" s="1"/>
  <c r="L1665" i="4" l="1"/>
  <c r="C1665" i="4" s="1"/>
  <c r="L1666" i="4" l="1"/>
  <c r="C1666" i="4" s="1"/>
  <c r="L1667" i="4" l="1"/>
  <c r="C1667" i="4" s="1"/>
  <c r="L1668" i="4" l="1"/>
  <c r="C1668" i="4" s="1"/>
  <c r="L1669" i="4" l="1"/>
  <c r="C1669" i="4" s="1"/>
  <c r="L1670" i="4" l="1"/>
  <c r="C1670" i="4" s="1"/>
  <c r="L1671" i="4" l="1"/>
  <c r="C1671" i="4" s="1"/>
  <c r="L1672" i="4" l="1"/>
  <c r="C1672" i="4" s="1"/>
  <c r="L1673" i="4" l="1"/>
  <c r="C1673" i="4" s="1"/>
  <c r="L1674" i="4" l="1"/>
  <c r="C1674" i="4" s="1"/>
  <c r="L1675" i="4" l="1"/>
  <c r="C1675" i="4" s="1"/>
  <c r="L1676" i="4" l="1"/>
  <c r="C1676" i="4" s="1"/>
  <c r="L1677" i="4" l="1"/>
  <c r="C1677" i="4" s="1"/>
  <c r="L1678" i="4" l="1"/>
  <c r="C1678" i="4" s="1"/>
  <c r="L1679" i="4" l="1"/>
  <c r="C1679" i="4" s="1"/>
  <c r="L1680" i="4" l="1"/>
  <c r="C1680" i="4" s="1"/>
  <c r="L1681" i="4" l="1"/>
  <c r="C1681" i="4" s="1"/>
  <c r="L1682" i="4" l="1"/>
  <c r="C1682" i="4" s="1"/>
  <c r="L1683" i="4" l="1"/>
  <c r="C1683" i="4" s="1"/>
  <c r="L1684" i="4" l="1"/>
  <c r="C1684" i="4" s="1"/>
  <c r="L1685" i="4" l="1"/>
  <c r="C1685" i="4" s="1"/>
  <c r="L1686" i="4" l="1"/>
  <c r="C1686" i="4" s="1"/>
  <c r="L1687" i="4" l="1"/>
  <c r="C1687" i="4" s="1"/>
  <c r="L1688" i="4" l="1"/>
  <c r="C1688" i="4" s="1"/>
  <c r="L1689" i="4" l="1"/>
  <c r="C1689" i="4" s="1"/>
  <c r="L1690" i="4" l="1"/>
  <c r="C1690" i="4" s="1"/>
  <c r="L1691" i="4" l="1"/>
  <c r="C1691" i="4" s="1"/>
  <c r="L1692" i="4" l="1"/>
  <c r="C1692" i="4" s="1"/>
  <c r="L1693" i="4" l="1"/>
  <c r="C1693" i="4" s="1"/>
  <c r="L1694" i="4" l="1"/>
  <c r="C1694" i="4" s="1"/>
  <c r="L1695" i="4" l="1"/>
  <c r="C1695" i="4" s="1"/>
  <c r="L1696" i="4" l="1"/>
  <c r="C1696" i="4" s="1"/>
  <c r="L1697" i="4" l="1"/>
  <c r="C1697" i="4" s="1"/>
  <c r="L1698" i="4" l="1"/>
  <c r="C1698" i="4" s="1"/>
  <c r="L1699" i="4" l="1"/>
  <c r="C1699" i="4" s="1"/>
  <c r="L1700" i="4" l="1"/>
  <c r="C1700" i="4" s="1"/>
  <c r="L1701" i="4" l="1"/>
  <c r="C1701" i="4" s="1"/>
  <c r="L1702" i="4" l="1"/>
  <c r="C1702" i="4" s="1"/>
  <c r="L1703" i="4" l="1"/>
  <c r="C1703" i="4" s="1"/>
  <c r="L1704" i="4" l="1"/>
  <c r="C1704" i="4" s="1"/>
  <c r="L1705" i="4" l="1"/>
  <c r="C1705" i="4" s="1"/>
  <c r="L1706" i="4" l="1"/>
  <c r="C1706" i="4" s="1"/>
  <c r="L1707" i="4" l="1"/>
  <c r="C1707" i="4" s="1"/>
  <c r="L1708" i="4" l="1"/>
  <c r="C1708" i="4" s="1"/>
  <c r="L1709" i="4" l="1"/>
  <c r="C1709" i="4" s="1"/>
  <c r="L1710" i="4" l="1"/>
  <c r="C1710" i="4" s="1"/>
  <c r="L1711" i="4" l="1"/>
  <c r="C1711" i="4" s="1"/>
  <c r="L1712" i="4" l="1"/>
  <c r="C1712" i="4" s="1"/>
  <c r="L1713" i="4" l="1"/>
  <c r="C1713" i="4" s="1"/>
  <c r="L1714" i="4" l="1"/>
  <c r="C1714" i="4" s="1"/>
  <c r="L1715" i="4" l="1"/>
  <c r="C1715" i="4" s="1"/>
  <c r="L1716" i="4" l="1"/>
  <c r="C1716" i="4" s="1"/>
  <c r="L1717" i="4" l="1"/>
  <c r="C1717" i="4" s="1"/>
  <c r="L1718" i="4" l="1"/>
  <c r="C1718" i="4" s="1"/>
  <c r="L1719" i="4" l="1"/>
  <c r="C1719" i="4" s="1"/>
  <c r="L1720" i="4" l="1"/>
  <c r="C1720" i="4" s="1"/>
  <c r="L1721" i="4" l="1"/>
  <c r="C1721" i="4" s="1"/>
  <c r="L1722" i="4" l="1"/>
  <c r="C1722" i="4" s="1"/>
  <c r="L1723" i="4" l="1"/>
  <c r="C1723" i="4" s="1"/>
  <c r="L1724" i="4" l="1"/>
  <c r="C1724" i="4" s="1"/>
  <c r="L1725" i="4" l="1"/>
  <c r="C1725" i="4" s="1"/>
  <c r="L1726" i="4" l="1"/>
  <c r="C1726" i="4" s="1"/>
  <c r="L1727" i="4" l="1"/>
  <c r="C1727" i="4" s="1"/>
  <c r="L1728" i="4" l="1"/>
  <c r="C1728" i="4" s="1"/>
  <c r="L1729" i="4" l="1"/>
  <c r="C1729" i="4" s="1"/>
  <c r="L1730" i="4" l="1"/>
  <c r="C1730" i="4" s="1"/>
  <c r="L1731" i="4" l="1"/>
  <c r="C1731" i="4" s="1"/>
  <c r="L1732" i="4" l="1"/>
  <c r="C1732" i="4" s="1"/>
  <c r="L1733" i="4" l="1"/>
  <c r="C1733" i="4" s="1"/>
  <c r="L1734" i="4" l="1"/>
  <c r="C1734" i="4" s="1"/>
  <c r="L1735" i="4" l="1"/>
  <c r="C1735" i="4" s="1"/>
  <c r="L1736" i="4" l="1"/>
  <c r="C1736" i="4" s="1"/>
  <c r="L1737" i="4" l="1"/>
  <c r="C1737" i="4" s="1"/>
  <c r="L1738" i="4" l="1"/>
  <c r="C1738" i="4" s="1"/>
  <c r="L1739" i="4" l="1"/>
  <c r="C1739" i="4" s="1"/>
  <c r="L1740" i="4" l="1"/>
  <c r="C1740" i="4" s="1"/>
  <c r="L1741" i="4" l="1"/>
  <c r="C1741" i="4" s="1"/>
  <c r="L1742" i="4" l="1"/>
  <c r="C1742" i="4" s="1"/>
  <c r="L1743" i="4" l="1"/>
  <c r="C1743" i="4" s="1"/>
  <c r="L1744" i="4" l="1"/>
  <c r="C1744" i="4" s="1"/>
  <c r="L1745" i="4" l="1"/>
  <c r="C1745" i="4" s="1"/>
  <c r="L1746" i="4" l="1"/>
  <c r="C1746" i="4" s="1"/>
  <c r="L1747" i="4" l="1"/>
  <c r="C1747" i="4" s="1"/>
  <c r="L1748" i="4" l="1"/>
  <c r="C1748" i="4" s="1"/>
  <c r="L1749" i="4" l="1"/>
  <c r="C1749" i="4" s="1"/>
  <c r="L1750" i="4" l="1"/>
  <c r="C1750" i="4" s="1"/>
  <c r="L1751" i="4" l="1"/>
  <c r="C1751" i="4" s="1"/>
  <c r="L1752" i="4" l="1"/>
  <c r="C1752" i="4" s="1"/>
  <c r="L1753" i="4" l="1"/>
  <c r="C1753" i="4" s="1"/>
  <c r="L1754" i="4" l="1"/>
  <c r="C1754" i="4" s="1"/>
  <c r="L1755" i="4" l="1"/>
  <c r="C1755" i="4" s="1"/>
  <c r="L1756" i="4" l="1"/>
  <c r="C1756" i="4" s="1"/>
  <c r="L1757" i="4" l="1"/>
  <c r="C1757" i="4" s="1"/>
  <c r="L1758" i="4" l="1"/>
  <c r="C1758" i="4" s="1"/>
  <c r="L1759" i="4" l="1"/>
  <c r="C1759" i="4" s="1"/>
  <c r="L1760" i="4" l="1"/>
  <c r="C1760" i="4" s="1"/>
  <c r="L1761" i="4" l="1"/>
  <c r="C1761" i="4" s="1"/>
  <c r="L1762" i="4" l="1"/>
  <c r="C1762" i="4" s="1"/>
  <c r="L1763" i="4" l="1"/>
  <c r="C1763" i="4" s="1"/>
  <c r="L1764" i="4" l="1"/>
  <c r="C1764" i="4" s="1"/>
  <c r="L1765" i="4" l="1"/>
  <c r="C1765" i="4" s="1"/>
  <c r="L1766" i="4" l="1"/>
  <c r="C1766" i="4" s="1"/>
  <c r="L1767" i="4" l="1"/>
  <c r="C1767" i="4" s="1"/>
  <c r="L1768" i="4" l="1"/>
  <c r="C1768" i="4" s="1"/>
  <c r="L1769" i="4" l="1"/>
  <c r="C1769" i="4" s="1"/>
  <c r="L1770" i="4" l="1"/>
  <c r="C1770" i="4" s="1"/>
  <c r="L1771" i="4" l="1"/>
  <c r="C1771" i="4" s="1"/>
  <c r="L1772" i="4" l="1"/>
  <c r="C1772" i="4" s="1"/>
  <c r="L1773" i="4" l="1"/>
  <c r="C1773" i="4" s="1"/>
  <c r="L1774" i="4" l="1"/>
  <c r="C1774" i="4" s="1"/>
  <c r="L1775" i="4" l="1"/>
  <c r="C1775" i="4" s="1"/>
  <c r="L1776" i="4" l="1"/>
  <c r="C1776" i="4" s="1"/>
  <c r="L1777" i="4" l="1"/>
  <c r="C1777" i="4" s="1"/>
  <c r="L1778" i="4" l="1"/>
  <c r="C1778" i="4" s="1"/>
  <c r="L1779" i="4" l="1"/>
  <c r="C1779" i="4" s="1"/>
  <c r="L1780" i="4" l="1"/>
  <c r="C1780" i="4" s="1"/>
  <c r="L1781" i="4" l="1"/>
  <c r="C1781" i="4" s="1"/>
  <c r="L1782" i="4" l="1"/>
  <c r="C1782" i="4" s="1"/>
  <c r="L1783" i="4" l="1"/>
  <c r="C1783" i="4" s="1"/>
  <c r="L1784" i="4" l="1"/>
  <c r="C1784" i="4" s="1"/>
  <c r="L1785" i="4" l="1"/>
  <c r="C1785" i="4" s="1"/>
  <c r="L1786" i="4" l="1"/>
  <c r="C1786" i="4" s="1"/>
  <c r="L1787" i="4" l="1"/>
  <c r="C1787" i="4" s="1"/>
  <c r="L1788" i="4" l="1"/>
  <c r="C1788" i="4" s="1"/>
  <c r="L1789" i="4" l="1"/>
  <c r="C1789" i="4" s="1"/>
  <c r="L1790" i="4" l="1"/>
  <c r="C1790" i="4" s="1"/>
  <c r="L1791" i="4" l="1"/>
  <c r="C1791" i="4" s="1"/>
  <c r="L1792" i="4" l="1"/>
  <c r="C1792" i="4" s="1"/>
  <c r="L1793" i="4" l="1"/>
  <c r="C1793" i="4" s="1"/>
  <c r="L1794" i="4" l="1"/>
  <c r="C1794" i="4" s="1"/>
  <c r="L1795" i="4" l="1"/>
  <c r="C1795" i="4" s="1"/>
  <c r="L1796" i="4" l="1"/>
  <c r="C1796" i="4" s="1"/>
  <c r="L1797" i="4" l="1"/>
  <c r="C1797" i="4" s="1"/>
  <c r="L1798" i="4" l="1"/>
  <c r="C1798" i="4" s="1"/>
  <c r="L1799" i="4" l="1"/>
  <c r="C1799" i="4" s="1"/>
  <c r="L1800" i="4" l="1"/>
  <c r="C1800" i="4" s="1"/>
  <c r="L1801" i="4" l="1"/>
  <c r="C1801" i="4" s="1"/>
  <c r="L1802" i="4" l="1"/>
  <c r="C1802" i="4" s="1"/>
  <c r="L1803" i="4" l="1"/>
  <c r="C1803" i="4" s="1"/>
  <c r="L1804" i="4" l="1"/>
  <c r="C1804" i="4" s="1"/>
  <c r="L1805" i="4" l="1"/>
  <c r="C1805" i="4" s="1"/>
  <c r="L1806" i="4" l="1"/>
  <c r="C1806" i="4" s="1"/>
  <c r="L1807" i="4" l="1"/>
  <c r="C1807" i="4" s="1"/>
  <c r="L1808" i="4" l="1"/>
  <c r="C1808" i="4" s="1"/>
  <c r="L1809" i="4" l="1"/>
  <c r="C1809" i="4" s="1"/>
  <c r="L1810" i="4" l="1"/>
  <c r="C1810" i="4" s="1"/>
  <c r="L1811" i="4" l="1"/>
  <c r="C1811" i="4" s="1"/>
  <c r="L1812" i="4" l="1"/>
  <c r="C1812" i="4" s="1"/>
  <c r="L1813" i="4" l="1"/>
  <c r="C1813" i="4" s="1"/>
  <c r="L1814" i="4" l="1"/>
  <c r="C1814" i="4" s="1"/>
  <c r="L1815" i="4" l="1"/>
  <c r="C1815" i="4" s="1"/>
  <c r="L1816" i="4" l="1"/>
  <c r="C1816" i="4" s="1"/>
</calcChain>
</file>

<file path=xl/sharedStrings.xml><?xml version="1.0" encoding="utf-8"?>
<sst xmlns="http://schemas.openxmlformats.org/spreadsheetml/2006/main" count="456" uniqueCount="182">
  <si>
    <t>Pore width [nm]</t>
  </si>
  <si>
    <t>Cumulative Pore Volume [cc/g]</t>
  </si>
  <si>
    <t>Cumulative Surface Area [m2/g]</t>
  </si>
  <si>
    <t>dV(logd) [cc/g]</t>
  </si>
  <si>
    <t>dS(logd) [m2/g]</t>
  </si>
  <si>
    <t>Lower confidence limit (nm)</t>
  </si>
  <si>
    <t>Fitting error (%)</t>
  </si>
  <si>
    <t>Surface area (m2/g)</t>
  </si>
  <si>
    <t>Pore volume (cc/g)</t>
  </si>
  <si>
    <t>Pore width (Mode(dLog)) (nm)</t>
  </si>
  <si>
    <t>Burn-off (%)</t>
  </si>
  <si>
    <t>small particles</t>
  </si>
  <si>
    <t>big particles</t>
  </si>
  <si>
    <t>raw particles</t>
  </si>
  <si>
    <r>
      <rPr>
        <sz val="12"/>
        <color theme="1"/>
        <rFont val="Symbol"/>
        <charset val="2"/>
      </rPr>
      <t>d</t>
    </r>
    <r>
      <rPr>
        <sz val="12"/>
        <color theme="1"/>
        <rFont val="Calibri"/>
        <family val="2"/>
      </rPr>
      <t>1 (ppm)</t>
    </r>
  </si>
  <si>
    <r>
      <rPr>
        <sz val="12"/>
        <color theme="1"/>
        <rFont val="Symbol"/>
        <charset val="2"/>
      </rPr>
      <t>d2</t>
    </r>
    <r>
      <rPr>
        <sz val="12"/>
        <color theme="1"/>
        <rFont val="Calibri"/>
        <family val="2"/>
      </rPr>
      <t xml:space="preserve"> (ppm)</t>
    </r>
  </si>
  <si>
    <t>A1 (nm)</t>
  </si>
  <si>
    <t>A2 (nm)</t>
  </si>
  <si>
    <t>d0 (nm)</t>
  </si>
  <si>
    <t>pore 1</t>
  </si>
  <si>
    <t>size</t>
  </si>
  <si>
    <t>pore 2</t>
  </si>
  <si>
    <r>
      <rPr>
        <sz val="12"/>
        <color theme="1"/>
        <rFont val="Symbol"/>
        <charset val="2"/>
      </rPr>
      <t>d</t>
    </r>
    <r>
      <rPr>
        <sz val="12"/>
        <color theme="1"/>
        <rFont val="Calibri"/>
        <family val="2"/>
      </rPr>
      <t>avg (ppm)</t>
    </r>
  </si>
  <si>
    <t>A (ppm)</t>
  </si>
  <si>
    <t>r0 (nm)</t>
  </si>
  <si>
    <t>b</t>
  </si>
  <si>
    <t>w (nm)</t>
  </si>
  <si>
    <t>pour trouver valeurs:</t>
  </si>
  <si>
    <r>
      <rPr>
        <sz val="12"/>
        <color theme="1"/>
        <rFont val="Symbol"/>
        <charset val="2"/>
      </rPr>
      <t>d</t>
    </r>
    <r>
      <rPr>
        <sz val="12"/>
        <color theme="1"/>
        <rFont val="Calibri"/>
        <family val="2"/>
      </rPr>
      <t>avg</t>
    </r>
  </si>
  <si>
    <r>
      <rPr>
        <sz val="12"/>
        <color theme="1"/>
        <rFont val="Symbol"/>
        <charset val="2"/>
      </rPr>
      <t>d</t>
    </r>
    <r>
      <rPr>
        <sz val="12"/>
        <color theme="1"/>
        <rFont val="Calibri"/>
        <family val="2"/>
      </rPr>
      <t>obs (ppm)</t>
    </r>
  </si>
  <si>
    <t>st (min)</t>
  </si>
  <si>
    <t>B.O (%)</t>
  </si>
  <si>
    <t>NMR Pore Volume (cc/g)</t>
  </si>
  <si>
    <t>size obs</t>
  </si>
  <si>
    <t>GS</t>
  </si>
  <si>
    <t>NMR</t>
  </si>
  <si>
    <t>size (nm)</t>
  </si>
  <si>
    <t>between</t>
  </si>
  <si>
    <t>smaller</t>
  </si>
  <si>
    <t>size-w</t>
  </si>
  <si>
    <t>r</t>
  </si>
  <si>
    <t>r/r0</t>
  </si>
  <si>
    <t>exp(-(r/r0)power(beta))</t>
  </si>
  <si>
    <t>(r/r0)^b</t>
  </si>
  <si>
    <t>integral rectangles</t>
  </si>
  <si>
    <t>overestimated</t>
  </si>
  <si>
    <t>underest.</t>
  </si>
  <si>
    <t>avg</t>
  </si>
  <si>
    <t>sum</t>
  </si>
  <si>
    <t>davg = 8.3832*size^-1.194</t>
  </si>
  <si>
    <r>
      <rPr>
        <sz val="12"/>
        <color theme="1"/>
        <rFont val="Symbol"/>
        <charset val="2"/>
      </rPr>
      <t>D</t>
    </r>
    <r>
      <rPr>
        <sz val="12"/>
        <color theme="1"/>
        <rFont val="Calibri"/>
        <family val="2"/>
      </rPr>
      <t>avg</t>
    </r>
  </si>
  <si>
    <t>Calcul du rapport entre le volume entourant les particules qui est à portée des pores et le volume des pores</t>
  </si>
  <si>
    <r>
      <t>volume (</t>
    </r>
    <r>
      <rPr>
        <sz val="12"/>
        <color theme="1"/>
        <rFont val="Symbol"/>
        <charset val="2"/>
      </rPr>
      <t>m</t>
    </r>
    <r>
      <rPr>
        <sz val="12"/>
        <color theme="1"/>
        <rFont val="Calibri"/>
        <family val="2"/>
      </rPr>
      <t>L)</t>
    </r>
  </si>
  <si>
    <t>particle</t>
  </si>
  <si>
    <r>
      <t>radius (</t>
    </r>
    <r>
      <rPr>
        <sz val="12"/>
        <color theme="1"/>
        <rFont val="Symbol"/>
        <charset val="2"/>
      </rPr>
      <t>m</t>
    </r>
    <r>
      <rPr>
        <sz val="12"/>
        <color theme="1"/>
        <rFont val="Calibri"/>
        <family val="2"/>
      </rPr>
      <t>m)</t>
    </r>
  </si>
  <si>
    <t>surrounding water</t>
  </si>
  <si>
    <t>diffusion coefficient</t>
  </si>
  <si>
    <r>
      <t>cm</t>
    </r>
    <r>
      <rPr>
        <vertAlign val="superscript"/>
        <sz val="12"/>
        <color theme="1"/>
        <rFont val="Calibri"/>
        <family val="2"/>
      </rPr>
      <t>2</t>
    </r>
    <r>
      <rPr>
        <sz val="12"/>
        <color theme="1"/>
        <rFont val="Calibri"/>
        <family val="2"/>
      </rPr>
      <t>/s</t>
    </r>
  </si>
  <si>
    <r>
      <t>cm</t>
    </r>
    <r>
      <rPr>
        <vertAlign val="superscript"/>
        <sz val="12"/>
        <color theme="1"/>
        <rFont val="Calibri"/>
        <family val="2"/>
      </rPr>
      <t>2</t>
    </r>
  </si>
  <si>
    <r>
      <rPr>
        <sz val="12"/>
        <color theme="1"/>
        <rFont val="Symbol"/>
        <charset val="2"/>
      </rPr>
      <t>m</t>
    </r>
    <r>
      <rPr>
        <sz val="12"/>
        <color theme="1"/>
        <rFont val="Calibri"/>
        <family val="2"/>
      </rPr>
      <t>m</t>
    </r>
  </si>
  <si>
    <t>ratio</t>
  </si>
  <si>
    <t>fast regime</t>
  </si>
  <si>
    <t>slow regime</t>
  </si>
  <si>
    <t>fast exchange regime: same as diffusion coefficient</t>
  </si>
  <si>
    <r>
      <t xml:space="preserve">distance covered in 1 </t>
    </r>
    <r>
      <rPr>
        <sz val="12"/>
        <color theme="1"/>
        <rFont val="Symbol"/>
        <charset val="2"/>
      </rPr>
      <t>m</t>
    </r>
    <r>
      <rPr>
        <sz val="12"/>
        <color theme="1"/>
        <rFont val="Calibri"/>
        <family val="2"/>
      </rPr>
      <t>s</t>
    </r>
  </si>
  <si>
    <t>slow exchange regime: 10^-3 times diffusion coefficient</t>
  </si>
  <si>
    <r>
      <t xml:space="preserve">area covered in 1 </t>
    </r>
    <r>
      <rPr>
        <sz val="12"/>
        <color theme="1"/>
        <rFont val="Symbol"/>
        <charset val="2"/>
      </rPr>
      <t>m</t>
    </r>
    <r>
      <rPr>
        <sz val="12"/>
        <color theme="1"/>
        <rFont val="Calibri"/>
        <family val="2"/>
      </rPr>
      <t>s</t>
    </r>
  </si>
  <si>
    <r>
      <t xml:space="preserve">10^-3 times area covered in 1 </t>
    </r>
    <r>
      <rPr>
        <sz val="12"/>
        <color theme="1"/>
        <rFont val="Symbol"/>
        <charset val="2"/>
      </rPr>
      <t>m</t>
    </r>
    <r>
      <rPr>
        <sz val="12"/>
        <color theme="1"/>
        <rFont val="Calibri"/>
        <family val="2"/>
      </rPr>
      <t>s</t>
    </r>
  </si>
  <si>
    <t>pore volume</t>
  </si>
  <si>
    <t>size*volume</t>
  </si>
  <si>
    <r>
      <t xml:space="preserve">calc. </t>
    </r>
    <r>
      <rPr>
        <sz val="12"/>
        <color theme="1"/>
        <rFont val="Symbol"/>
        <charset val="2"/>
      </rPr>
      <t>d</t>
    </r>
    <r>
      <rPr>
        <sz val="12"/>
        <color theme="1"/>
        <rFont val="Calibri (Body)"/>
      </rPr>
      <t xml:space="preserve"> (ppm)</t>
    </r>
  </si>
  <si>
    <r>
      <t>size = A1.exp(-</t>
    </r>
    <r>
      <rPr>
        <sz val="12"/>
        <color theme="1"/>
        <rFont val="Symbol"/>
        <charset val="2"/>
      </rPr>
      <t>d</t>
    </r>
    <r>
      <rPr>
        <sz val="12"/>
        <color theme="1"/>
        <rFont val="Calibri"/>
        <family val="2"/>
        <scheme val="minor"/>
      </rPr>
      <t>avg/</t>
    </r>
    <r>
      <rPr>
        <sz val="12"/>
        <color theme="1"/>
        <rFont val="Symbol"/>
        <charset val="2"/>
      </rPr>
      <t>d</t>
    </r>
    <r>
      <rPr>
        <sz val="12"/>
        <color theme="1"/>
        <rFont val="Calibri"/>
        <family val="2"/>
        <scheme val="minor"/>
      </rPr>
      <t>1) + A2.exp(-</t>
    </r>
    <r>
      <rPr>
        <sz val="12"/>
        <color theme="1"/>
        <rFont val="Symbol"/>
        <charset val="2"/>
      </rPr>
      <t>d</t>
    </r>
    <r>
      <rPr>
        <sz val="12"/>
        <color theme="1"/>
        <rFont val="Calibri"/>
        <family val="2"/>
        <scheme val="minor"/>
      </rPr>
      <t>avg/</t>
    </r>
    <r>
      <rPr>
        <sz val="12"/>
        <color theme="1"/>
        <rFont val="Symbol"/>
        <charset val="2"/>
      </rPr>
      <t>d</t>
    </r>
    <r>
      <rPr>
        <sz val="12"/>
        <color theme="1"/>
        <rFont val="Calibri"/>
        <family val="2"/>
        <scheme val="minor"/>
      </rPr>
      <t xml:space="preserve">2) + </t>
    </r>
    <r>
      <rPr>
        <sz val="12"/>
        <color theme="1"/>
        <rFont val="Symbol"/>
        <charset val="2"/>
      </rPr>
      <t>d</t>
    </r>
    <r>
      <rPr>
        <sz val="12"/>
        <color theme="1"/>
        <rFont val="Calibri"/>
        <family val="2"/>
        <scheme val="minor"/>
      </rPr>
      <t xml:space="preserve">0 </t>
    </r>
  </si>
  <si>
    <t>from Nucleation and Growth Process of Water Adsorption in Micropores of Activated Carbon Revealed by NMR.pdf</t>
  </si>
  <si>
    <t>adapted from Probing carbon micropore size distribution with NICS.pdf</t>
  </si>
  <si>
    <t>r=d/2</t>
  </si>
  <si>
    <r>
      <rPr>
        <sz val="12"/>
        <color theme="1"/>
        <rFont val="Symbol"/>
        <charset val="2"/>
      </rPr>
      <t>d</t>
    </r>
    <r>
      <rPr>
        <sz val="12"/>
        <color theme="1"/>
        <rFont val="Calibri"/>
        <family val="2"/>
        <scheme val="minor"/>
      </rPr>
      <t>avg = A*exp(-(r/r0)powerbeta) + A*exp(-((d-r)/r0)powerbeta)</t>
    </r>
  </si>
  <si>
    <r>
      <rPr>
        <sz val="12"/>
        <color theme="1"/>
        <rFont val="Symbol"/>
        <charset val="2"/>
      </rPr>
      <t>d</t>
    </r>
    <r>
      <rPr>
        <sz val="12"/>
        <color theme="1"/>
        <rFont val="Calibri"/>
        <family val="2"/>
        <scheme val="minor"/>
      </rPr>
      <t>avg</t>
    </r>
  </si>
  <si>
    <r>
      <rPr>
        <sz val="12"/>
        <color theme="1"/>
        <rFont val="Symbol"/>
        <charset val="2"/>
      </rPr>
      <t>d</t>
    </r>
    <r>
      <rPr>
        <sz val="12"/>
        <color theme="1"/>
        <rFont val="Calibri"/>
        <family val="2"/>
        <scheme val="minor"/>
      </rPr>
      <t>avg = 2A/(size-2w).integral(w to size-w) of exp(-(r/r0)power(beta)).dr</t>
    </r>
  </si>
  <si>
    <t>formule 1</t>
  </si>
  <si>
    <t>formule 2</t>
  </si>
  <si>
    <t>s45min small (copied)</t>
  </si>
  <si>
    <t>pore size (nm)</t>
  </si>
  <si>
    <r>
      <t>D</t>
    </r>
    <r>
      <rPr>
        <sz val="12"/>
        <color theme="1"/>
        <rFont val="Calibri"/>
        <family val="2"/>
      </rPr>
      <t xml:space="preserve"> (ppm)</t>
    </r>
  </si>
  <si>
    <t>r (nm)</t>
  </si>
  <si>
    <t>average distance between adsorbent and pore surface</t>
  </si>
  <si>
    <t>total pore vol.</t>
  </si>
  <si>
    <t>Pore size*vol.</t>
  </si>
  <si>
    <t>from Probing carbon micropore size distribution by NICS</t>
  </si>
  <si>
    <t>from Nucleation and Growth Process of Water Adsorption in Micropores of Activated Carbon Revealed by NMR</t>
  </si>
  <si>
    <t>1 M</t>
  </si>
  <si>
    <t>water</t>
  </si>
  <si>
    <t>0.1 M</t>
  </si>
  <si>
    <t>NMR results</t>
  </si>
  <si>
    <t>Exchanging pores</t>
  </si>
  <si>
    <t>smallest</t>
  </si>
  <si>
    <t>biggest</t>
  </si>
  <si>
    <t>GS results</t>
  </si>
  <si>
    <r>
      <rPr>
        <sz val="12"/>
        <color theme="1"/>
        <rFont val="Symbol"/>
        <charset val="2"/>
      </rPr>
      <t>S</t>
    </r>
    <r>
      <rPr>
        <sz val="12"/>
        <color theme="1"/>
        <rFont val="Calibri"/>
        <family val="2"/>
      </rPr>
      <t xml:space="preserve"> pore vol.</t>
    </r>
  </si>
  <si>
    <t>avg pore size</t>
  </si>
  <si>
    <r>
      <rPr>
        <sz val="12"/>
        <color theme="1"/>
        <rFont val="Symbol"/>
        <charset val="2"/>
      </rPr>
      <t>D</t>
    </r>
    <r>
      <rPr>
        <sz val="12"/>
        <color theme="1"/>
        <rFont val="Calibri"/>
        <family val="2"/>
        <scheme val="minor"/>
      </rPr>
      <t>avg</t>
    </r>
    <r>
      <rPr>
        <sz val="12"/>
        <color theme="1"/>
        <rFont val="Calibri"/>
        <family val="2"/>
        <charset val="2"/>
        <scheme val="minor"/>
      </rPr>
      <t xml:space="preserve"> (ppm)</t>
    </r>
  </si>
  <si>
    <t>alternative distributions</t>
  </si>
  <si>
    <t>complete occupation</t>
  </si>
  <si>
    <r>
      <t>size = A1.exp(-</t>
    </r>
    <r>
      <rPr>
        <sz val="12"/>
        <color theme="1"/>
        <rFont val="Symbol"/>
        <charset val="2"/>
      </rPr>
      <t>D</t>
    </r>
    <r>
      <rPr>
        <sz val="12"/>
        <color theme="1"/>
        <rFont val="Calibri"/>
        <family val="2"/>
        <scheme val="minor"/>
      </rPr>
      <t>avg/</t>
    </r>
    <r>
      <rPr>
        <sz val="12"/>
        <color theme="1"/>
        <rFont val="Symbol"/>
        <charset val="2"/>
      </rPr>
      <t>d</t>
    </r>
    <r>
      <rPr>
        <sz val="12"/>
        <color theme="1"/>
        <rFont val="Calibri"/>
        <family val="2"/>
        <scheme val="minor"/>
      </rPr>
      <t>1) + A2.exp(-</t>
    </r>
    <r>
      <rPr>
        <sz val="12"/>
        <color theme="1"/>
        <rFont val="Symbol"/>
        <charset val="2"/>
      </rPr>
      <t>D</t>
    </r>
    <r>
      <rPr>
        <sz val="12"/>
        <color theme="1"/>
        <rFont val="Calibri"/>
        <family val="2"/>
        <scheme val="minor"/>
      </rPr>
      <t>avg/</t>
    </r>
    <r>
      <rPr>
        <sz val="12"/>
        <color theme="1"/>
        <rFont val="Symbol"/>
        <charset val="2"/>
      </rPr>
      <t>d</t>
    </r>
    <r>
      <rPr>
        <sz val="12"/>
        <color theme="1"/>
        <rFont val="Calibri"/>
        <family val="2"/>
        <scheme val="minor"/>
      </rPr>
      <t xml:space="preserve">2) + </t>
    </r>
    <r>
      <rPr>
        <sz val="12"/>
        <color theme="1"/>
        <rFont val="Symbol"/>
        <charset val="2"/>
      </rPr>
      <t>d</t>
    </r>
    <r>
      <rPr>
        <sz val="12"/>
        <color theme="1"/>
        <rFont val="Calibri"/>
        <family val="2"/>
        <scheme val="minor"/>
      </rPr>
      <t xml:space="preserve">0 </t>
    </r>
  </si>
  <si>
    <r>
      <rPr>
        <sz val="12"/>
        <color theme="1"/>
        <rFont val="Symbol"/>
        <charset val="2"/>
      </rPr>
      <t>D</t>
    </r>
    <r>
      <rPr>
        <sz val="12"/>
        <color theme="1"/>
        <rFont val="Calibri"/>
        <family val="2"/>
        <scheme val="minor"/>
      </rPr>
      <t>avg = -A*exp(-(r/r0)powerbeta) - A*exp(-((d-r)/r0)powerbeta)</t>
    </r>
  </si>
  <si>
    <t>unsat</t>
  </si>
  <si>
    <t>unsat and sat</t>
  </si>
  <si>
    <t>sat</t>
  </si>
  <si>
    <t>partially filled pore</t>
  </si>
  <si>
    <t>partial ads.</t>
  </si>
  <si>
    <t>Debye length calculation at various concentration</t>
  </si>
  <si>
    <r>
      <rPr>
        <sz val="12"/>
        <color theme="1"/>
        <rFont val="Symbol"/>
        <charset val="2"/>
      </rPr>
      <t>l</t>
    </r>
    <r>
      <rPr>
        <vertAlign val="subscript"/>
        <sz val="12"/>
        <color theme="1"/>
        <rFont val="Calibri"/>
        <family val="2"/>
      </rPr>
      <t>D</t>
    </r>
    <r>
      <rPr>
        <sz val="12"/>
        <color theme="1"/>
        <rFont val="Calibri"/>
        <family val="2"/>
      </rPr>
      <t>= SQRT(</t>
    </r>
    <r>
      <rPr>
        <sz val="12"/>
        <color theme="1"/>
        <rFont val="Symbol"/>
        <charset val="2"/>
      </rPr>
      <t>e</t>
    </r>
    <r>
      <rPr>
        <vertAlign val="subscript"/>
        <sz val="12"/>
        <color theme="1"/>
        <rFont val="Calibri"/>
        <family val="2"/>
      </rPr>
      <t>0</t>
    </r>
    <r>
      <rPr>
        <sz val="12"/>
        <color theme="1"/>
        <rFont val="Symbol"/>
        <charset val="2"/>
      </rPr>
      <t>e</t>
    </r>
    <r>
      <rPr>
        <vertAlign val="subscript"/>
        <sz val="12"/>
        <color theme="1"/>
        <rFont val="Calibri"/>
        <family val="2"/>
      </rPr>
      <t>r</t>
    </r>
    <r>
      <rPr>
        <i/>
        <sz val="12"/>
        <color theme="1"/>
        <rFont val="Calibri"/>
        <family val="2"/>
      </rPr>
      <t>k</t>
    </r>
    <r>
      <rPr>
        <vertAlign val="subscript"/>
        <sz val="11"/>
        <color theme="1"/>
        <rFont val="Calibri"/>
        <family val="2"/>
      </rPr>
      <t>B</t>
    </r>
    <r>
      <rPr>
        <sz val="12"/>
        <color theme="1"/>
        <rFont val="Calibri"/>
        <family val="2"/>
      </rPr>
      <t>T/(SUM(</t>
    </r>
    <r>
      <rPr>
        <i/>
        <sz val="12"/>
        <color theme="1"/>
        <rFont val="Calibri"/>
        <family val="2"/>
      </rPr>
      <t>q</t>
    </r>
    <r>
      <rPr>
        <vertAlign val="subscript"/>
        <sz val="12"/>
        <color theme="1"/>
        <rFont val="Calibri"/>
        <family val="2"/>
      </rPr>
      <t>i</t>
    </r>
    <r>
      <rPr>
        <vertAlign val="superscript"/>
        <sz val="12"/>
        <color theme="1"/>
        <rFont val="Calibri"/>
        <family val="2"/>
      </rPr>
      <t>2</t>
    </r>
    <r>
      <rPr>
        <sz val="12"/>
        <color theme="1"/>
        <rFont val="Calibri"/>
        <family val="2"/>
      </rPr>
      <t>c</t>
    </r>
    <r>
      <rPr>
        <vertAlign val="subscript"/>
        <sz val="12"/>
        <color theme="1"/>
        <rFont val="Calibri"/>
        <family val="2"/>
      </rPr>
      <t>i</t>
    </r>
    <r>
      <rPr>
        <vertAlign val="superscript"/>
        <sz val="12"/>
        <color theme="1"/>
        <rFont val="Calibri"/>
        <family val="2"/>
      </rPr>
      <t>0</t>
    </r>
    <r>
      <rPr>
        <sz val="12"/>
        <color theme="1"/>
        <rFont val="Calibri"/>
        <family val="2"/>
      </rPr>
      <t>))</t>
    </r>
  </si>
  <si>
    <r>
      <rPr>
        <sz val="12"/>
        <color theme="1"/>
        <rFont val="Symbol"/>
        <charset val="2"/>
      </rPr>
      <t>e</t>
    </r>
    <r>
      <rPr>
        <vertAlign val="subscript"/>
        <sz val="12"/>
        <color theme="1"/>
        <rFont val="Calibri"/>
        <family val="2"/>
      </rPr>
      <t>0</t>
    </r>
  </si>
  <si>
    <t>F/m</t>
  </si>
  <si>
    <r>
      <rPr>
        <sz val="12"/>
        <color theme="1"/>
        <rFont val="Symbol"/>
        <charset val="2"/>
      </rPr>
      <t>e</t>
    </r>
    <r>
      <rPr>
        <vertAlign val="subscript"/>
        <sz val="12"/>
        <color theme="1"/>
        <rFont val="Calibri"/>
        <family val="2"/>
      </rPr>
      <t>r</t>
    </r>
  </si>
  <si>
    <r>
      <rPr>
        <i/>
        <sz val="12"/>
        <color theme="1"/>
        <rFont val="Calibri"/>
        <family val="2"/>
      </rPr>
      <t>k</t>
    </r>
    <r>
      <rPr>
        <vertAlign val="subscript"/>
        <sz val="11"/>
        <color theme="1"/>
        <rFont val="Calibri"/>
        <family val="2"/>
      </rPr>
      <t>B</t>
    </r>
  </si>
  <si>
    <t>T</t>
  </si>
  <si>
    <t>K</t>
  </si>
  <si>
    <t>J/K</t>
  </si>
  <si>
    <r>
      <rPr>
        <sz val="12"/>
        <color theme="1"/>
        <rFont val="Calibri"/>
        <family val="2"/>
      </rPr>
      <t>SUM(</t>
    </r>
    <r>
      <rPr>
        <i/>
        <sz val="12"/>
        <color theme="1"/>
        <rFont val="Calibri"/>
        <family val="2"/>
      </rPr>
      <t>q</t>
    </r>
    <r>
      <rPr>
        <vertAlign val="subscript"/>
        <sz val="12"/>
        <color theme="1"/>
        <rFont val="Calibri"/>
        <family val="2"/>
      </rPr>
      <t>i</t>
    </r>
    <r>
      <rPr>
        <vertAlign val="superscript"/>
        <sz val="12"/>
        <color theme="1"/>
        <rFont val="Calibri"/>
        <family val="2"/>
      </rPr>
      <t>2</t>
    </r>
    <r>
      <rPr>
        <sz val="12"/>
        <color theme="1"/>
        <rFont val="Calibri"/>
        <family val="2"/>
      </rPr>
      <t>c</t>
    </r>
    <r>
      <rPr>
        <vertAlign val="subscript"/>
        <sz val="12"/>
        <color theme="1"/>
        <rFont val="Calibri"/>
        <family val="2"/>
      </rPr>
      <t>i</t>
    </r>
    <r>
      <rPr>
        <vertAlign val="superscript"/>
        <sz val="12"/>
        <color theme="1"/>
        <rFont val="Calibri"/>
        <family val="2"/>
      </rPr>
      <t>0</t>
    </r>
    <r>
      <rPr>
        <sz val="12"/>
        <color theme="1"/>
        <rFont val="Calibri"/>
        <family val="2"/>
      </rPr>
      <t>)</t>
    </r>
  </si>
  <si>
    <r>
      <rPr>
        <i/>
        <sz val="12"/>
        <color theme="1"/>
        <rFont val="Calibri"/>
        <family val="2"/>
      </rPr>
      <t>q</t>
    </r>
    <r>
      <rPr>
        <vertAlign val="subscript"/>
        <sz val="12"/>
        <color theme="1"/>
        <rFont val="Calibri"/>
        <family val="2"/>
      </rPr>
      <t>i</t>
    </r>
  </si>
  <si>
    <t>C</t>
  </si>
  <si>
    <t>mol/L</t>
  </si>
  <si>
    <t>[NaCl]</t>
  </si>
  <si>
    <t>ion/m3</t>
  </si>
  <si>
    <r>
      <rPr>
        <sz val="12"/>
        <color theme="1"/>
        <rFont val="Symbol"/>
        <charset val="2"/>
      </rPr>
      <t>l</t>
    </r>
    <r>
      <rPr>
        <vertAlign val="subscript"/>
        <sz val="12"/>
        <color theme="1"/>
        <rFont val="Calibri"/>
        <family val="2"/>
      </rPr>
      <t>D</t>
    </r>
    <r>
      <rPr>
        <sz val="12"/>
        <color theme="1"/>
        <rFont val="Calibri"/>
        <family val="2"/>
        <charset val="2"/>
      </rPr>
      <t xml:space="preserve"> (nm)</t>
    </r>
  </si>
  <si>
    <r>
      <t xml:space="preserve">Alternatively, using the Debye length of of the electric double layer (EDL), which thickness depends on the concentration of the ions, we can calculate the required pore size to accommodate the whole EDL at 0 V. At a concentration of 1 M NaCl, </t>
    </r>
    <r>
      <rPr>
        <sz val="12"/>
        <color theme="1"/>
        <rFont val="Symbol"/>
        <charset val="2"/>
      </rPr>
      <t>l</t>
    </r>
    <r>
      <rPr>
        <vertAlign val="subscript"/>
        <sz val="12"/>
        <color theme="1"/>
        <rFont val="Calibri"/>
        <family val="2"/>
      </rPr>
      <t>D</t>
    </r>
    <r>
      <rPr>
        <sz val="12"/>
        <color theme="1"/>
        <rFont val="Calibri"/>
        <family val="2"/>
      </rPr>
      <t xml:space="preserve">= 0.31 nm. This means that pores need to be at least 0.62 nm wide to fully screen the charges of one pore wall to the opposite one. At 0.1 M concentration, </t>
    </r>
    <r>
      <rPr>
        <sz val="12"/>
        <color theme="1"/>
        <rFont val="Symbol"/>
        <charset val="2"/>
      </rPr>
      <t>l</t>
    </r>
    <r>
      <rPr>
        <vertAlign val="subscript"/>
        <sz val="12"/>
        <color theme="1"/>
        <rFont val="Calibri"/>
        <family val="2"/>
      </rPr>
      <t>D</t>
    </r>
    <r>
      <rPr>
        <sz val="12"/>
        <color theme="1"/>
        <rFont val="Calibri"/>
        <family val="2"/>
      </rPr>
      <t xml:space="preserve">= 0.97 nm, so the minimal pore width is 2 nm. </t>
    </r>
    <r>
      <rPr>
        <b/>
        <sz val="12"/>
        <color rgb="FFFF0000"/>
        <rFont val="Calibri"/>
        <family val="2"/>
      </rPr>
      <t>What happens when the surface charge is not fully screened ?</t>
    </r>
  </si>
  <si>
    <t>r=d/4</t>
  </si>
  <si>
    <t>saturated</t>
  </si>
  <si>
    <r>
      <t>Na</t>
    </r>
    <r>
      <rPr>
        <vertAlign val="superscript"/>
        <sz val="12"/>
        <color theme="1"/>
        <rFont val="Calibri"/>
        <family val="2"/>
      </rPr>
      <t>+</t>
    </r>
  </si>
  <si>
    <t>biggest pore</t>
  </si>
  <si>
    <t>partial occupation</t>
  </si>
  <si>
    <t>"unsaturated"</t>
  </si>
  <si>
    <t>Assuming that the particles are partially filled upon injection with microsyringe</t>
  </si>
  <si>
    <t>Assuming that particles are saturated upon injection of small volume with microsyringe</t>
  </si>
  <si>
    <t>r= 0.5*d is furthest away possible form pore surface</t>
  </si>
  <si>
    <t>r= 0.25*d means pore is completely full</t>
  </si>
  <si>
    <t>average pore size</t>
  </si>
  <si>
    <t>product</t>
  </si>
  <si>
    <t>Burn-off</t>
  </si>
  <si>
    <t>H</t>
  </si>
  <si>
    <t>Li</t>
  </si>
  <si>
    <t>Na</t>
  </si>
  <si>
    <t>Rb</t>
  </si>
  <si>
    <t>Cs</t>
  </si>
  <si>
    <t>temp. (°C)</t>
  </si>
  <si>
    <t>in-pore (ppm)</t>
  </si>
  <si>
    <t>ring-current</t>
  </si>
  <si>
    <t>avg. PS</t>
  </si>
  <si>
    <t>To find location of cesium ions in saturated particles</t>
  </si>
  <si>
    <t>Cs+</t>
  </si>
  <si>
    <t>saturated, full</t>
  </si>
  <si>
    <t>saturated, partially filled</t>
  </si>
  <si>
    <t>/</t>
  </si>
  <si>
    <t>0.05 M</t>
  </si>
  <si>
    <t>Ring-current shift for various fourchettes de pore sizes</t>
  </si>
  <si>
    <t>tout</t>
  </si>
  <si>
    <t>petits</t>
  </si>
  <si>
    <t>etched layers</t>
  </si>
  <si>
    <t>pore size</t>
  </si>
  <si>
    <t>Pore size distribution versus B.O</t>
  </si>
  <si>
    <t>&lt; 1</t>
  </si>
  <si>
    <t>different batch</t>
  </si>
  <si>
    <t>serie 5 B1 small B.O= 41%</t>
  </si>
  <si>
    <t>serie 5 B5 small B.O= 36%</t>
  </si>
  <si>
    <t>log (ça)</t>
  </si>
  <si>
    <t>log(ça)</t>
  </si>
  <si>
    <t>serie4_non-steamed B.O= 0%</t>
  </si>
  <si>
    <t>serie4_s15min small B.O= 21%</t>
  </si>
  <si>
    <t>serie4_s45min small B.O= 50%</t>
  </si>
  <si>
    <t>serie4_s1h small B.O= 56%</t>
  </si>
  <si>
    <t>serie4_s1h15 small B.O= 62%</t>
  </si>
  <si>
    <t>serie4_s45min big B.O= 22%</t>
  </si>
  <si>
    <t>serie4_s45min raw B.O= 36%</t>
  </si>
  <si>
    <t>serie5_s45min small B.O= 41%</t>
  </si>
  <si>
    <t>serie5_s45min small B.O= 36%</t>
  </si>
  <si>
    <t>BO= 62 %</t>
  </si>
  <si>
    <t>BO= 56 %</t>
  </si>
  <si>
    <t>BO= 50 %</t>
  </si>
  <si>
    <t>BO= 41 %</t>
  </si>
  <si>
    <t>BO= 36 %</t>
  </si>
  <si>
    <t>BO= 21 %</t>
  </si>
  <si>
    <t>BO= 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</si>
</sst>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0.0000"/>
    <numFmt numFmtId="165" formatCode="0.00000"/>
    <numFmt numFmtId="166" formatCode="0.0000E+00"/>
    <numFmt numFmtId="167" formatCode="0.000"/>
    <numFmt numFmtId="168" formatCode="0.0"/>
    <numFmt numFmtId="169" formatCode="0.0E+00"/>
    <numFmt numFmtId="170" formatCode="0.000000E+00"/>
    <numFmt numFmtId="171" formatCode="0.0E+0"/>
  </numFmts>
  <fonts count="21">
    <font>
      <sz val="12"/>
      <color theme="1"/>
      <name val="Calibri"/>
      <family val="2"/>
    </font>
    <font>
      <b/>
      <sz val="8"/>
      <color theme="1"/>
      <name val="Helvetica"/>
      <family val="2"/>
    </font>
    <font>
      <sz val="8"/>
      <color theme="1"/>
      <name val="Helvetica"/>
      <family val="2"/>
    </font>
    <font>
      <b/>
      <sz val="18"/>
      <color theme="1"/>
      <name val="Calibri"/>
      <family val="2"/>
    </font>
    <font>
      <sz val="12"/>
      <color theme="1"/>
      <name val="Calibri"/>
      <family val="2"/>
      <scheme val="minor"/>
    </font>
    <font>
      <b/>
      <sz val="12"/>
      <color rgb="FFFF0000"/>
      <name val="Calibri"/>
      <family val="2"/>
    </font>
    <font>
      <b/>
      <sz val="12"/>
      <color rgb="FFFF0000"/>
      <name val="Calibri"/>
      <family val="2"/>
      <scheme val="minor"/>
    </font>
    <font>
      <sz val="12"/>
      <name val="Calibri (Body)_x0000_"/>
    </font>
    <font>
      <sz val="12"/>
      <color theme="1"/>
      <name val="Symbol"/>
      <charset val="2"/>
    </font>
    <font>
      <sz val="12"/>
      <color theme="1"/>
      <name val="Calibri"/>
      <family val="2"/>
      <charset val="2"/>
    </font>
    <font>
      <b/>
      <sz val="12"/>
      <color rgb="FFFF0000"/>
      <name val="Calibri (Body)_x0000_"/>
    </font>
    <font>
      <sz val="12"/>
      <name val="Calibri"/>
      <family val="2"/>
      <scheme val="minor"/>
    </font>
    <font>
      <sz val="12"/>
      <color theme="1"/>
      <name val="Calibri (Body)"/>
    </font>
    <font>
      <vertAlign val="superscript"/>
      <sz val="12"/>
      <color theme="1"/>
      <name val="Calibri"/>
      <family val="2"/>
    </font>
    <font>
      <sz val="12"/>
      <color theme="1"/>
      <name val="Calibri"/>
      <family val="2"/>
      <charset val="2"/>
      <scheme val="minor"/>
    </font>
    <font>
      <vertAlign val="subscript"/>
      <sz val="12"/>
      <color theme="1"/>
      <name val="Calibri"/>
      <family val="2"/>
    </font>
    <font>
      <i/>
      <sz val="12"/>
      <color theme="1"/>
      <name val="Calibri"/>
      <family val="2"/>
    </font>
    <font>
      <vertAlign val="subscript"/>
      <sz val="11"/>
      <color theme="1"/>
      <name val="Calibri"/>
      <family val="2"/>
    </font>
    <font>
      <sz val="12"/>
      <name val="Calibri"/>
      <family val="2"/>
    </font>
    <font>
      <b/>
      <sz val="18"/>
      <color rgb="FFFF0000"/>
      <name val="Calibri"/>
      <family val="2"/>
    </font>
    <font>
      <sz val="12"/>
      <color theme="1"/>
      <name val="Times New Roman"/>
      <family val="1"/>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top style="thin">
        <color auto="1"/>
      </top>
      <bottom style="thin">
        <color auto="1"/>
      </bottom>
      <diagonal/>
    </border>
  </borders>
  <cellStyleXfs count="1">
    <xf numFmtId="0" fontId="0" fillId="0" borderId="0"/>
  </cellStyleXfs>
  <cellXfs count="299">
    <xf numFmtId="0" fontId="0" fillId="0" borderId="0" xfId="0"/>
    <xf numFmtId="11" fontId="0" fillId="0" borderId="0" xfId="0" applyNumberFormat="1"/>
    <xf numFmtId="0" fontId="0" fillId="0" borderId="0" xfId="0" applyAlignment="1">
      <alignment horizontal="center"/>
    </xf>
    <xf numFmtId="11" fontId="0" fillId="0" borderId="0" xfId="0" applyNumberFormat="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166" fontId="0" fillId="0" borderId="0" xfId="0" applyNumberFormat="1" applyAlignment="1">
      <alignment horizontal="center"/>
    </xf>
    <xf numFmtId="0" fontId="3" fillId="0" borderId="0" xfId="0" applyFont="1" applyAlignment="1">
      <alignment horizontal="center"/>
    </xf>
    <xf numFmtId="0" fontId="1" fillId="0" borderId="0" xfId="0" applyFont="1" applyAlignment="1">
      <alignment horizontal="center"/>
    </xf>
    <xf numFmtId="0" fontId="2" fillId="0" borderId="0" xfId="0" applyFont="1" applyAlignment="1">
      <alignment horizontal="center"/>
    </xf>
    <xf numFmtId="11" fontId="2" fillId="0" borderId="0" xfId="0" applyNumberFormat="1" applyFont="1" applyAlignment="1">
      <alignment horizontal="center"/>
    </xf>
    <xf numFmtId="164" fontId="4" fillId="0" borderId="0" xfId="0" applyNumberFormat="1" applyFont="1" applyAlignment="1">
      <alignment horizontal="center"/>
    </xf>
    <xf numFmtId="166" fontId="4" fillId="0" borderId="0" xfId="0" applyNumberFormat="1" applyFont="1" applyAlignment="1">
      <alignment horizontal="center"/>
    </xf>
    <xf numFmtId="0" fontId="4" fillId="0" borderId="1" xfId="0" applyFont="1" applyBorder="1" applyAlignment="1">
      <alignment horizontal="center"/>
    </xf>
    <xf numFmtId="0" fontId="4" fillId="0" borderId="1" xfId="0" applyNumberFormat="1" applyFont="1" applyBorder="1" applyAlignment="1">
      <alignment horizontal="center"/>
    </xf>
    <xf numFmtId="167" fontId="4" fillId="0" borderId="1" xfId="0" applyNumberFormat="1" applyFont="1" applyBorder="1" applyAlignment="1">
      <alignment horizontal="center"/>
    </xf>
    <xf numFmtId="0" fontId="4" fillId="0" borderId="1" xfId="0" applyFont="1" applyBorder="1" applyAlignment="1">
      <alignment horizontal="center" vertical="center"/>
    </xf>
    <xf numFmtId="167"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0" fillId="0" borderId="1" xfId="0" applyBorder="1" applyAlignment="1">
      <alignment horizontal="center" vertical="center"/>
    </xf>
    <xf numFmtId="164" fontId="5" fillId="0" borderId="0" xfId="0" applyNumberFormat="1" applyFont="1" applyAlignment="1">
      <alignment horizontal="center"/>
    </xf>
    <xf numFmtId="166" fontId="5" fillId="0" borderId="0" xfId="0" applyNumberFormat="1" applyFont="1" applyAlignment="1">
      <alignment horizontal="center"/>
    </xf>
    <xf numFmtId="165" fontId="5" fillId="0" borderId="0" xfId="0" applyNumberFormat="1" applyFont="1" applyAlignment="1">
      <alignment horizontal="center"/>
    </xf>
    <xf numFmtId="165" fontId="4" fillId="0" borderId="0" xfId="0" applyNumberFormat="1" applyFont="1" applyAlignment="1">
      <alignment horizontal="center"/>
    </xf>
    <xf numFmtId="164" fontId="6" fillId="0" borderId="0" xfId="0" applyNumberFormat="1" applyFont="1" applyAlignment="1">
      <alignment horizontal="center"/>
    </xf>
    <xf numFmtId="166" fontId="6" fillId="0" borderId="0" xfId="0" applyNumberFormat="1" applyFont="1" applyAlignment="1">
      <alignment horizontal="center"/>
    </xf>
    <xf numFmtId="0" fontId="2" fillId="0" borderId="0" xfId="0" applyFont="1"/>
    <xf numFmtId="11" fontId="2" fillId="0" borderId="0" xfId="0" applyNumberFormat="1" applyFont="1"/>
    <xf numFmtId="0" fontId="4" fillId="0" borderId="0" xfId="0" applyFont="1"/>
    <xf numFmtId="165" fontId="6" fillId="0" borderId="0" xfId="0" applyNumberFormat="1" applyFont="1" applyAlignment="1">
      <alignment horizontal="center"/>
    </xf>
    <xf numFmtId="0" fontId="0" fillId="0" borderId="1" xfId="0" applyBorder="1"/>
    <xf numFmtId="0" fontId="0" fillId="0" borderId="1" xfId="0" applyBorder="1" applyAlignment="1">
      <alignment horizontal="center"/>
    </xf>
    <xf numFmtId="0" fontId="9" fillId="0" borderId="0" xfId="0" applyFont="1" applyAlignment="1">
      <alignment horizontal="center"/>
    </xf>
    <xf numFmtId="0" fontId="9" fillId="0" borderId="1" xfId="0" applyFont="1" applyBorder="1" applyAlignment="1">
      <alignment horizontal="center"/>
    </xf>
    <xf numFmtId="0" fontId="0" fillId="0" borderId="3" xfId="0" applyBorder="1" applyAlignment="1">
      <alignment horizontal="center"/>
    </xf>
    <xf numFmtId="167" fontId="0" fillId="0" borderId="1" xfId="0" applyNumberFormat="1" applyBorder="1" applyAlignment="1">
      <alignment horizontal="center"/>
    </xf>
    <xf numFmtId="0" fontId="9" fillId="0" borderId="3" xfId="0" applyFont="1" applyBorder="1" applyAlignment="1">
      <alignment horizontal="center"/>
    </xf>
    <xf numFmtId="0" fontId="0" fillId="0" borderId="1" xfId="0" applyFill="1" applyBorder="1" applyAlignment="1">
      <alignment horizontal="center"/>
    </xf>
    <xf numFmtId="2" fontId="0" fillId="0" borderId="0" xfId="0" applyNumberFormat="1"/>
    <xf numFmtId="0" fontId="0" fillId="0" borderId="1" xfId="0" applyBorder="1" applyAlignment="1">
      <alignment horizontal="center"/>
    </xf>
    <xf numFmtId="0" fontId="0" fillId="0" borderId="1" xfId="0" applyBorder="1" applyAlignment="1">
      <alignment horizontal="center"/>
    </xf>
    <xf numFmtId="0" fontId="0" fillId="2" borderId="0" xfId="0" applyFill="1"/>
    <xf numFmtId="0" fontId="0" fillId="2" borderId="0" xfId="0" applyFill="1" applyBorder="1"/>
    <xf numFmtId="0" fontId="0" fillId="2" borderId="0" xfId="0" applyFill="1" applyBorder="1" applyAlignment="1"/>
    <xf numFmtId="164" fontId="4" fillId="2" borderId="4" xfId="0" applyNumberFormat="1" applyFont="1" applyFill="1" applyBorder="1" applyAlignment="1">
      <alignment horizontal="center" vertical="center"/>
    </xf>
    <xf numFmtId="0" fontId="0" fillId="2" borderId="4" xfId="0" applyFill="1" applyBorder="1" applyAlignment="1">
      <alignment horizontal="center"/>
    </xf>
    <xf numFmtId="164" fontId="4" fillId="2" borderId="2" xfId="0" applyNumberFormat="1" applyFont="1" applyFill="1" applyBorder="1" applyAlignment="1">
      <alignment horizontal="center" vertical="center"/>
    </xf>
    <xf numFmtId="0" fontId="0" fillId="2" borderId="2" xfId="0" applyFill="1" applyBorder="1" applyAlignment="1">
      <alignment horizontal="center"/>
    </xf>
    <xf numFmtId="164" fontId="6" fillId="2" borderId="4" xfId="0" applyNumberFormat="1" applyFont="1" applyFill="1" applyBorder="1" applyAlignment="1">
      <alignment horizontal="center" vertical="center"/>
    </xf>
    <xf numFmtId="2" fontId="11" fillId="2" borderId="4" xfId="0" applyNumberFormat="1" applyFont="1" applyFill="1" applyBorder="1" applyAlignment="1">
      <alignment horizontal="center" vertical="center"/>
    </xf>
    <xf numFmtId="164" fontId="4" fillId="2" borderId="3" xfId="0" applyNumberFormat="1"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64" fontId="0" fillId="2" borderId="2" xfId="0" applyNumberFormat="1" applyFill="1" applyBorder="1" applyAlignment="1">
      <alignment horizontal="center"/>
    </xf>
    <xf numFmtId="0" fontId="4" fillId="2" borderId="2" xfId="0" applyNumberFormat="1" applyFont="1" applyFill="1" applyBorder="1" applyAlignment="1">
      <alignment horizontal="center" vertical="center"/>
    </xf>
    <xf numFmtId="164" fontId="10" fillId="2" borderId="4" xfId="0" applyNumberFormat="1" applyFont="1" applyFill="1" applyBorder="1" applyAlignment="1">
      <alignment horizontal="center" vertical="center"/>
    </xf>
    <xf numFmtId="0" fontId="10" fillId="2" borderId="4" xfId="0" applyFont="1" applyFill="1" applyBorder="1" applyAlignment="1">
      <alignment horizontal="center" vertical="center"/>
    </xf>
    <xf numFmtId="167" fontId="0" fillId="2" borderId="4" xfId="0" applyNumberFormat="1" applyFill="1" applyBorder="1" applyAlignment="1">
      <alignment horizontal="center"/>
    </xf>
    <xf numFmtId="164" fontId="0" fillId="2" borderId="3" xfId="0" applyNumberFormat="1" applyFill="1" applyBorder="1" applyAlignment="1">
      <alignment horizontal="center"/>
    </xf>
    <xf numFmtId="0" fontId="0" fillId="2" borderId="3" xfId="0" applyFill="1" applyBorder="1" applyAlignment="1">
      <alignment horizontal="center"/>
    </xf>
    <xf numFmtId="0" fontId="0" fillId="2" borderId="6" xfId="0" applyFill="1" applyBorder="1" applyAlignment="1">
      <alignment horizontal="center"/>
    </xf>
    <xf numFmtId="164" fontId="10" fillId="2" borderId="4" xfId="0" applyNumberFormat="1" applyFont="1" applyFill="1" applyBorder="1" applyAlignment="1">
      <alignment horizontal="center"/>
    </xf>
    <xf numFmtId="0" fontId="0" fillId="2" borderId="8" xfId="0" applyFill="1" applyBorder="1" applyAlignment="1">
      <alignment horizontal="center"/>
    </xf>
    <xf numFmtId="0" fontId="10" fillId="2" borderId="4" xfId="0" applyFont="1" applyFill="1" applyBorder="1" applyAlignment="1">
      <alignment horizontal="center"/>
    </xf>
    <xf numFmtId="0" fontId="0" fillId="2" borderId="10" xfId="0" applyFill="1" applyBorder="1" applyAlignment="1">
      <alignment horizontal="center"/>
    </xf>
    <xf numFmtId="164" fontId="0" fillId="2" borderId="4" xfId="0" applyNumberFormat="1" applyFill="1" applyBorder="1" applyAlignment="1">
      <alignment horizontal="center"/>
    </xf>
    <xf numFmtId="0" fontId="4" fillId="2" borderId="0" xfId="0" applyFont="1" applyFill="1" applyBorder="1" applyAlignment="1">
      <alignment vertical="center"/>
    </xf>
    <xf numFmtId="0" fontId="0" fillId="0" borderId="0" xfId="0" applyAlignment="1">
      <alignment horizontal="center"/>
    </xf>
    <xf numFmtId="168" fontId="0" fillId="0" borderId="0" xfId="0" applyNumberFormat="1" applyAlignment="1">
      <alignment horizontal="center"/>
    </xf>
    <xf numFmtId="0" fontId="0" fillId="0" borderId="0" xfId="0" applyAlignment="1">
      <alignment horizontal="center"/>
    </xf>
    <xf numFmtId="0" fontId="3" fillId="0" borderId="0" xfId="0" applyFont="1" applyBorder="1" applyAlignment="1">
      <alignment horizontal="center"/>
    </xf>
    <xf numFmtId="0" fontId="9" fillId="0" borderId="0" xfId="0" applyFont="1" applyAlignment="1">
      <alignment horizontal="center" vertical="center"/>
    </xf>
    <xf numFmtId="2" fontId="0" fillId="0" borderId="0" xfId="0" applyNumberFormat="1" applyAlignment="1">
      <alignment horizontal="center"/>
    </xf>
    <xf numFmtId="169" fontId="0" fillId="0" borderId="0" xfId="0" applyNumberFormat="1" applyAlignment="1">
      <alignment horizontal="center"/>
    </xf>
    <xf numFmtId="0" fontId="0" fillId="0" borderId="0" xfId="0" applyFont="1" applyAlignment="1">
      <alignment horizontal="center"/>
    </xf>
    <xf numFmtId="0" fontId="8" fillId="0" borderId="0" xfId="0" applyFont="1" applyAlignment="1">
      <alignment horizontal="center"/>
    </xf>
    <xf numFmtId="11" fontId="0" fillId="0" borderId="0" xfId="0" applyNumberFormat="1" applyAlignment="1">
      <alignment horizontal="center" vertical="center" wrapText="1"/>
    </xf>
    <xf numFmtId="0" fontId="0" fillId="0" borderId="0" xfId="0" applyAlignment="1">
      <alignment horizontal="left"/>
    </xf>
    <xf numFmtId="0" fontId="4" fillId="0" borderId="0" xfId="0" applyFont="1" applyAlignment="1">
      <alignment horizontal="left"/>
    </xf>
    <xf numFmtId="170"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1" fontId="0" fillId="0" borderId="0" xfId="0" applyNumberForma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14" fillId="0" borderId="0" xfId="0" applyFont="1" applyAlignment="1">
      <alignment horizontal="left"/>
    </xf>
    <xf numFmtId="0" fontId="14" fillId="0" borderId="0" xfId="0" applyFont="1" applyAlignment="1">
      <alignment horizontal="center"/>
    </xf>
    <xf numFmtId="11" fontId="0" fillId="0" borderId="0" xfId="0" applyNumberFormat="1" applyAlignment="1">
      <alignment horizontal="center" vertical="center"/>
    </xf>
    <xf numFmtId="0" fontId="0" fillId="0" borderId="0" xfId="0" applyAlignment="1">
      <alignment vertical="center"/>
    </xf>
    <xf numFmtId="0" fontId="0" fillId="0" borderId="0" xfId="0" applyAlignment="1"/>
    <xf numFmtId="11" fontId="0" fillId="0" borderId="0" xfId="0" applyNumberFormat="1" applyAlignment="1">
      <alignment vertical="center"/>
    </xf>
    <xf numFmtId="0" fontId="0" fillId="0" borderId="0" xfId="0" applyAlignment="1">
      <alignment vertical="center" wrapText="1"/>
    </xf>
    <xf numFmtId="164" fontId="0" fillId="0" borderId="0" xfId="0" applyNumberFormat="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vertical="center" wrapText="1"/>
    </xf>
    <xf numFmtId="0" fontId="0" fillId="0" borderId="22" xfId="0"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11" fontId="0" fillId="0" borderId="1" xfId="0" applyNumberFormat="1" applyBorder="1" applyAlignment="1">
      <alignment horizontal="center" vertical="center"/>
    </xf>
    <xf numFmtId="164" fontId="0" fillId="0" borderId="6" xfId="0" applyNumberFormat="1" applyBorder="1" applyAlignment="1">
      <alignment horizontal="center" vertical="center"/>
    </xf>
    <xf numFmtId="164" fontId="0" fillId="0" borderId="9" xfId="0" applyNumberFormat="1" applyBorder="1" applyAlignment="1">
      <alignment horizontal="center" vertical="center"/>
    </xf>
    <xf numFmtId="164" fontId="0" fillId="0" borderId="5" xfId="0" applyNumberFormat="1" applyBorder="1" applyAlignment="1">
      <alignment horizontal="center" vertical="center"/>
    </xf>
    <xf numFmtId="11" fontId="0" fillId="0" borderId="8" xfId="0" applyNumberFormat="1" applyBorder="1" applyAlignment="1">
      <alignment horizontal="center" vertical="center"/>
    </xf>
    <xf numFmtId="11" fontId="0" fillId="0" borderId="10" xfId="0" applyNumberFormat="1" applyBorder="1" applyAlignment="1">
      <alignment horizontal="center" vertical="center"/>
    </xf>
    <xf numFmtId="164" fontId="0" fillId="0" borderId="21" xfId="0" applyNumberFormat="1" applyBorder="1" applyAlignment="1">
      <alignment horizontal="center" vertical="center"/>
    </xf>
    <xf numFmtId="0" fontId="0" fillId="0" borderId="2" xfId="0" applyBorder="1" applyAlignment="1">
      <alignment horizontal="center" vertical="center"/>
    </xf>
    <xf numFmtId="164" fontId="0" fillId="0" borderId="0"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22" xfId="0" applyNumberFormat="1" applyBorder="1" applyAlignment="1">
      <alignment horizontal="center" vertical="center"/>
    </xf>
    <xf numFmtId="0" fontId="0" fillId="0" borderId="0" xfId="0" applyFont="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2" fontId="0" fillId="0" borderId="7" xfId="0" applyNumberFormat="1" applyBorder="1" applyAlignment="1">
      <alignment horizontal="center" vertical="center"/>
    </xf>
    <xf numFmtId="2" fontId="0" fillId="0" borderId="9" xfId="0" applyNumberFormat="1" applyBorder="1" applyAlignment="1">
      <alignment horizontal="center" vertical="center"/>
    </xf>
    <xf numFmtId="0" fontId="0" fillId="0" borderId="0" xfId="0" applyAlignment="1">
      <alignment horizontal="center" vertical="center"/>
    </xf>
    <xf numFmtId="11" fontId="0" fillId="0" borderId="6" xfId="0" applyNumberFormat="1" applyBorder="1" applyAlignment="1">
      <alignment horizontal="center" vertical="center"/>
    </xf>
    <xf numFmtId="0" fontId="0" fillId="0" borderId="21"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left" vertical="center" wrapText="1"/>
    </xf>
    <xf numFmtId="0" fontId="0" fillId="0" borderId="16" xfId="0" applyBorder="1" applyAlignment="1">
      <alignment horizontal="center" vertical="center"/>
    </xf>
    <xf numFmtId="0" fontId="0" fillId="0" borderId="0" xfId="0" applyAlignment="1">
      <alignment horizontal="center"/>
    </xf>
    <xf numFmtId="167" fontId="0" fillId="0" borderId="8" xfId="0" applyNumberFormat="1" applyBorder="1" applyAlignment="1">
      <alignment horizontal="center" vertical="center"/>
    </xf>
    <xf numFmtId="11" fontId="0" fillId="0" borderId="0" xfId="0" applyNumberFormat="1" applyBorder="1" applyAlignment="1">
      <alignment horizontal="center" vertical="center"/>
    </xf>
    <xf numFmtId="11" fontId="0" fillId="0" borderId="0" xfId="0" applyNumberFormat="1" applyBorder="1" applyAlignment="1">
      <alignment vertical="center"/>
    </xf>
    <xf numFmtId="168" fontId="0" fillId="0" borderId="0" xfId="0" applyNumberFormat="1" applyBorder="1" applyAlignment="1">
      <alignment horizontal="center" vertical="center"/>
    </xf>
    <xf numFmtId="0" fontId="0" fillId="0" borderId="10" xfId="0" applyBorder="1" applyAlignment="1">
      <alignment horizontal="center" vertical="center"/>
    </xf>
    <xf numFmtId="164" fontId="0" fillId="0" borderId="3" xfId="0" applyNumberFormat="1" applyBorder="1" applyAlignment="1">
      <alignment horizontal="center" vertical="center"/>
    </xf>
    <xf numFmtId="167" fontId="0" fillId="0" borderId="2" xfId="0" applyNumberFormat="1" applyBorder="1" applyAlignment="1">
      <alignment horizontal="center" vertical="center"/>
    </xf>
    <xf numFmtId="167" fontId="0" fillId="0" borderId="4" xfId="0" applyNumberFormat="1" applyBorder="1" applyAlignment="1">
      <alignment horizontal="center" vertical="center"/>
    </xf>
    <xf numFmtId="168" fontId="0" fillId="0" borderId="9" xfId="0" applyNumberFormat="1" applyBorder="1" applyAlignment="1">
      <alignment horizontal="center" vertical="center"/>
    </xf>
    <xf numFmtId="2" fontId="0" fillId="0" borderId="0" xfId="0" applyNumberFormat="1" applyBorder="1" applyAlignment="1">
      <alignment horizontal="center" vertical="center"/>
    </xf>
    <xf numFmtId="167" fontId="0" fillId="0" borderId="6" xfId="0" applyNumberFormat="1" applyBorder="1" applyAlignment="1">
      <alignment horizontal="center" vertical="center"/>
    </xf>
    <xf numFmtId="167" fontId="0" fillId="0" borderId="10" xfId="0" applyNumberFormat="1" applyBorder="1" applyAlignment="1">
      <alignment horizontal="center" vertical="center"/>
    </xf>
    <xf numFmtId="167" fontId="0" fillId="0" borderId="0" xfId="0" applyNumberFormat="1" applyBorder="1" applyAlignment="1">
      <alignment horizontal="center" vertical="center"/>
    </xf>
    <xf numFmtId="167" fontId="0" fillId="0" borderId="21" xfId="0" applyNumberFormat="1" applyBorder="1" applyAlignment="1">
      <alignment horizontal="center" vertical="center"/>
    </xf>
    <xf numFmtId="167" fontId="0" fillId="0" borderId="22" xfId="0" applyNumberFormat="1" applyBorder="1" applyAlignment="1">
      <alignment horizontal="center" vertical="center"/>
    </xf>
    <xf numFmtId="167" fontId="5" fillId="0" borderId="10" xfId="0" applyNumberFormat="1" applyFont="1" applyBorder="1" applyAlignment="1">
      <alignment horizontal="center" vertical="center"/>
    </xf>
    <xf numFmtId="167" fontId="18" fillId="0" borderId="6" xfId="0" applyNumberFormat="1" applyFont="1" applyBorder="1" applyAlignment="1">
      <alignment horizontal="center" vertical="center"/>
    </xf>
    <xf numFmtId="164" fontId="0" fillId="0" borderId="2" xfId="0" applyNumberFormat="1" applyBorder="1" applyAlignment="1">
      <alignment horizontal="center" vertical="center"/>
    </xf>
    <xf numFmtId="2" fontId="0" fillId="0" borderId="2" xfId="0" applyNumberForma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14" fillId="0" borderId="13" xfId="0" applyFont="1" applyBorder="1" applyAlignment="1">
      <alignment horizontal="left" vertical="center"/>
    </xf>
    <xf numFmtId="0" fontId="0" fillId="0" borderId="14" xfId="0" applyBorder="1" applyAlignment="1">
      <alignment vertical="center"/>
    </xf>
    <xf numFmtId="0" fontId="0" fillId="0" borderId="15" xfId="0" applyBorder="1" applyAlignment="1">
      <alignment vertical="center"/>
    </xf>
    <xf numFmtId="0" fontId="3" fillId="0" borderId="0" xfId="0" applyFont="1" applyAlignment="1">
      <alignment horizontal="center" vertical="center"/>
    </xf>
    <xf numFmtId="0" fontId="0" fillId="0" borderId="1" xfId="0" applyFont="1" applyBorder="1" applyAlignment="1">
      <alignment horizontal="center" vertical="center"/>
    </xf>
    <xf numFmtId="0" fontId="3" fillId="0" borderId="0" xfId="0" applyFont="1" applyAlignment="1">
      <alignment horizontal="right" vertical="center"/>
    </xf>
    <xf numFmtId="0" fontId="0" fillId="0" borderId="0" xfId="0" applyBorder="1" applyAlignment="1">
      <alignment vertical="center"/>
    </xf>
    <xf numFmtId="0" fontId="0" fillId="0" borderId="17" xfId="0" applyBorder="1" applyAlignment="1">
      <alignment vertical="center"/>
    </xf>
    <xf numFmtId="0" fontId="0" fillId="0" borderId="0" xfId="0" applyAlignment="1">
      <alignment horizontal="right" vertical="center"/>
    </xf>
    <xf numFmtId="0" fontId="0" fillId="0" borderId="0" xfId="0" applyAlignment="1">
      <alignment horizontal="left" vertical="center"/>
    </xf>
    <xf numFmtId="0" fontId="0" fillId="0" borderId="16" xfId="0" applyFont="1" applyBorder="1" applyAlignment="1">
      <alignment horizontal="center" vertical="center"/>
    </xf>
    <xf numFmtId="164" fontId="4" fillId="0" borderId="0" xfId="0" applyNumberFormat="1" applyFont="1" applyAlignment="1">
      <alignment horizontal="center" vertical="center"/>
    </xf>
    <xf numFmtId="166" fontId="4" fillId="0" borderId="0" xfId="0" applyNumberFormat="1" applyFont="1" applyAlignment="1">
      <alignment horizontal="center" vertical="center"/>
    </xf>
    <xf numFmtId="0" fontId="8" fillId="0" borderId="0" xfId="0" applyFont="1" applyAlignment="1">
      <alignment horizontal="center" vertical="center"/>
    </xf>
    <xf numFmtId="1" fontId="0" fillId="0" borderId="0" xfId="0" applyNumberFormat="1" applyAlignment="1">
      <alignment horizontal="right" vertical="center"/>
    </xf>
    <xf numFmtId="11" fontId="0" fillId="0" borderId="17" xfId="0" applyNumberFormat="1" applyBorder="1" applyAlignment="1">
      <alignment vertical="center"/>
    </xf>
    <xf numFmtId="168" fontId="0" fillId="0" borderId="0" xfId="0" applyNumberFormat="1" applyAlignment="1">
      <alignment horizontal="center" vertical="center"/>
    </xf>
    <xf numFmtId="2" fontId="0" fillId="0" borderId="4" xfId="0" applyNumberFormat="1" applyBorder="1" applyAlignment="1">
      <alignment horizontal="center" vertical="center"/>
    </xf>
    <xf numFmtId="0" fontId="8" fillId="0" borderId="16" xfId="0" applyFont="1" applyBorder="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164" fontId="7" fillId="0" borderId="0" xfId="0" applyNumberFormat="1" applyFont="1" applyAlignment="1">
      <alignment horizontal="center" vertical="center"/>
    </xf>
    <xf numFmtId="166" fontId="7" fillId="0" borderId="0" xfId="0" applyNumberFormat="1" applyFont="1" applyAlignment="1">
      <alignment horizontal="center" vertical="center"/>
    </xf>
    <xf numFmtId="11" fontId="7" fillId="0" borderId="0" xfId="0" applyNumberFormat="1" applyFont="1" applyAlignment="1">
      <alignment vertical="center"/>
    </xf>
    <xf numFmtId="11" fontId="0" fillId="0" borderId="4" xfId="0" applyNumberFormat="1" applyBorder="1" applyAlignment="1">
      <alignment vertical="center"/>
    </xf>
    <xf numFmtId="11" fontId="0" fillId="0" borderId="4" xfId="0" applyNumberFormat="1" applyBorder="1" applyAlignment="1">
      <alignment horizontal="center" vertical="center"/>
    </xf>
    <xf numFmtId="0" fontId="4" fillId="0" borderId="16" xfId="0" applyFont="1" applyBorder="1" applyAlignment="1">
      <alignment vertical="center"/>
    </xf>
    <xf numFmtId="11" fontId="0" fillId="0" borderId="3" xfId="0" applyNumberFormat="1" applyBorder="1" applyAlignment="1">
      <alignment horizontal="center" vertical="center"/>
    </xf>
    <xf numFmtId="0" fontId="0" fillId="0" borderId="16" xfId="0" applyBorder="1" applyAlignment="1">
      <alignment vertical="center"/>
    </xf>
    <xf numFmtId="0" fontId="9" fillId="0" borderId="16" xfId="0" applyFont="1" applyBorder="1" applyAlignment="1">
      <alignment horizontal="center" vertical="center"/>
    </xf>
    <xf numFmtId="0" fontId="14" fillId="0" borderId="1" xfId="0" applyFont="1" applyBorder="1" applyAlignment="1">
      <alignment horizontal="center" vertical="center"/>
    </xf>
    <xf numFmtId="164" fontId="6" fillId="0" borderId="0" xfId="0" applyNumberFormat="1" applyFont="1" applyAlignment="1">
      <alignment horizontal="center" vertical="center"/>
    </xf>
    <xf numFmtId="166" fontId="6" fillId="0" borderId="0" xfId="0" applyNumberFormat="1" applyFont="1" applyAlignment="1">
      <alignment horizontal="center" vertical="center"/>
    </xf>
    <xf numFmtId="0" fontId="0" fillId="0" borderId="4" xfId="0" applyBorder="1" applyAlignment="1">
      <alignment horizontal="center" vertical="center"/>
    </xf>
    <xf numFmtId="164" fontId="0" fillId="0" borderId="4" xfId="0" applyNumberFormat="1" applyBorder="1" applyAlignment="1">
      <alignment horizontal="center" vertical="center"/>
    </xf>
    <xf numFmtId="0" fontId="0" fillId="0" borderId="3" xfId="0" applyBorder="1" applyAlignment="1">
      <alignment horizontal="center" vertical="center"/>
    </xf>
    <xf numFmtId="2" fontId="0" fillId="0" borderId="3" xfId="0" applyNumberFormat="1" applyBorder="1" applyAlignment="1">
      <alignment horizontal="center" vertical="center"/>
    </xf>
    <xf numFmtId="0" fontId="9" fillId="0" borderId="0" xfId="0" applyFont="1" applyAlignment="1">
      <alignment vertical="center"/>
    </xf>
    <xf numFmtId="1" fontId="0" fillId="0" borderId="0" xfId="0" applyNumberFormat="1" applyAlignment="1">
      <alignment horizontal="center" vertical="center"/>
    </xf>
    <xf numFmtId="2" fontId="0" fillId="0" borderId="0" xfId="0" applyNumberFormat="1" applyAlignment="1">
      <alignment horizontal="center" vertical="center"/>
    </xf>
    <xf numFmtId="2" fontId="0" fillId="0" borderId="0" xfId="0" applyNumberFormat="1" applyAlignment="1">
      <alignment vertical="center"/>
    </xf>
    <xf numFmtId="0" fontId="14" fillId="0" borderId="2" xfId="0" applyFont="1" applyBorder="1" applyAlignment="1">
      <alignment horizontal="center" vertical="center"/>
    </xf>
    <xf numFmtId="167" fontId="0" fillId="0" borderId="3" xfId="0" applyNumberFormat="1" applyBorder="1" applyAlignment="1">
      <alignment horizontal="center" vertical="center"/>
    </xf>
    <xf numFmtId="167" fontId="0" fillId="0" borderId="5" xfId="0" applyNumberFormat="1" applyBorder="1" applyAlignment="1">
      <alignment horizontal="center" vertical="center"/>
    </xf>
    <xf numFmtId="167" fontId="0" fillId="0" borderId="7" xfId="0" applyNumberFormat="1" applyBorder="1" applyAlignment="1">
      <alignment horizontal="center" vertical="center"/>
    </xf>
    <xf numFmtId="167" fontId="5" fillId="0" borderId="7" xfId="0" applyNumberFormat="1" applyFont="1" applyBorder="1" applyAlignment="1">
      <alignment horizontal="center" vertical="center"/>
    </xf>
    <xf numFmtId="167" fontId="0" fillId="0" borderId="9" xfId="0" applyNumberFormat="1" applyBorder="1" applyAlignment="1">
      <alignment horizontal="center" vertical="center"/>
    </xf>
    <xf numFmtId="2" fontId="0" fillId="0" borderId="5" xfId="0" applyNumberFormat="1" applyBorder="1" applyAlignment="1">
      <alignment horizontal="center" vertical="center"/>
    </xf>
    <xf numFmtId="2" fontId="5" fillId="0" borderId="3" xfId="0" applyNumberFormat="1" applyFont="1" applyBorder="1" applyAlignment="1">
      <alignment horizontal="center" vertical="center"/>
    </xf>
    <xf numFmtId="0" fontId="5" fillId="0" borderId="0" xfId="0" applyFont="1" applyBorder="1" applyAlignment="1">
      <alignment horizontal="center" vertical="center"/>
    </xf>
    <xf numFmtId="168" fontId="5" fillId="0" borderId="9" xfId="0" applyNumberFormat="1" applyFont="1" applyBorder="1" applyAlignment="1">
      <alignment horizontal="center" vertical="center"/>
    </xf>
    <xf numFmtId="0" fontId="0" fillId="0" borderId="0" xfId="0"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20" fillId="0" borderId="2" xfId="0" applyFont="1" applyBorder="1" applyAlignment="1">
      <alignment horizontal="center"/>
    </xf>
    <xf numFmtId="0" fontId="0" fillId="0" borderId="4" xfId="0" applyBorder="1" applyAlignment="1">
      <alignment horizontal="center"/>
    </xf>
    <xf numFmtId="2" fontId="0" fillId="0" borderId="4" xfId="0" applyNumberFormat="1" applyBorder="1" applyAlignment="1">
      <alignment horizontal="center"/>
    </xf>
    <xf numFmtId="0" fontId="20" fillId="0" borderId="4" xfId="0" applyFont="1" applyBorder="1" applyAlignment="1">
      <alignment horizontal="center"/>
    </xf>
    <xf numFmtId="2" fontId="20" fillId="0" borderId="4" xfId="0" applyNumberFormat="1" applyFont="1" applyBorder="1" applyAlignment="1">
      <alignment horizontal="center"/>
    </xf>
    <xf numFmtId="0" fontId="20" fillId="0" borderId="3" xfId="0" applyFont="1" applyBorder="1" applyAlignment="1">
      <alignment horizontal="center"/>
    </xf>
    <xf numFmtId="2" fontId="20" fillId="0" borderId="3" xfId="0" applyNumberFormat="1"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xf>
    <xf numFmtId="2" fontId="0" fillId="0" borderId="9" xfId="0" applyNumberFormat="1" applyBorder="1" applyAlignment="1">
      <alignment horizontal="center" vertical="center"/>
    </xf>
    <xf numFmtId="0" fontId="0" fillId="0" borderId="6" xfId="0" applyBorder="1" applyAlignment="1">
      <alignment horizontal="center" vertical="center"/>
    </xf>
    <xf numFmtId="11" fontId="0" fillId="0" borderId="2" xfId="0" applyNumberFormat="1" applyBorder="1" applyAlignment="1">
      <alignment horizontal="center" vertical="center"/>
    </xf>
    <xf numFmtId="11" fontId="0" fillId="0" borderId="3" xfId="0" applyNumberFormat="1" applyBorder="1" applyAlignment="1">
      <alignment horizontal="center" vertical="center"/>
    </xf>
    <xf numFmtId="0" fontId="0" fillId="0" borderId="0" xfId="0" applyAlignment="1">
      <alignment horizontal="center" vertical="center"/>
    </xf>
    <xf numFmtId="11" fontId="0" fillId="0" borderId="6" xfId="0" applyNumberFormat="1"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11" fontId="0" fillId="0" borderId="6" xfId="0" applyNumberFormat="1" applyBorder="1" applyAlignment="1">
      <alignment horizontal="center" vertical="center"/>
    </xf>
    <xf numFmtId="0" fontId="0" fillId="0" borderId="21" xfId="0" applyBorder="1" applyAlignment="1">
      <alignment horizontal="center" vertical="center"/>
    </xf>
    <xf numFmtId="11" fontId="0" fillId="0" borderId="2" xfId="0" applyNumberFormat="1" applyBorder="1" applyAlignment="1">
      <alignment horizontal="center" vertical="center"/>
    </xf>
    <xf numFmtId="0" fontId="0" fillId="0" borderId="8" xfId="0" applyBorder="1" applyAlignment="1">
      <alignment horizontal="center" vertical="center"/>
    </xf>
    <xf numFmtId="167" fontId="5" fillId="0" borderId="0" xfId="0" applyNumberFormat="1" applyFont="1" applyBorder="1" applyAlignment="1">
      <alignment horizontal="center" vertical="center"/>
    </xf>
    <xf numFmtId="2" fontId="0" fillId="0" borderId="6" xfId="0" applyNumberFormat="1" applyBorder="1" applyAlignment="1">
      <alignment horizontal="center" vertical="center"/>
    </xf>
    <xf numFmtId="0" fontId="9" fillId="0" borderId="2" xfId="0" applyFont="1" applyBorder="1" applyAlignment="1">
      <alignment horizontal="center" vertical="center"/>
    </xf>
    <xf numFmtId="2" fontId="0" fillId="0" borderId="10" xfId="0" applyNumberFormat="1" applyBorder="1" applyAlignment="1">
      <alignment horizontal="center" vertical="center"/>
    </xf>
    <xf numFmtId="2" fontId="0" fillId="0" borderId="21" xfId="0" applyNumberFormat="1" applyBorder="1" applyAlignment="1">
      <alignment horizontal="center" vertical="center"/>
    </xf>
    <xf numFmtId="2" fontId="0" fillId="0" borderId="22" xfId="0" applyNumberFormat="1" applyBorder="1" applyAlignment="1">
      <alignment horizontal="center" vertical="center"/>
    </xf>
    <xf numFmtId="0" fontId="14" fillId="0" borderId="0" xfId="0" applyFont="1" applyBorder="1" applyAlignment="1">
      <alignment horizontal="center" vertical="center"/>
    </xf>
    <xf numFmtId="164" fontId="0" fillId="0" borderId="7" xfId="0" applyNumberFormat="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9" fillId="0" borderId="5" xfId="0" applyFont="1" applyBorder="1" applyAlignment="1">
      <alignment horizontal="center" vertical="center"/>
    </xf>
    <xf numFmtId="2" fontId="0" fillId="0" borderId="8" xfId="0" applyNumberFormat="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171" fontId="0" fillId="0" borderId="0" xfId="0" applyNumberFormat="1" applyAlignment="1">
      <alignment horizontal="center"/>
    </xf>
    <xf numFmtId="0" fontId="0" fillId="0" borderId="0" xfId="0" applyAlignment="1">
      <alignment horizontal="center" vertical="center"/>
    </xf>
    <xf numFmtId="0" fontId="0" fillId="0" borderId="0" xfId="0" applyAlignment="1">
      <alignment horizontal="center"/>
    </xf>
    <xf numFmtId="166" fontId="0" fillId="0" borderId="0" xfId="0" applyNumberFormat="1" applyAlignment="1">
      <alignment horizontal="center" vertical="center"/>
    </xf>
    <xf numFmtId="0" fontId="0" fillId="0" borderId="0" xfId="0" applyAlignment="1">
      <alignment horizontal="center"/>
    </xf>
    <xf numFmtId="0" fontId="0" fillId="0" borderId="0" xfId="0" applyAlignment="1">
      <alignment horizontal="center"/>
    </xf>
    <xf numFmtId="0" fontId="0" fillId="0" borderId="1" xfId="0" applyBorder="1" applyAlignment="1">
      <alignment horizontal="center"/>
    </xf>
    <xf numFmtId="0" fontId="14" fillId="0" borderId="0" xfId="0" applyFont="1" applyAlignment="1">
      <alignment horizontal="center"/>
    </xf>
    <xf numFmtId="0" fontId="0" fillId="0" borderId="0" xfId="0" applyAlignment="1">
      <alignment horizontal="center" vertical="center"/>
    </xf>
    <xf numFmtId="2" fontId="10" fillId="0" borderId="2" xfId="0" applyNumberFormat="1" applyFont="1" applyBorder="1" applyAlignment="1">
      <alignment horizontal="center" vertical="center"/>
    </xf>
    <xf numFmtId="2" fontId="10" fillId="0" borderId="4" xfId="0" applyNumberFormat="1" applyFont="1" applyBorder="1" applyAlignment="1">
      <alignment horizontal="center" vertical="center"/>
    </xf>
    <xf numFmtId="2" fontId="10" fillId="0" borderId="3" xfId="0" applyNumberFormat="1" applyFont="1" applyBorder="1" applyAlignment="1">
      <alignment horizontal="center" vertical="center"/>
    </xf>
    <xf numFmtId="2" fontId="11" fillId="0" borderId="2" xfId="0" applyNumberFormat="1" applyFont="1" applyBorder="1" applyAlignment="1">
      <alignment horizontal="center" vertical="center"/>
    </xf>
    <xf numFmtId="2" fontId="11" fillId="0" borderId="4" xfId="0" applyNumberFormat="1" applyFont="1" applyBorder="1" applyAlignment="1">
      <alignment horizontal="center" vertical="center"/>
    </xf>
    <xf numFmtId="2" fontId="11" fillId="0" borderId="3" xfId="0" applyNumberFormat="1" applyFont="1" applyBorder="1" applyAlignment="1">
      <alignment horizontal="center" vertical="center"/>
    </xf>
    <xf numFmtId="2" fontId="0" fillId="0" borderId="7" xfId="0" applyNumberFormat="1" applyBorder="1" applyAlignment="1">
      <alignment horizontal="center" vertical="center"/>
    </xf>
    <xf numFmtId="2" fontId="0" fillId="0" borderId="9" xfId="0" applyNumberFormat="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xf>
    <xf numFmtId="164" fontId="10" fillId="0" borderId="1" xfId="0" applyNumberFormat="1" applyFont="1" applyBorder="1" applyAlignment="1">
      <alignment horizontal="center" vertical="center"/>
    </xf>
    <xf numFmtId="167" fontId="10" fillId="0" borderId="2" xfId="0" applyNumberFormat="1" applyFont="1" applyBorder="1" applyAlignment="1">
      <alignment horizontal="center" vertical="center"/>
    </xf>
    <xf numFmtId="167" fontId="10" fillId="0" borderId="4" xfId="0" applyNumberFormat="1" applyFont="1" applyBorder="1" applyAlignment="1">
      <alignment horizontal="center" vertical="center"/>
    </xf>
    <xf numFmtId="167" fontId="10" fillId="0" borderId="3" xfId="0" applyNumberFormat="1"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vertical="center"/>
    </xf>
    <xf numFmtId="11" fontId="0" fillId="0" borderId="5" xfId="0" applyNumberFormat="1" applyBorder="1" applyAlignment="1">
      <alignment horizontal="center" vertical="center" wrapText="1"/>
    </xf>
    <xf numFmtId="11" fontId="0" fillId="0" borderId="6" xfId="0" applyNumberFormat="1" applyBorder="1" applyAlignment="1">
      <alignment horizontal="center" vertical="center" wrapText="1"/>
    </xf>
    <xf numFmtId="11" fontId="0" fillId="0" borderId="9" xfId="0" applyNumberFormat="1" applyBorder="1" applyAlignment="1">
      <alignment horizontal="center" vertical="center" wrapText="1"/>
    </xf>
    <xf numFmtId="11" fontId="0" fillId="0" borderId="10" xfId="0" applyNumberFormat="1" applyBorder="1" applyAlignment="1">
      <alignment horizontal="center" vertical="center" wrapText="1"/>
    </xf>
    <xf numFmtId="0" fontId="0" fillId="0" borderId="6" xfId="0" applyBorder="1" applyAlignment="1">
      <alignment horizontal="center" vertical="center"/>
    </xf>
    <xf numFmtId="0" fontId="19" fillId="0" borderId="0" xfId="0" applyFont="1" applyBorder="1" applyAlignment="1">
      <alignment horizontal="center" vertical="center"/>
    </xf>
    <xf numFmtId="0" fontId="0" fillId="0" borderId="11" xfId="0" applyBorder="1" applyAlignment="1">
      <alignment horizontal="center" vertical="center"/>
    </xf>
    <xf numFmtId="0" fontId="0" fillId="0" borderId="23" xfId="0" applyBorder="1" applyAlignment="1">
      <alignment horizontal="center" vertical="center"/>
    </xf>
    <xf numFmtId="0" fontId="0" fillId="0" borderId="12" xfId="0" applyBorder="1" applyAlignment="1">
      <alignment horizontal="center" vertical="center"/>
    </xf>
    <xf numFmtId="11" fontId="0" fillId="0" borderId="23" xfId="0" applyNumberFormat="1" applyBorder="1" applyAlignment="1">
      <alignment horizontal="center" vertical="center"/>
    </xf>
    <xf numFmtId="11" fontId="0" fillId="0" borderId="12" xfId="0" applyNumberFormat="1" applyBorder="1" applyAlignment="1">
      <alignment horizontal="center" vertical="center"/>
    </xf>
    <xf numFmtId="0" fontId="0" fillId="0" borderId="0" xfId="0" applyBorder="1" applyAlignment="1">
      <alignment horizontal="center" vertical="center" wrapText="1"/>
    </xf>
    <xf numFmtId="0" fontId="0" fillId="0" borderId="16" xfId="0" applyBorder="1" applyAlignment="1">
      <alignment horizontal="center" vertical="center"/>
    </xf>
    <xf numFmtId="0" fontId="0" fillId="0" borderId="0" xfId="0" applyAlignment="1">
      <alignment horizontal="left" vertical="center" wrapText="1"/>
    </xf>
    <xf numFmtId="0" fontId="20" fillId="0" borderId="11" xfId="0" applyFont="1" applyBorder="1" applyAlignment="1">
      <alignment horizontal="center"/>
    </xf>
    <xf numFmtId="0" fontId="20" fillId="0" borderId="23" xfId="0" applyFont="1" applyBorder="1" applyAlignment="1">
      <alignment horizontal="center"/>
    </xf>
    <xf numFmtId="0" fontId="20" fillId="0" borderId="12" xfId="0" applyFont="1" applyBorder="1" applyAlignment="1">
      <alignment horizontal="center"/>
    </xf>
    <xf numFmtId="11" fontId="0" fillId="0" borderId="5" xfId="0" applyNumberFormat="1" applyBorder="1" applyAlignment="1">
      <alignment horizontal="center" vertical="center"/>
    </xf>
    <xf numFmtId="11" fontId="0" fillId="0" borderId="6" xfId="0" applyNumberFormat="1" applyBorder="1" applyAlignment="1">
      <alignment horizontal="center" vertical="center"/>
    </xf>
    <xf numFmtId="11" fontId="0" fillId="0" borderId="11" xfId="0" applyNumberFormat="1" applyBorder="1" applyAlignment="1">
      <alignment horizontal="center" vertical="center"/>
    </xf>
    <xf numFmtId="0" fontId="0" fillId="0" borderId="21" xfId="0" applyBorder="1" applyAlignment="1">
      <alignment horizontal="center" vertical="center"/>
    </xf>
    <xf numFmtId="11" fontId="0" fillId="0" borderId="2" xfId="0" applyNumberFormat="1" applyBorder="1" applyAlignment="1">
      <alignment horizontal="center" vertical="center"/>
    </xf>
    <xf numFmtId="11" fontId="0" fillId="0" borderId="4" xfId="0" applyNumberFormat="1" applyBorder="1" applyAlignment="1">
      <alignment horizontal="center" vertical="center"/>
    </xf>
    <xf numFmtId="11" fontId="0" fillId="0" borderId="3" xfId="0" applyNumberFormat="1" applyBorder="1" applyAlignment="1">
      <alignment horizontal="center" vertical="center"/>
    </xf>
    <xf numFmtId="0" fontId="0" fillId="0" borderId="14" xfId="0" applyBorder="1" applyAlignment="1">
      <alignment horizontal="center" vertical="center" wrapText="1"/>
    </xf>
    <xf numFmtId="0" fontId="0" fillId="0" borderId="8" xfId="0" applyBorder="1" applyAlignment="1">
      <alignment horizontal="center" vertical="center"/>
    </xf>
    <xf numFmtId="11" fontId="0" fillId="0" borderId="2" xfId="0" applyNumberFormat="1" applyBorder="1" applyAlignment="1">
      <alignment horizontal="center" vertical="center" wrapText="1"/>
    </xf>
    <xf numFmtId="11" fontId="0" fillId="0" borderId="3" xfId="0" applyNumberFormat="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3" defaultTableStyle="TableStyleMedium2" defaultPivotStyle="PivotStyleLight16">
    <tableStyle name="PivotTable Style 1" table="0" count="0" xr9:uid="{2D63BE87-BE4F-FF40-AAC1-1F8700FD4E40}"/>
    <tableStyle name="PivotTable Style 2" table="0" count="0" xr9:uid="{8FD6F1C1-85D5-C441-9D13-839E587C9DE0}"/>
    <tableStyle name="Table Style 1" pivot="0" count="0" xr9:uid="{FD1078D9-8713-0A45-A13F-6BF9F12E46B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Pore volume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serie4!$CQ$5</c:f>
              <c:strCache>
                <c:ptCount val="1"/>
                <c:pt idx="0">
                  <c:v>Pore volume (cc/g)</c:v>
                </c:pt>
              </c:strCache>
            </c:strRef>
          </c:tx>
          <c:spPr>
            <a:ln w="25400" cap="rnd">
              <a:noFill/>
              <a:round/>
            </a:ln>
            <a:effectLst/>
          </c:spPr>
          <c:marker>
            <c:symbol val="circle"/>
            <c:size val="5"/>
            <c:spPr>
              <a:solidFill>
                <a:schemeClr val="accent2"/>
              </a:solidFill>
              <a:ln w="9525">
                <a:solidFill>
                  <a:schemeClr val="accent2"/>
                </a:solidFill>
              </a:ln>
              <a:effectLst/>
            </c:spPr>
          </c:marker>
          <c:xVal>
            <c:numRef>
              <c:f>serie4!$CR$3:$CX$3</c:f>
              <c:numCache>
                <c:formatCode>General</c:formatCode>
                <c:ptCount val="7"/>
                <c:pt idx="0">
                  <c:v>0</c:v>
                </c:pt>
                <c:pt idx="1">
                  <c:v>21</c:v>
                </c:pt>
                <c:pt idx="2">
                  <c:v>50</c:v>
                </c:pt>
                <c:pt idx="3">
                  <c:v>56</c:v>
                </c:pt>
                <c:pt idx="4">
                  <c:v>62</c:v>
                </c:pt>
                <c:pt idx="5">
                  <c:v>22</c:v>
                </c:pt>
                <c:pt idx="6">
                  <c:v>36</c:v>
                </c:pt>
              </c:numCache>
            </c:numRef>
          </c:xVal>
          <c:yVal>
            <c:numRef>
              <c:f>serie4!$CR$5:$CX$5</c:f>
              <c:numCache>
                <c:formatCode>General</c:formatCode>
                <c:ptCount val="7"/>
                <c:pt idx="0">
                  <c:v>0.27600000000000002</c:v>
                </c:pt>
                <c:pt idx="1">
                  <c:v>0.41399999999999998</c:v>
                </c:pt>
                <c:pt idx="2">
                  <c:v>0.73799999999999999</c:v>
                </c:pt>
                <c:pt idx="3">
                  <c:v>0.80100000000000005</c:v>
                </c:pt>
                <c:pt idx="4">
                  <c:v>0.86699999999999999</c:v>
                </c:pt>
                <c:pt idx="5">
                  <c:v>0.379</c:v>
                </c:pt>
                <c:pt idx="6">
                  <c:v>0.53900000000000003</c:v>
                </c:pt>
              </c:numCache>
            </c:numRef>
          </c:yVal>
          <c:smooth val="0"/>
          <c:extLst>
            <c:ext xmlns:c16="http://schemas.microsoft.com/office/drawing/2014/chart" uri="{C3380CC4-5D6E-409C-BE32-E72D297353CC}">
              <c16:uniqueId val="{00000000-F1C7-D843-86CC-7BBAF3D7D656}"/>
            </c:ext>
          </c:extLst>
        </c:ser>
        <c:dLbls>
          <c:showLegendKey val="0"/>
          <c:showVal val="0"/>
          <c:showCatName val="0"/>
          <c:showSerName val="0"/>
          <c:showPercent val="0"/>
          <c:showBubbleSize val="0"/>
        </c:dLbls>
        <c:axId val="138428447"/>
        <c:axId val="67427215"/>
      </c:scatterChart>
      <c:valAx>
        <c:axId val="13842844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Burn-off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427215"/>
        <c:crosses val="autoZero"/>
        <c:crossBetween val="midCat"/>
      </c:valAx>
      <c:valAx>
        <c:axId val="674272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mL/g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428447"/>
        <c:crosses val="autoZero"/>
        <c:crossBetween val="midCat"/>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Surface area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serie4!$CQ$6</c:f>
              <c:strCache>
                <c:ptCount val="1"/>
                <c:pt idx="0">
                  <c:v>Surface area (m2/g)</c:v>
                </c:pt>
              </c:strCache>
            </c:strRef>
          </c:tx>
          <c:spPr>
            <a:ln w="25400" cap="rnd">
              <a:noFill/>
              <a:round/>
            </a:ln>
            <a:effectLst/>
          </c:spPr>
          <c:marker>
            <c:symbol val="circle"/>
            <c:size val="5"/>
            <c:spPr>
              <a:solidFill>
                <a:schemeClr val="accent2"/>
              </a:solidFill>
              <a:ln w="9525">
                <a:solidFill>
                  <a:schemeClr val="accent2"/>
                </a:solidFill>
              </a:ln>
              <a:effectLst/>
            </c:spPr>
          </c:marker>
          <c:xVal>
            <c:numRef>
              <c:f>serie4!$CR$3:$CX$3</c:f>
              <c:numCache>
                <c:formatCode>General</c:formatCode>
                <c:ptCount val="7"/>
                <c:pt idx="0">
                  <c:v>0</c:v>
                </c:pt>
                <c:pt idx="1">
                  <c:v>21</c:v>
                </c:pt>
                <c:pt idx="2">
                  <c:v>50</c:v>
                </c:pt>
                <c:pt idx="3">
                  <c:v>56</c:v>
                </c:pt>
                <c:pt idx="4">
                  <c:v>62</c:v>
                </c:pt>
                <c:pt idx="5">
                  <c:v>22</c:v>
                </c:pt>
                <c:pt idx="6">
                  <c:v>36</c:v>
                </c:pt>
              </c:numCache>
            </c:numRef>
          </c:xVal>
          <c:yVal>
            <c:numRef>
              <c:f>serie4!$CR$6:$CX$6</c:f>
              <c:numCache>
                <c:formatCode>0.000</c:formatCode>
                <c:ptCount val="7"/>
                <c:pt idx="0" formatCode="General">
                  <c:v>698.64599999999996</c:v>
                </c:pt>
                <c:pt idx="1">
                  <c:v>1179.49</c:v>
                </c:pt>
                <c:pt idx="2">
                  <c:v>1641.472</c:v>
                </c:pt>
                <c:pt idx="3">
                  <c:v>1695.835</c:v>
                </c:pt>
                <c:pt idx="4">
                  <c:v>1785.491</c:v>
                </c:pt>
                <c:pt idx="5" formatCode="General">
                  <c:v>1119.829</c:v>
                </c:pt>
                <c:pt idx="6" formatCode="General">
                  <c:v>1498.511</c:v>
                </c:pt>
              </c:numCache>
            </c:numRef>
          </c:yVal>
          <c:smooth val="0"/>
          <c:extLst>
            <c:ext xmlns:c16="http://schemas.microsoft.com/office/drawing/2014/chart" uri="{C3380CC4-5D6E-409C-BE32-E72D297353CC}">
              <c16:uniqueId val="{00000000-F1C7-D843-86CC-7BBAF3D7D656}"/>
            </c:ext>
          </c:extLst>
        </c:ser>
        <c:dLbls>
          <c:showLegendKey val="0"/>
          <c:showVal val="0"/>
          <c:showCatName val="0"/>
          <c:showSerName val="0"/>
          <c:showPercent val="0"/>
          <c:showBubbleSize val="0"/>
        </c:dLbls>
        <c:axId val="138428447"/>
        <c:axId val="67427215"/>
      </c:scatterChart>
      <c:valAx>
        <c:axId val="13842844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Burn-off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427215"/>
        <c:crosses val="autoZero"/>
        <c:crossBetween val="midCat"/>
      </c:valAx>
      <c:valAx>
        <c:axId val="674272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m2/g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428447"/>
        <c:crosses val="autoZero"/>
        <c:crossBetween val="midCat"/>
        <c:majorUnit val="4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1"/>
              <a:t>dV(logd)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serie4!$A$1</c:f>
              <c:strCache>
                <c:ptCount val="1"/>
                <c:pt idx="0">
                  <c:v>serie4_non-steamed B.O= 0%</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serie4!$E$10:$E$113</c:f>
              <c:numCache>
                <c:formatCode>0.00000</c:formatCode>
                <c:ptCount val="104"/>
                <c:pt idx="0">
                  <c:v>0.14579</c:v>
                </c:pt>
                <c:pt idx="1">
                  <c:v>0.10023</c:v>
                </c:pt>
                <c:pt idx="2">
                  <c:v>2.6501E-2</c:v>
                </c:pt>
                <c:pt idx="3">
                  <c:v>0</c:v>
                </c:pt>
                <c:pt idx="4">
                  <c:v>1.0518E-2</c:v>
                </c:pt>
                <c:pt idx="5">
                  <c:v>5.3821000000000001E-2</c:v>
                </c:pt>
                <c:pt idx="6">
                  <c:v>0.10033</c:v>
                </c:pt>
                <c:pt idx="7">
                  <c:v>9.4280000000000003E-2</c:v>
                </c:pt>
                <c:pt idx="8">
                  <c:v>4.6711000000000003E-2</c:v>
                </c:pt>
                <c:pt idx="9">
                  <c:v>9.4076000000000003E-3</c:v>
                </c:pt>
                <c:pt idx="10">
                  <c:v>0</c:v>
                </c:pt>
                <c:pt idx="11">
                  <c:v>0</c:v>
                </c:pt>
                <c:pt idx="12">
                  <c:v>2.6808999999999999E-3</c:v>
                </c:pt>
                <c:pt idx="13">
                  <c:v>5.4374000000000002E-3</c:v>
                </c:pt>
                <c:pt idx="14">
                  <c:v>3.0977000000000001E-3</c:v>
                </c:pt>
                <c:pt idx="15">
                  <c:v>9.4992999999999998E-4</c:v>
                </c:pt>
                <c:pt idx="16">
                  <c:v>7.0895999999999997E-3</c:v>
                </c:pt>
                <c:pt idx="17">
                  <c:v>7.1148000000000001E-3</c:v>
                </c:pt>
                <c:pt idx="18">
                  <c:v>6.6724999999999998E-4</c:v>
                </c:pt>
                <c:pt idx="19">
                  <c:v>1.1632000000000001E-3</c:v>
                </c:pt>
                <c:pt idx="20">
                  <c:v>5.6918000000000003E-3</c:v>
                </c:pt>
                <c:pt idx="21">
                  <c:v>8.6546000000000001E-3</c:v>
                </c:pt>
                <c:pt idx="22">
                  <c:v>9.6872999999999994E-3</c:v>
                </c:pt>
                <c:pt idx="23">
                  <c:v>1.6809000000000001E-2</c:v>
                </c:pt>
                <c:pt idx="24">
                  <c:v>2.8615999999999999E-2</c:v>
                </c:pt>
                <c:pt idx="25">
                  <c:v>3.2323999999999999E-2</c:v>
                </c:pt>
                <c:pt idx="26">
                  <c:v>3.7000999999999999E-2</c:v>
                </c:pt>
                <c:pt idx="27">
                  <c:v>3.2447999999999998E-2</c:v>
                </c:pt>
                <c:pt idx="28">
                  <c:v>2.1225000000000001E-2</c:v>
                </c:pt>
                <c:pt idx="29">
                  <c:v>1.6740000000000001E-2</c:v>
                </c:pt>
                <c:pt idx="30">
                  <c:v>2.0150999999999999E-2</c:v>
                </c:pt>
                <c:pt idx="31">
                  <c:v>3.1919000000000003E-2</c:v>
                </c:pt>
                <c:pt idx="32">
                  <c:v>4.7892999999999998E-2</c:v>
                </c:pt>
                <c:pt idx="33">
                  <c:v>7.1818000000000007E-2</c:v>
                </c:pt>
                <c:pt idx="34">
                  <c:v>9.6976999999999994E-2</c:v>
                </c:pt>
                <c:pt idx="35">
                  <c:v>0.11282</c:v>
                </c:pt>
                <c:pt idx="36">
                  <c:v>0.13664000000000001</c:v>
                </c:pt>
                <c:pt idx="37">
                  <c:v>0.18209</c:v>
                </c:pt>
                <c:pt idx="38">
                  <c:v>0.18010000000000001</c:v>
                </c:pt>
                <c:pt idx="39">
                  <c:v>0.15834000000000001</c:v>
                </c:pt>
                <c:pt idx="40">
                  <c:v>0.17963999999999999</c:v>
                </c:pt>
                <c:pt idx="41">
                  <c:v>0.19694999999999999</c:v>
                </c:pt>
                <c:pt idx="42">
                  <c:v>0.19467000000000001</c:v>
                </c:pt>
                <c:pt idx="43">
                  <c:v>0.20580000000000001</c:v>
                </c:pt>
                <c:pt idx="44">
                  <c:v>0.27740999999999999</c:v>
                </c:pt>
                <c:pt idx="45">
                  <c:v>0.28477000000000002</c:v>
                </c:pt>
                <c:pt idx="46">
                  <c:v>0.22433</c:v>
                </c:pt>
                <c:pt idx="47">
                  <c:v>0.20982000000000001</c:v>
                </c:pt>
                <c:pt idx="48">
                  <c:v>0.17931</c:v>
                </c:pt>
                <c:pt idx="49">
                  <c:v>0.14445</c:v>
                </c:pt>
                <c:pt idx="50">
                  <c:v>0.12717000000000001</c:v>
                </c:pt>
                <c:pt idx="51">
                  <c:v>0.11745999999999999</c:v>
                </c:pt>
                <c:pt idx="52">
                  <c:v>0.21812000000000001</c:v>
                </c:pt>
                <c:pt idx="53">
                  <c:v>0.25140000000000001</c:v>
                </c:pt>
                <c:pt idx="54">
                  <c:v>0.15035000000000001</c:v>
                </c:pt>
                <c:pt idx="55">
                  <c:v>0.11692</c:v>
                </c:pt>
                <c:pt idx="56">
                  <c:v>0.11847000000000001</c:v>
                </c:pt>
                <c:pt idx="57">
                  <c:v>0.11756999999999999</c:v>
                </c:pt>
                <c:pt idx="58">
                  <c:v>0.10538</c:v>
                </c:pt>
                <c:pt idx="59">
                  <c:v>9.2922000000000005E-2</c:v>
                </c:pt>
                <c:pt idx="60">
                  <c:v>9.2994999999999994E-2</c:v>
                </c:pt>
                <c:pt idx="61">
                  <c:v>8.9672000000000002E-2</c:v>
                </c:pt>
                <c:pt idx="62">
                  <c:v>8.0823000000000006E-2</c:v>
                </c:pt>
                <c:pt idx="63">
                  <c:v>7.4186000000000002E-2</c:v>
                </c:pt>
                <c:pt idx="64">
                  <c:v>6.7784999999999998E-2</c:v>
                </c:pt>
                <c:pt idx="65">
                  <c:v>5.4461000000000002E-2</c:v>
                </c:pt>
                <c:pt idx="66">
                  <c:v>6.2272000000000001E-2</c:v>
                </c:pt>
                <c:pt idx="67">
                  <c:v>0.14365</c:v>
                </c:pt>
                <c:pt idx="68">
                  <c:v>0.20321</c:v>
                </c:pt>
                <c:pt idx="69">
                  <c:v>0.13566</c:v>
                </c:pt>
                <c:pt idx="70">
                  <c:v>6.3791E-2</c:v>
                </c:pt>
                <c:pt idx="71">
                  <c:v>5.4482999999999997E-2</c:v>
                </c:pt>
                <c:pt idx="72">
                  <c:v>5.5895E-2</c:v>
                </c:pt>
                <c:pt idx="73">
                  <c:v>5.1244999999999999E-2</c:v>
                </c:pt>
                <c:pt idx="74">
                  <c:v>4.1438999999999997E-2</c:v>
                </c:pt>
                <c:pt idx="75">
                  <c:v>4.0152E-2</c:v>
                </c:pt>
                <c:pt idx="76">
                  <c:v>4.1304E-2</c:v>
                </c:pt>
                <c:pt idx="77">
                  <c:v>3.9040999999999999E-2</c:v>
                </c:pt>
                <c:pt idx="78">
                  <c:v>3.7969999999999997E-2</c:v>
                </c:pt>
                <c:pt idx="79">
                  <c:v>3.9101999999999998E-2</c:v>
                </c:pt>
                <c:pt idx="80">
                  <c:v>3.6311999999999997E-2</c:v>
                </c:pt>
                <c:pt idx="81">
                  <c:v>3.1302999999999997E-2</c:v>
                </c:pt>
                <c:pt idx="82">
                  <c:v>3.0696000000000001E-2</c:v>
                </c:pt>
                <c:pt idx="83">
                  <c:v>3.0061000000000001E-2</c:v>
                </c:pt>
                <c:pt idx="84">
                  <c:v>2.836E-2</c:v>
                </c:pt>
                <c:pt idx="85">
                  <c:v>2.6567E-2</c:v>
                </c:pt>
                <c:pt idx="86">
                  <c:v>2.2745000000000001E-2</c:v>
                </c:pt>
                <c:pt idx="87">
                  <c:v>2.0715999999999998E-2</c:v>
                </c:pt>
                <c:pt idx="88">
                  <c:v>2.4265999999999999E-2</c:v>
                </c:pt>
                <c:pt idx="89">
                  <c:v>2.1486999999999999E-2</c:v>
                </c:pt>
                <c:pt idx="90">
                  <c:v>1.8428E-2</c:v>
                </c:pt>
                <c:pt idx="91">
                  <c:v>2.0541E-2</c:v>
                </c:pt>
                <c:pt idx="92">
                  <c:v>1.6518999999999999E-2</c:v>
                </c:pt>
                <c:pt idx="93">
                  <c:v>1.3157E-2</c:v>
                </c:pt>
                <c:pt idx="94">
                  <c:v>1.6389000000000001E-2</c:v>
                </c:pt>
                <c:pt idx="95">
                  <c:v>1.8429999999999998E-2</c:v>
                </c:pt>
                <c:pt idx="96">
                  <c:v>1.5689000000000002E-2</c:v>
                </c:pt>
                <c:pt idx="97">
                  <c:v>1.4463999999999999E-2</c:v>
                </c:pt>
                <c:pt idx="98">
                  <c:v>1.5644999999999999E-2</c:v>
                </c:pt>
                <c:pt idx="99">
                  <c:v>1.4937000000000001E-2</c:v>
                </c:pt>
                <c:pt idx="100">
                  <c:v>1.0503E-2</c:v>
                </c:pt>
                <c:pt idx="101">
                  <c:v>7.2091000000000004E-3</c:v>
                </c:pt>
                <c:pt idx="102">
                  <c:v>1.5023999999999999E-2</c:v>
                </c:pt>
                <c:pt idx="103">
                  <c:v>2.2284000000000002E-2</c:v>
                </c:pt>
              </c:numCache>
            </c:numRef>
          </c:yVal>
          <c:smooth val="1"/>
          <c:extLst>
            <c:ext xmlns:c16="http://schemas.microsoft.com/office/drawing/2014/chart" uri="{C3380CC4-5D6E-409C-BE32-E72D297353CC}">
              <c16:uniqueId val="{00000000-37FB-5349-BA62-84E8C35D0C2E}"/>
            </c:ext>
          </c:extLst>
        </c:ser>
        <c:ser>
          <c:idx val="1"/>
          <c:order val="1"/>
          <c:tx>
            <c:strRef>
              <c:f>serie4!$M$1</c:f>
              <c:strCache>
                <c:ptCount val="1"/>
                <c:pt idx="0">
                  <c:v>serie4_s15min small B.O= 21%</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serie4!$P$10:$P$113</c:f>
              <c:numCache>
                <c:formatCode>0.00000</c:formatCode>
                <c:ptCount val="104"/>
                <c:pt idx="0">
                  <c:v>0.34242</c:v>
                </c:pt>
                <c:pt idx="1">
                  <c:v>0.26595000000000002</c:v>
                </c:pt>
                <c:pt idx="2">
                  <c:v>0.15185000000000001</c:v>
                </c:pt>
                <c:pt idx="3">
                  <c:v>0.14005999999999999</c:v>
                </c:pt>
                <c:pt idx="4">
                  <c:v>0.20166999999999999</c:v>
                </c:pt>
                <c:pt idx="5">
                  <c:v>0.26274999999999998</c:v>
                </c:pt>
                <c:pt idx="6">
                  <c:v>0.29172999999999999</c:v>
                </c:pt>
                <c:pt idx="7">
                  <c:v>0.28778999999999999</c:v>
                </c:pt>
                <c:pt idx="8">
                  <c:v>0.27294000000000002</c:v>
                </c:pt>
                <c:pt idx="9">
                  <c:v>0.24296999999999999</c:v>
                </c:pt>
                <c:pt idx="10">
                  <c:v>0.17380000000000001</c:v>
                </c:pt>
                <c:pt idx="11">
                  <c:v>0.11248</c:v>
                </c:pt>
                <c:pt idx="12">
                  <c:v>7.8673000000000007E-2</c:v>
                </c:pt>
                <c:pt idx="13">
                  <c:v>4.0103E-2</c:v>
                </c:pt>
                <c:pt idx="14">
                  <c:v>9.6603999999999995E-3</c:v>
                </c:pt>
                <c:pt idx="15">
                  <c:v>0</c:v>
                </c:pt>
                <c:pt idx="16">
                  <c:v>4.8460999999999999E-3</c:v>
                </c:pt>
                <c:pt idx="17">
                  <c:v>4.8411000000000001E-3</c:v>
                </c:pt>
                <c:pt idx="18">
                  <c:v>0</c:v>
                </c:pt>
                <c:pt idx="19">
                  <c:v>4.5424999999999997E-3</c:v>
                </c:pt>
                <c:pt idx="20">
                  <c:v>7.2398999999999996E-3</c:v>
                </c:pt>
                <c:pt idx="21">
                  <c:v>5.1841999999999999E-3</c:v>
                </c:pt>
                <c:pt idx="22">
                  <c:v>3.4701999999999997E-2</c:v>
                </c:pt>
                <c:pt idx="23">
                  <c:v>6.9003999999999996E-2</c:v>
                </c:pt>
                <c:pt idx="24">
                  <c:v>6.7760000000000001E-2</c:v>
                </c:pt>
                <c:pt idx="25">
                  <c:v>3.5399E-2</c:v>
                </c:pt>
                <c:pt idx="26">
                  <c:v>2.2717000000000001E-2</c:v>
                </c:pt>
                <c:pt idx="27">
                  <c:v>1.0160000000000001E-2</c:v>
                </c:pt>
                <c:pt idx="28">
                  <c:v>0</c:v>
                </c:pt>
                <c:pt idx="29">
                  <c:v>0</c:v>
                </c:pt>
                <c:pt idx="30">
                  <c:v>1.1311E-2</c:v>
                </c:pt>
                <c:pt idx="31">
                  <c:v>1.434E-2</c:v>
                </c:pt>
                <c:pt idx="32">
                  <c:v>3.0289000000000002E-3</c:v>
                </c:pt>
                <c:pt idx="33">
                  <c:v>2.0902E-2</c:v>
                </c:pt>
                <c:pt idx="34">
                  <c:v>7.8739000000000003E-2</c:v>
                </c:pt>
                <c:pt idx="35">
                  <c:v>8.2825999999999997E-2</c:v>
                </c:pt>
                <c:pt idx="36">
                  <c:v>4.8228E-2</c:v>
                </c:pt>
                <c:pt idx="37">
                  <c:v>6.4545000000000005E-2</c:v>
                </c:pt>
                <c:pt idx="38">
                  <c:v>0.11302</c:v>
                </c:pt>
                <c:pt idx="39">
                  <c:v>0.10825</c:v>
                </c:pt>
                <c:pt idx="40">
                  <c:v>8.7166999999999994E-2</c:v>
                </c:pt>
                <c:pt idx="41">
                  <c:v>0.15292</c:v>
                </c:pt>
                <c:pt idx="42">
                  <c:v>0.14773</c:v>
                </c:pt>
                <c:pt idx="43">
                  <c:v>0.14535999999999999</c:v>
                </c:pt>
                <c:pt idx="44">
                  <c:v>0.17437</c:v>
                </c:pt>
                <c:pt idx="45">
                  <c:v>0.10338</c:v>
                </c:pt>
                <c:pt idx="46">
                  <c:v>0.14545</c:v>
                </c:pt>
                <c:pt idx="47">
                  <c:v>0.21154999999999999</c:v>
                </c:pt>
                <c:pt idx="48">
                  <c:v>0.11928</c:v>
                </c:pt>
                <c:pt idx="49">
                  <c:v>4.0787999999999998E-2</c:v>
                </c:pt>
                <c:pt idx="50">
                  <c:v>0.13324</c:v>
                </c:pt>
                <c:pt idx="51">
                  <c:v>0.20152</c:v>
                </c:pt>
                <c:pt idx="52">
                  <c:v>0.10906</c:v>
                </c:pt>
                <c:pt idx="53">
                  <c:v>4.4306999999999999E-2</c:v>
                </c:pt>
                <c:pt idx="54">
                  <c:v>4.0821999999999997E-2</c:v>
                </c:pt>
                <c:pt idx="55">
                  <c:v>0.13297999999999999</c:v>
                </c:pt>
                <c:pt idx="56">
                  <c:v>0.18190999999999999</c:v>
                </c:pt>
                <c:pt idx="57">
                  <c:v>9.6814999999999998E-2</c:v>
                </c:pt>
                <c:pt idx="58">
                  <c:v>4.6799E-2</c:v>
                </c:pt>
                <c:pt idx="59">
                  <c:v>3.8317999999999998E-2</c:v>
                </c:pt>
                <c:pt idx="60">
                  <c:v>3.3121999999999999E-2</c:v>
                </c:pt>
                <c:pt idx="61">
                  <c:v>1.7638999999999998E-2</c:v>
                </c:pt>
                <c:pt idx="62">
                  <c:v>0.13244</c:v>
                </c:pt>
                <c:pt idx="63">
                  <c:v>0.24113000000000001</c:v>
                </c:pt>
                <c:pt idx="64">
                  <c:v>0.14002000000000001</c:v>
                </c:pt>
                <c:pt idx="65">
                  <c:v>5.0083000000000003E-2</c:v>
                </c:pt>
                <c:pt idx="66">
                  <c:v>4.3005000000000002E-2</c:v>
                </c:pt>
                <c:pt idx="67">
                  <c:v>4.2036999999999998E-2</c:v>
                </c:pt>
                <c:pt idx="68">
                  <c:v>4.0515000000000002E-2</c:v>
                </c:pt>
                <c:pt idx="69">
                  <c:v>3.2884999999999998E-2</c:v>
                </c:pt>
                <c:pt idx="70">
                  <c:v>2.3837000000000001E-2</c:v>
                </c:pt>
                <c:pt idx="71">
                  <c:v>2.2176000000000001E-2</c:v>
                </c:pt>
                <c:pt idx="72">
                  <c:v>2.4223000000000001E-2</c:v>
                </c:pt>
                <c:pt idx="73">
                  <c:v>2.5312000000000001E-2</c:v>
                </c:pt>
                <c:pt idx="74">
                  <c:v>1.8637999999999998E-2</c:v>
                </c:pt>
                <c:pt idx="75">
                  <c:v>3.6701999999999999E-2</c:v>
                </c:pt>
                <c:pt idx="76">
                  <c:v>0.10816000000000001</c:v>
                </c:pt>
                <c:pt idx="77">
                  <c:v>0.15642</c:v>
                </c:pt>
                <c:pt idx="78">
                  <c:v>0.10205</c:v>
                </c:pt>
                <c:pt idx="79">
                  <c:v>3.3468999999999999E-2</c:v>
                </c:pt>
                <c:pt idx="80">
                  <c:v>1.8225999999999999E-2</c:v>
                </c:pt>
                <c:pt idx="81">
                  <c:v>1.585E-2</c:v>
                </c:pt>
                <c:pt idx="82">
                  <c:v>1.8844E-2</c:v>
                </c:pt>
                <c:pt idx="83">
                  <c:v>2.1929000000000001E-2</c:v>
                </c:pt>
                <c:pt idx="84">
                  <c:v>2.1385999999999999E-2</c:v>
                </c:pt>
                <c:pt idx="85">
                  <c:v>2.0070999999999999E-2</c:v>
                </c:pt>
                <c:pt idx="86">
                  <c:v>1.4265E-2</c:v>
                </c:pt>
                <c:pt idx="87">
                  <c:v>9.4850000000000004E-3</c:v>
                </c:pt>
                <c:pt idx="88">
                  <c:v>1.0748000000000001E-2</c:v>
                </c:pt>
                <c:pt idx="89">
                  <c:v>8.0161999999999994E-3</c:v>
                </c:pt>
                <c:pt idx="90">
                  <c:v>5.7739000000000002E-3</c:v>
                </c:pt>
                <c:pt idx="91">
                  <c:v>4.3712000000000004E-3</c:v>
                </c:pt>
                <c:pt idx="92">
                  <c:v>9.6246999999999999E-4</c:v>
                </c:pt>
                <c:pt idx="93">
                  <c:v>8.3782000000000005E-5</c:v>
                </c:pt>
                <c:pt idx="94">
                  <c:v>7.0414999999999996E-4</c:v>
                </c:pt>
                <c:pt idx="95">
                  <c:v>1.8339999999999999E-2</c:v>
                </c:pt>
                <c:pt idx="96">
                  <c:v>2.3222E-2</c:v>
                </c:pt>
                <c:pt idx="97">
                  <c:v>3.5238999999999999E-2</c:v>
                </c:pt>
                <c:pt idx="98">
                  <c:v>8.9744000000000004E-2</c:v>
                </c:pt>
                <c:pt idx="99">
                  <c:v>7.1383000000000002E-2</c:v>
                </c:pt>
                <c:pt idx="100">
                  <c:v>1.9550000000000001E-2</c:v>
                </c:pt>
                <c:pt idx="101">
                  <c:v>8.1746000000000006E-3</c:v>
                </c:pt>
                <c:pt idx="102">
                  <c:v>6.6636999999999998E-3</c:v>
                </c:pt>
                <c:pt idx="103">
                  <c:v>1.3327E-2</c:v>
                </c:pt>
              </c:numCache>
            </c:numRef>
          </c:yVal>
          <c:smooth val="1"/>
          <c:extLst>
            <c:ext xmlns:c16="http://schemas.microsoft.com/office/drawing/2014/chart" uri="{C3380CC4-5D6E-409C-BE32-E72D297353CC}">
              <c16:uniqueId val="{00000001-37FB-5349-BA62-84E8C35D0C2E}"/>
            </c:ext>
          </c:extLst>
        </c:ser>
        <c:ser>
          <c:idx val="2"/>
          <c:order val="2"/>
          <c:tx>
            <c:strRef>
              <c:f>serie4!$V$1</c:f>
              <c:strCache>
                <c:ptCount val="1"/>
                <c:pt idx="0">
                  <c:v>serie4_s45min small B.O= 50%</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serie4!$Y$10:$Y$113</c:f>
              <c:numCache>
                <c:formatCode>0.0000</c:formatCode>
                <c:ptCount val="104"/>
                <c:pt idx="0">
                  <c:v>1.7139</c:v>
                </c:pt>
                <c:pt idx="1">
                  <c:v>1.6135999999999999</c:v>
                </c:pt>
                <c:pt idx="2">
                  <c:v>1.2766999999999999</c:v>
                </c:pt>
                <c:pt idx="3">
                  <c:v>0.91278000000000004</c:v>
                </c:pt>
                <c:pt idx="4">
                  <c:v>0.76454999999999995</c:v>
                </c:pt>
                <c:pt idx="5">
                  <c:v>0.83357999999999999</c:v>
                </c:pt>
                <c:pt idx="6">
                  <c:v>0.97155000000000002</c:v>
                </c:pt>
                <c:pt idx="7">
                  <c:v>1.0674999999999999</c:v>
                </c:pt>
                <c:pt idx="8">
                  <c:v>1.2324999999999999</c:v>
                </c:pt>
                <c:pt idx="9">
                  <c:v>1.2226999999999999</c:v>
                </c:pt>
                <c:pt idx="10">
                  <c:v>0.91852</c:v>
                </c:pt>
                <c:pt idx="11">
                  <c:v>0.76293</c:v>
                </c:pt>
                <c:pt idx="12">
                  <c:v>0.64910999999999996</c:v>
                </c:pt>
                <c:pt idx="13">
                  <c:v>0.34508</c:v>
                </c:pt>
                <c:pt idx="14">
                  <c:v>9.6974000000000005E-2</c:v>
                </c:pt>
                <c:pt idx="15">
                  <c:v>4.9348000000000003E-2</c:v>
                </c:pt>
                <c:pt idx="16">
                  <c:v>7.2858000000000006E-2</c:v>
                </c:pt>
                <c:pt idx="17">
                  <c:v>5.9542999999999999E-2</c:v>
                </c:pt>
                <c:pt idx="18">
                  <c:v>1.9635E-2</c:v>
                </c:pt>
                <c:pt idx="19">
                  <c:v>3.6454E-3</c:v>
                </c:pt>
                <c:pt idx="20">
                  <c:v>7.8282000000000004E-3</c:v>
                </c:pt>
                <c:pt idx="21">
                  <c:v>8.9096999999999996E-3</c:v>
                </c:pt>
                <c:pt idx="22">
                  <c:v>0.37861</c:v>
                </c:pt>
                <c:pt idx="23">
                  <c:v>0.85558999999999996</c:v>
                </c:pt>
                <c:pt idx="24">
                  <c:v>0.98490999999999995</c:v>
                </c:pt>
                <c:pt idx="25">
                  <c:v>0.66761999999999999</c:v>
                </c:pt>
                <c:pt idx="26">
                  <c:v>0.50033000000000005</c:v>
                </c:pt>
                <c:pt idx="27">
                  <c:v>0.36956</c:v>
                </c:pt>
                <c:pt idx="28">
                  <c:v>0.29431000000000002</c:v>
                </c:pt>
                <c:pt idx="29">
                  <c:v>0.22411</c:v>
                </c:pt>
                <c:pt idx="30">
                  <c:v>0.12278</c:v>
                </c:pt>
                <c:pt idx="31">
                  <c:v>8.8536000000000004E-2</c:v>
                </c:pt>
                <c:pt idx="32">
                  <c:v>7.5540999999999997E-2</c:v>
                </c:pt>
                <c:pt idx="33">
                  <c:v>6.2862000000000001E-2</c:v>
                </c:pt>
                <c:pt idx="34">
                  <c:v>9.6204999999999999E-2</c:v>
                </c:pt>
                <c:pt idx="35">
                  <c:v>0.10815</c:v>
                </c:pt>
                <c:pt idx="36">
                  <c:v>0.10218000000000001</c:v>
                </c:pt>
                <c:pt idx="37">
                  <c:v>0.13797999999999999</c:v>
                </c:pt>
                <c:pt idx="38">
                  <c:v>0.13267999999999999</c:v>
                </c:pt>
                <c:pt idx="39">
                  <c:v>0.11991</c:v>
                </c:pt>
                <c:pt idx="40">
                  <c:v>0.18390000000000001</c:v>
                </c:pt>
                <c:pt idx="41">
                  <c:v>0.20185</c:v>
                </c:pt>
                <c:pt idx="42">
                  <c:v>0.20533000000000001</c:v>
                </c:pt>
                <c:pt idx="43">
                  <c:v>0.22958999999999999</c:v>
                </c:pt>
                <c:pt idx="44">
                  <c:v>0.21393000000000001</c:v>
                </c:pt>
                <c:pt idx="45">
                  <c:v>0.22323000000000001</c:v>
                </c:pt>
                <c:pt idx="46">
                  <c:v>0.21834999999999999</c:v>
                </c:pt>
                <c:pt idx="47">
                  <c:v>0.25056</c:v>
                </c:pt>
                <c:pt idx="48">
                  <c:v>0.24249999999999999</c:v>
                </c:pt>
                <c:pt idx="49">
                  <c:v>0.12908</c:v>
                </c:pt>
                <c:pt idx="50">
                  <c:v>0.16148999999999999</c:v>
                </c:pt>
                <c:pt idx="51">
                  <c:v>0.22120000000000001</c:v>
                </c:pt>
                <c:pt idx="52">
                  <c:v>0.14854999999999999</c:v>
                </c:pt>
                <c:pt idx="53">
                  <c:v>9.6020999999999995E-2</c:v>
                </c:pt>
                <c:pt idx="54">
                  <c:v>0.16658000000000001</c:v>
                </c:pt>
                <c:pt idx="55">
                  <c:v>0.193</c:v>
                </c:pt>
                <c:pt idx="56">
                  <c:v>0.12822</c:v>
                </c:pt>
                <c:pt idx="57">
                  <c:v>9.4173000000000007E-2</c:v>
                </c:pt>
                <c:pt idx="58">
                  <c:v>0.11335000000000001</c:v>
                </c:pt>
                <c:pt idx="59">
                  <c:v>0.17779</c:v>
                </c:pt>
                <c:pt idx="60">
                  <c:v>0.16397</c:v>
                </c:pt>
                <c:pt idx="61">
                  <c:v>9.5902000000000001E-2</c:v>
                </c:pt>
                <c:pt idx="62">
                  <c:v>7.3907E-2</c:v>
                </c:pt>
                <c:pt idx="63">
                  <c:v>6.9985000000000006E-2</c:v>
                </c:pt>
                <c:pt idx="64">
                  <c:v>5.6669999999999998E-2</c:v>
                </c:pt>
                <c:pt idx="65">
                  <c:v>9.8598000000000005E-2</c:v>
                </c:pt>
                <c:pt idx="66">
                  <c:v>0.17426</c:v>
                </c:pt>
                <c:pt idx="67">
                  <c:v>0.14243</c:v>
                </c:pt>
                <c:pt idx="68">
                  <c:v>8.2574999999999996E-2</c:v>
                </c:pt>
                <c:pt idx="69">
                  <c:v>7.9033999999999993E-2</c:v>
                </c:pt>
                <c:pt idx="70">
                  <c:v>7.4184E-2</c:v>
                </c:pt>
                <c:pt idx="71">
                  <c:v>6.9242999999999999E-2</c:v>
                </c:pt>
                <c:pt idx="72">
                  <c:v>7.1114999999999998E-2</c:v>
                </c:pt>
                <c:pt idx="73">
                  <c:v>7.8290999999999999E-2</c:v>
                </c:pt>
                <c:pt idx="74">
                  <c:v>7.5843999999999995E-2</c:v>
                </c:pt>
                <c:pt idx="75">
                  <c:v>8.2166000000000003E-2</c:v>
                </c:pt>
                <c:pt idx="76">
                  <c:v>9.7804000000000002E-2</c:v>
                </c:pt>
                <c:pt idx="77">
                  <c:v>9.9285999999999999E-2</c:v>
                </c:pt>
                <c:pt idx="78">
                  <c:v>8.7418999999999997E-2</c:v>
                </c:pt>
                <c:pt idx="79">
                  <c:v>7.3835999999999999E-2</c:v>
                </c:pt>
                <c:pt idx="80">
                  <c:v>6.3933000000000004E-2</c:v>
                </c:pt>
                <c:pt idx="81">
                  <c:v>5.0120999999999999E-2</c:v>
                </c:pt>
                <c:pt idx="82">
                  <c:v>3.1130000000000001E-2</c:v>
                </c:pt>
                <c:pt idx="83">
                  <c:v>1.7637E-2</c:v>
                </c:pt>
                <c:pt idx="84">
                  <c:v>1.5904000000000001E-2</c:v>
                </c:pt>
                <c:pt idx="85">
                  <c:v>1.5427E-2</c:v>
                </c:pt>
                <c:pt idx="86">
                  <c:v>1.8116E-2</c:v>
                </c:pt>
                <c:pt idx="87">
                  <c:v>2.1328E-2</c:v>
                </c:pt>
                <c:pt idx="88">
                  <c:v>2.4109999999999999E-2</c:v>
                </c:pt>
                <c:pt idx="89">
                  <c:v>1.7068E-2</c:v>
                </c:pt>
                <c:pt idx="90">
                  <c:v>1.0064E-2</c:v>
                </c:pt>
                <c:pt idx="91">
                  <c:v>5.8416999999999997E-2</c:v>
                </c:pt>
                <c:pt idx="92">
                  <c:v>8.8828000000000004E-2</c:v>
                </c:pt>
                <c:pt idx="93">
                  <c:v>4.4070999999999999E-2</c:v>
                </c:pt>
                <c:pt idx="94">
                  <c:v>1.8478999999999999E-2</c:v>
                </c:pt>
                <c:pt idx="95">
                  <c:v>2.1097000000000001E-2</c:v>
                </c:pt>
                <c:pt idx="96">
                  <c:v>1.8474000000000001E-2</c:v>
                </c:pt>
                <c:pt idx="97">
                  <c:v>1.6736000000000001E-2</c:v>
                </c:pt>
                <c:pt idx="98">
                  <c:v>8.8623E-3</c:v>
                </c:pt>
                <c:pt idx="99">
                  <c:v>1.0378E-2</c:v>
                </c:pt>
                <c:pt idx="100">
                  <c:v>1.9983999999999998E-2</c:v>
                </c:pt>
                <c:pt idx="101">
                  <c:v>3.5387000000000002E-2</c:v>
                </c:pt>
                <c:pt idx="102">
                  <c:v>7.6335E-2</c:v>
                </c:pt>
                <c:pt idx="103">
                  <c:v>0.10111000000000001</c:v>
                </c:pt>
              </c:numCache>
            </c:numRef>
          </c:yVal>
          <c:smooth val="1"/>
          <c:extLst>
            <c:ext xmlns:c16="http://schemas.microsoft.com/office/drawing/2014/chart" uri="{C3380CC4-5D6E-409C-BE32-E72D297353CC}">
              <c16:uniqueId val="{00000002-37FB-5349-BA62-84E8C35D0C2E}"/>
            </c:ext>
          </c:extLst>
        </c:ser>
        <c:ser>
          <c:idx val="3"/>
          <c:order val="3"/>
          <c:tx>
            <c:strRef>
              <c:f>serie4!$AE$1</c:f>
              <c:strCache>
                <c:ptCount val="1"/>
                <c:pt idx="0">
                  <c:v>serie4_s1h small B.O= 56%</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serie4!$AH$10:$AH$113</c:f>
              <c:numCache>
                <c:formatCode>0.0000</c:formatCode>
                <c:ptCount val="104"/>
                <c:pt idx="0">
                  <c:v>1.9400999999999999</c:v>
                </c:pt>
                <c:pt idx="1">
                  <c:v>1.9021999999999999</c:v>
                </c:pt>
                <c:pt idx="2">
                  <c:v>1.6558999999999999</c:v>
                </c:pt>
                <c:pt idx="3">
                  <c:v>1.22</c:v>
                </c:pt>
                <c:pt idx="4">
                  <c:v>0.86948000000000003</c:v>
                </c:pt>
                <c:pt idx="5">
                  <c:v>0.84097</c:v>
                </c:pt>
                <c:pt idx="6">
                  <c:v>0.99990999999999997</c:v>
                </c:pt>
                <c:pt idx="7">
                  <c:v>1.1520999999999999</c:v>
                </c:pt>
                <c:pt idx="8">
                  <c:v>1.3804000000000001</c:v>
                </c:pt>
                <c:pt idx="9">
                  <c:v>1.3657999999999999</c:v>
                </c:pt>
                <c:pt idx="10">
                  <c:v>1.0168999999999999</c:v>
                </c:pt>
                <c:pt idx="11">
                  <c:v>0.88027999999999995</c:v>
                </c:pt>
                <c:pt idx="12">
                  <c:v>0.79542000000000002</c:v>
                </c:pt>
                <c:pt idx="13">
                  <c:v>0.43506</c:v>
                </c:pt>
                <c:pt idx="14">
                  <c:v>0.12820000000000001</c:v>
                </c:pt>
                <c:pt idx="15">
                  <c:v>8.3572999999999995E-2</c:v>
                </c:pt>
                <c:pt idx="16">
                  <c:v>0.12148</c:v>
                </c:pt>
                <c:pt idx="17">
                  <c:v>0.10252</c:v>
                </c:pt>
                <c:pt idx="18">
                  <c:v>3.4884999999999999E-2</c:v>
                </c:pt>
                <c:pt idx="19">
                  <c:v>1.4881999999999999E-2</c:v>
                </c:pt>
                <c:pt idx="20">
                  <c:v>2.7668999999999999E-2</c:v>
                </c:pt>
                <c:pt idx="21">
                  <c:v>1.8667E-2</c:v>
                </c:pt>
                <c:pt idx="22">
                  <c:v>0.47127999999999998</c:v>
                </c:pt>
                <c:pt idx="23">
                  <c:v>1.0847</c:v>
                </c:pt>
                <c:pt idx="24">
                  <c:v>1.3258000000000001</c:v>
                </c:pt>
                <c:pt idx="25">
                  <c:v>0.96672999999999998</c:v>
                </c:pt>
                <c:pt idx="26">
                  <c:v>0.74960000000000004</c:v>
                </c:pt>
                <c:pt idx="27">
                  <c:v>0.58635999999999999</c:v>
                </c:pt>
                <c:pt idx="28">
                  <c:v>0.50602000000000003</c:v>
                </c:pt>
                <c:pt idx="29">
                  <c:v>0.40418999999999999</c:v>
                </c:pt>
                <c:pt idx="30">
                  <c:v>0.23405999999999999</c:v>
                </c:pt>
                <c:pt idx="31">
                  <c:v>0.16259000000000001</c:v>
                </c:pt>
                <c:pt idx="32">
                  <c:v>0.12525</c:v>
                </c:pt>
                <c:pt idx="33">
                  <c:v>9.6244999999999997E-2</c:v>
                </c:pt>
                <c:pt idx="34">
                  <c:v>0.12534000000000001</c:v>
                </c:pt>
                <c:pt idx="35">
                  <c:v>0.11974</c:v>
                </c:pt>
                <c:pt idx="36">
                  <c:v>9.4648999999999997E-2</c:v>
                </c:pt>
                <c:pt idx="37">
                  <c:v>0.14266000000000001</c:v>
                </c:pt>
                <c:pt idx="38">
                  <c:v>0.15015000000000001</c:v>
                </c:pt>
                <c:pt idx="39">
                  <c:v>0.16138</c:v>
                </c:pt>
                <c:pt idx="40">
                  <c:v>0.18196999999999999</c:v>
                </c:pt>
                <c:pt idx="41">
                  <c:v>0.20877999999999999</c:v>
                </c:pt>
                <c:pt idx="42">
                  <c:v>0.23713999999999999</c:v>
                </c:pt>
                <c:pt idx="43">
                  <c:v>0.24318000000000001</c:v>
                </c:pt>
                <c:pt idx="44">
                  <c:v>0.23194999999999999</c:v>
                </c:pt>
                <c:pt idx="45">
                  <c:v>0.23849999999999999</c:v>
                </c:pt>
                <c:pt idx="46">
                  <c:v>0.23758000000000001</c:v>
                </c:pt>
                <c:pt idx="47">
                  <c:v>0.25888</c:v>
                </c:pt>
                <c:pt idx="48" formatCode="0.0000E+00">
                  <c:v>0.21392</c:v>
                </c:pt>
                <c:pt idx="49" formatCode="0.0000E+00">
                  <c:v>0.14166000000000001</c:v>
                </c:pt>
                <c:pt idx="50" formatCode="0.0000E+00">
                  <c:v>0.22056000000000001</c:v>
                </c:pt>
                <c:pt idx="51" formatCode="0.0000E+00">
                  <c:v>0.17588999999999999</c:v>
                </c:pt>
                <c:pt idx="52" formatCode="0.0000E+00">
                  <c:v>0.11487</c:v>
                </c:pt>
                <c:pt idx="53" formatCode="0.0000E+00">
                  <c:v>0.22806000000000001</c:v>
                </c:pt>
                <c:pt idx="54" formatCode="0.0000E+00">
                  <c:v>0.22456000000000001</c:v>
                </c:pt>
                <c:pt idx="55" formatCode="0.0000E+00">
                  <c:v>0.10425</c:v>
                </c:pt>
                <c:pt idx="56" formatCode="0.0000E+00">
                  <c:v>7.8008999999999995E-2</c:v>
                </c:pt>
                <c:pt idx="57" formatCode="0.0000E+00">
                  <c:v>0.16342000000000001</c:v>
                </c:pt>
                <c:pt idx="58" formatCode="0.0000E+00">
                  <c:v>0.22172</c:v>
                </c:pt>
                <c:pt idx="59" formatCode="0.0000E+00">
                  <c:v>0.14638000000000001</c:v>
                </c:pt>
                <c:pt idx="60" formatCode="0.0000E+00">
                  <c:v>9.3092999999999995E-2</c:v>
                </c:pt>
                <c:pt idx="61" formatCode="0.0000E+00">
                  <c:v>7.6880000000000004E-2</c:v>
                </c:pt>
                <c:pt idx="62" formatCode="0.0000E+00">
                  <c:v>0.13219</c:v>
                </c:pt>
                <c:pt idx="63" formatCode="0.0000E+00">
                  <c:v>0.19015000000000001</c:v>
                </c:pt>
                <c:pt idx="64" formatCode="0.0000E+00">
                  <c:v>0.13250000000000001</c:v>
                </c:pt>
                <c:pt idx="65" formatCode="0.0000E+00">
                  <c:v>8.2780000000000006E-2</c:v>
                </c:pt>
                <c:pt idx="66" formatCode="0.0000E+00">
                  <c:v>8.4702E-2</c:v>
                </c:pt>
                <c:pt idx="67" formatCode="0.0000E+00">
                  <c:v>6.7033999999999996E-2</c:v>
                </c:pt>
                <c:pt idx="68" formatCode="0.0000E+00">
                  <c:v>6.4758999999999997E-2</c:v>
                </c:pt>
                <c:pt idx="69" formatCode="0.0000E+00">
                  <c:v>0.15189</c:v>
                </c:pt>
                <c:pt idx="70" formatCode="0.0000E+00">
                  <c:v>0.18429999999999999</c:v>
                </c:pt>
                <c:pt idx="71" formatCode="0.0000E+00">
                  <c:v>9.5644999999999994E-2</c:v>
                </c:pt>
                <c:pt idx="72" formatCode="0.0000E+00">
                  <c:v>4.6875E-2</c:v>
                </c:pt>
                <c:pt idx="73" formatCode="0.0000E+00">
                  <c:v>5.2697000000000001E-2</c:v>
                </c:pt>
                <c:pt idx="74" formatCode="0.0000E+00">
                  <c:v>5.3994E-2</c:v>
                </c:pt>
                <c:pt idx="75" formatCode="0.0000E+00">
                  <c:v>5.2892000000000002E-2</c:v>
                </c:pt>
                <c:pt idx="76" formatCode="0.0000E+00">
                  <c:v>4.8648999999999998E-2</c:v>
                </c:pt>
                <c:pt idx="77" formatCode="0.0000E+00">
                  <c:v>4.0425000000000003E-2</c:v>
                </c:pt>
                <c:pt idx="78" formatCode="0.0000E+00">
                  <c:v>6.1552000000000003E-2</c:v>
                </c:pt>
                <c:pt idx="79" formatCode="0.0000E+00">
                  <c:v>0.10384</c:v>
                </c:pt>
                <c:pt idx="80" formatCode="0.0000E+00">
                  <c:v>0.10976</c:v>
                </c:pt>
                <c:pt idx="81" formatCode="0.0000E+00">
                  <c:v>8.8831999999999994E-2</c:v>
                </c:pt>
                <c:pt idx="82" formatCode="0.0000E+00">
                  <c:v>6.4023999999999998E-2</c:v>
                </c:pt>
                <c:pt idx="83" formatCode="0.0000E+00">
                  <c:v>4.6087999999999997E-2</c:v>
                </c:pt>
                <c:pt idx="84" formatCode="0.0000E+00">
                  <c:v>4.3362999999999999E-2</c:v>
                </c:pt>
                <c:pt idx="85" formatCode="0.0000E+00">
                  <c:v>3.8695E-2</c:v>
                </c:pt>
                <c:pt idx="86" formatCode="0.0000E+00">
                  <c:v>2.2085E-2</c:v>
                </c:pt>
                <c:pt idx="87" formatCode="0.0000E+00">
                  <c:v>9.2575999999999995E-3</c:v>
                </c:pt>
                <c:pt idx="88" formatCode="0.0000E+00">
                  <c:v>9.7820000000000008E-3</c:v>
                </c:pt>
                <c:pt idx="89" formatCode="0.0000E+00">
                  <c:v>1.7104000000000001E-2</c:v>
                </c:pt>
                <c:pt idx="90" formatCode="0.0000E+00">
                  <c:v>3.6377E-2</c:v>
                </c:pt>
                <c:pt idx="91" formatCode="0.0000E+00">
                  <c:v>5.5821999999999997E-2</c:v>
                </c:pt>
                <c:pt idx="92" formatCode="0.0000E+00">
                  <c:v>5.5777E-2</c:v>
                </c:pt>
                <c:pt idx="93" formatCode="0.0000E+00">
                  <c:v>7.6105999999999993E-2</c:v>
                </c:pt>
                <c:pt idx="94" formatCode="0.0000E+00">
                  <c:v>0.12041</c:v>
                </c:pt>
                <c:pt idx="95" formatCode="0.0000E+00">
                  <c:v>6.7999000000000004E-2</c:v>
                </c:pt>
                <c:pt idx="96" formatCode="0.0000E+00">
                  <c:v>1.0291E-2</c:v>
                </c:pt>
                <c:pt idx="97" formatCode="0.0000E+00">
                  <c:v>1.4248E-2</c:v>
                </c:pt>
                <c:pt idx="98" formatCode="0.0000E+00">
                  <c:v>3.9573999999999998E-3</c:v>
                </c:pt>
                <c:pt idx="99" formatCode="0.0000E+00">
                  <c:v>0</c:v>
                </c:pt>
                <c:pt idx="100" formatCode="0.0000E+00">
                  <c:v>0</c:v>
                </c:pt>
                <c:pt idx="101" formatCode="0.0000E+00">
                  <c:v>3.3771999999999999E-3</c:v>
                </c:pt>
                <c:pt idx="102" formatCode="0.0000E+00">
                  <c:v>1.8598E-2</c:v>
                </c:pt>
                <c:pt idx="103" formatCode="0.0000E+00">
                  <c:v>3.0440999999999999E-2</c:v>
                </c:pt>
              </c:numCache>
            </c:numRef>
          </c:yVal>
          <c:smooth val="1"/>
          <c:extLst>
            <c:ext xmlns:c16="http://schemas.microsoft.com/office/drawing/2014/chart" uri="{C3380CC4-5D6E-409C-BE32-E72D297353CC}">
              <c16:uniqueId val="{00000003-37FB-5349-BA62-84E8C35D0C2E}"/>
            </c:ext>
          </c:extLst>
        </c:ser>
        <c:ser>
          <c:idx val="4"/>
          <c:order val="4"/>
          <c:tx>
            <c:strRef>
              <c:f>serie4!$AN$1</c:f>
              <c:strCache>
                <c:ptCount val="1"/>
                <c:pt idx="0">
                  <c:v>serie4_s1h15 small B.O= 62%</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serie4!$AQ$10:$AQ$113</c:f>
              <c:numCache>
                <c:formatCode>0.0000</c:formatCode>
                <c:ptCount val="104"/>
                <c:pt idx="0">
                  <c:v>2.1756000000000002</c:v>
                </c:pt>
                <c:pt idx="1">
                  <c:v>2.1539999999999999</c:v>
                </c:pt>
                <c:pt idx="2">
                  <c:v>1.9055</c:v>
                </c:pt>
                <c:pt idx="3">
                  <c:v>1.4865999999999999</c:v>
                </c:pt>
                <c:pt idx="4">
                  <c:v>1.1595</c:v>
                </c:pt>
                <c:pt idx="5">
                  <c:v>1.0668</c:v>
                </c:pt>
                <c:pt idx="6">
                  <c:v>1.1601999999999999</c:v>
                </c:pt>
                <c:pt idx="7">
                  <c:v>1.3106</c:v>
                </c:pt>
                <c:pt idx="8">
                  <c:v>1.5991</c:v>
                </c:pt>
                <c:pt idx="9">
                  <c:v>1.6040000000000001</c:v>
                </c:pt>
                <c:pt idx="10">
                  <c:v>1.2511000000000001</c:v>
                </c:pt>
                <c:pt idx="11">
                  <c:v>1.115</c:v>
                </c:pt>
                <c:pt idx="12">
                  <c:v>0.98338000000000003</c:v>
                </c:pt>
                <c:pt idx="13">
                  <c:v>0.56062999999999996</c:v>
                </c:pt>
                <c:pt idx="14">
                  <c:v>0.19306999999999999</c:v>
                </c:pt>
                <c:pt idx="15">
                  <c:v>0.14104</c:v>
                </c:pt>
                <c:pt idx="16">
                  <c:v>0.20815</c:v>
                </c:pt>
                <c:pt idx="17">
                  <c:v>0.20415</c:v>
                </c:pt>
                <c:pt idx="18">
                  <c:v>8.5357000000000002E-2</c:v>
                </c:pt>
                <c:pt idx="19">
                  <c:v>7.4789999999999995E-2</c:v>
                </c:pt>
                <c:pt idx="20">
                  <c:v>0.12770000000000001</c:v>
                </c:pt>
                <c:pt idx="21">
                  <c:v>7.6472999999999999E-2</c:v>
                </c:pt>
                <c:pt idx="22">
                  <c:v>0.65183000000000002</c:v>
                </c:pt>
                <c:pt idx="23">
                  <c:v>1.4778</c:v>
                </c:pt>
                <c:pt idx="24">
                  <c:v>1.8524</c:v>
                </c:pt>
                <c:pt idx="25">
                  <c:v>1.4473</c:v>
                </c:pt>
                <c:pt idx="26">
                  <c:v>1.2624</c:v>
                </c:pt>
                <c:pt idx="27">
                  <c:v>1.1172</c:v>
                </c:pt>
                <c:pt idx="28">
                  <c:v>1.0512999999999999</c:v>
                </c:pt>
                <c:pt idx="29">
                  <c:v>0.89037999999999995</c:v>
                </c:pt>
                <c:pt idx="30">
                  <c:v>0.60734999999999995</c:v>
                </c:pt>
                <c:pt idx="31">
                  <c:v>0.44784000000000002</c:v>
                </c:pt>
                <c:pt idx="32">
                  <c:v>0.31635999999999997</c:v>
                </c:pt>
                <c:pt idx="33">
                  <c:v>0.25396000000000002</c:v>
                </c:pt>
                <c:pt idx="34" formatCode="0.0000E+00">
                  <c:v>0.12393</c:v>
                </c:pt>
                <c:pt idx="35" formatCode="0.0000E+00">
                  <c:v>0.13394</c:v>
                </c:pt>
                <c:pt idx="36" formatCode="0.0000E+00">
                  <c:v>0.12114</c:v>
                </c:pt>
                <c:pt idx="37" formatCode="0.0000E+00">
                  <c:v>8.2740999999999995E-2</c:v>
                </c:pt>
                <c:pt idx="38" formatCode="0.0000E+00">
                  <c:v>0.10406</c:v>
                </c:pt>
                <c:pt idx="39" formatCode="0.0000E+00">
                  <c:v>0.15001999999999999</c:v>
                </c:pt>
                <c:pt idx="40" formatCode="0.0000E+00">
                  <c:v>0.13203000000000001</c:v>
                </c:pt>
                <c:pt idx="41" formatCode="0.0000E+00">
                  <c:v>0.15948999999999999</c:v>
                </c:pt>
                <c:pt idx="42" formatCode="0.0000E+00">
                  <c:v>0.1842</c:v>
                </c:pt>
                <c:pt idx="43" formatCode="0.0000E+00">
                  <c:v>0.14182</c:v>
                </c:pt>
                <c:pt idx="44" formatCode="0.0000E+00">
                  <c:v>0.20537</c:v>
                </c:pt>
                <c:pt idx="45" formatCode="0.0000E+00">
                  <c:v>0.17796000000000001</c:v>
                </c:pt>
                <c:pt idx="46" formatCode="0.0000E+00">
                  <c:v>0.17482</c:v>
                </c:pt>
                <c:pt idx="47" formatCode="0.0000E+00">
                  <c:v>0.23119000000000001</c:v>
                </c:pt>
                <c:pt idx="48" formatCode="0.0000E+00">
                  <c:v>0.11584999999999999</c:v>
                </c:pt>
                <c:pt idx="49" formatCode="0.0000E+00">
                  <c:v>0.11196</c:v>
                </c:pt>
                <c:pt idx="50" formatCode="0.0000E+00">
                  <c:v>0.24410000000000001</c:v>
                </c:pt>
                <c:pt idx="51" formatCode="0.0000E+00">
                  <c:v>0.19259000000000001</c:v>
                </c:pt>
                <c:pt idx="52" formatCode="0.0000E+00">
                  <c:v>6.4149999999999999E-2</c:v>
                </c:pt>
                <c:pt idx="53" formatCode="0.0000E+00">
                  <c:v>4.4871000000000001E-2</c:v>
                </c:pt>
                <c:pt idx="54" formatCode="0.0000E+00">
                  <c:v>0.18023</c:v>
                </c:pt>
                <c:pt idx="55" formatCode="0.0000E+00">
                  <c:v>0.24421999999999999</c:v>
                </c:pt>
                <c:pt idx="56" formatCode="0.0000E+00">
                  <c:v>0.11899</c:v>
                </c:pt>
                <c:pt idx="57" formatCode="0.0000E+00">
                  <c:v>6.7097000000000004E-2</c:v>
                </c:pt>
                <c:pt idx="58" formatCode="0.0000E+00">
                  <c:v>6.3509999999999997E-2</c:v>
                </c:pt>
                <c:pt idx="59" formatCode="0.0000E+00">
                  <c:v>0.11619</c:v>
                </c:pt>
                <c:pt idx="60" formatCode="0.0000E+00">
                  <c:v>0.23042000000000001</c:v>
                </c:pt>
                <c:pt idx="61" formatCode="0.0000E+00">
                  <c:v>0.19333</c:v>
                </c:pt>
                <c:pt idx="62" formatCode="0.0000E+00">
                  <c:v>8.3333000000000004E-2</c:v>
                </c:pt>
                <c:pt idx="63" formatCode="0.0000E+00">
                  <c:v>6.6197000000000006E-2</c:v>
                </c:pt>
                <c:pt idx="64" formatCode="0.0000E+00">
                  <c:v>6.6820000000000004E-2</c:v>
                </c:pt>
                <c:pt idx="65" formatCode="0.0000E+00">
                  <c:v>6.0358000000000002E-2</c:v>
                </c:pt>
                <c:pt idx="66" formatCode="0.0000E+00">
                  <c:v>5.0809E-2</c:v>
                </c:pt>
                <c:pt idx="67" formatCode="0.0000E+00">
                  <c:v>4.8439000000000003E-2</c:v>
                </c:pt>
                <c:pt idx="68" formatCode="0.0000E+00">
                  <c:v>6.7815E-2</c:v>
                </c:pt>
                <c:pt idx="69" formatCode="0.0000E+00">
                  <c:v>0.16228000000000001</c:v>
                </c:pt>
                <c:pt idx="70" formatCode="0.0000E+00">
                  <c:v>0.2</c:v>
                </c:pt>
                <c:pt idx="71" formatCode="0.0000E+00">
                  <c:v>0.11236</c:v>
                </c:pt>
                <c:pt idx="72" formatCode="0.0000E+00">
                  <c:v>6.2887999999999999E-2</c:v>
                </c:pt>
                <c:pt idx="73" formatCode="0.0000E+00">
                  <c:v>5.7137E-2</c:v>
                </c:pt>
                <c:pt idx="74" formatCode="0.0000E+00">
                  <c:v>4.4981E-2</c:v>
                </c:pt>
                <c:pt idx="75" formatCode="0.0000E+00">
                  <c:v>4.3770000000000003E-2</c:v>
                </c:pt>
                <c:pt idx="76" formatCode="0.0000E+00">
                  <c:v>4.6690000000000002E-2</c:v>
                </c:pt>
                <c:pt idx="77" formatCode="0.0000E+00">
                  <c:v>4.5073000000000002E-2</c:v>
                </c:pt>
                <c:pt idx="78" formatCode="0.0000E+00">
                  <c:v>4.1437000000000002E-2</c:v>
                </c:pt>
                <c:pt idx="79" formatCode="0.0000E+00">
                  <c:v>3.8337999999999997E-2</c:v>
                </c:pt>
                <c:pt idx="80" formatCode="0.0000E+00">
                  <c:v>3.2819000000000001E-2</c:v>
                </c:pt>
                <c:pt idx="81" formatCode="0.0000E+00">
                  <c:v>3.6755000000000003E-2</c:v>
                </c:pt>
                <c:pt idx="82" formatCode="0.0000E+00">
                  <c:v>7.9646999999999996E-2</c:v>
                </c:pt>
                <c:pt idx="83" formatCode="0.0000E+00">
                  <c:v>0.11280999999999999</c:v>
                </c:pt>
                <c:pt idx="84" formatCode="0.0000E+00">
                  <c:v>0.11012</c:v>
                </c:pt>
                <c:pt idx="85" formatCode="0.0000E+00">
                  <c:v>8.6662000000000003E-2</c:v>
                </c:pt>
                <c:pt idx="86" formatCode="0.0000E+00">
                  <c:v>4.1338E-2</c:v>
                </c:pt>
                <c:pt idx="87" formatCode="0.0000E+00">
                  <c:v>1.9942999999999999E-2</c:v>
                </c:pt>
                <c:pt idx="88" formatCode="0.0000E+00">
                  <c:v>2.5281000000000001E-2</c:v>
                </c:pt>
                <c:pt idx="89" formatCode="0.0000E+00">
                  <c:v>2.0295000000000001E-2</c:v>
                </c:pt>
                <c:pt idx="90" formatCode="0.0000E+00">
                  <c:v>1.4411999999999999E-2</c:v>
                </c:pt>
                <c:pt idx="91" formatCode="0.0000E+00">
                  <c:v>1.7760000000000001E-2</c:v>
                </c:pt>
                <c:pt idx="92" formatCode="0.0000E+00">
                  <c:v>1.4782999999999999E-2</c:v>
                </c:pt>
                <c:pt idx="93" formatCode="0.0000E+00">
                  <c:v>9.6369000000000003E-3</c:v>
                </c:pt>
                <c:pt idx="94" formatCode="0.0000E+00">
                  <c:v>9.6066999999999993E-3</c:v>
                </c:pt>
                <c:pt idx="95" formatCode="0.0000E+00">
                  <c:v>6.2617000000000006E-2</c:v>
                </c:pt>
                <c:pt idx="96" formatCode="0.0000E+00">
                  <c:v>0.13639999999999999</c:v>
                </c:pt>
                <c:pt idx="97" formatCode="0.0000E+00">
                  <c:v>9.0472999999999998E-2</c:v>
                </c:pt>
                <c:pt idx="98" formatCode="0.0000E+00">
                  <c:v>1.5613999999999999E-2</c:v>
                </c:pt>
                <c:pt idx="99" formatCode="0.0000E+00">
                  <c:v>1.7632999999999999E-2</c:v>
                </c:pt>
                <c:pt idx="100" formatCode="0.0000E+00">
                  <c:v>1.3774E-2</c:v>
                </c:pt>
                <c:pt idx="101" formatCode="0.0000E+00">
                  <c:v>7.9092999999999993E-3</c:v>
                </c:pt>
                <c:pt idx="102" formatCode="0.0000E+00">
                  <c:v>2.3709999999999998E-2</c:v>
                </c:pt>
                <c:pt idx="103" formatCode="0.0000E+00">
                  <c:v>3.1601999999999998E-2</c:v>
                </c:pt>
              </c:numCache>
            </c:numRef>
          </c:yVal>
          <c:smooth val="1"/>
          <c:extLst>
            <c:ext xmlns:c16="http://schemas.microsoft.com/office/drawing/2014/chart" uri="{C3380CC4-5D6E-409C-BE32-E72D297353CC}">
              <c16:uniqueId val="{00000004-37FB-5349-BA62-84E8C35D0C2E}"/>
            </c:ext>
          </c:extLst>
        </c:ser>
        <c:ser>
          <c:idx val="5"/>
          <c:order val="5"/>
          <c:tx>
            <c:strRef>
              <c:f>serie4!$BL$1</c:f>
              <c:strCache>
                <c:ptCount val="1"/>
                <c:pt idx="0">
                  <c:v>serie4_s45min big B.O= 22%</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serie4!$BL$10:$BL$118</c:f>
              <c:numCache>
                <c:formatCode>0.0000</c:formatCode>
                <c:ptCount val="109"/>
                <c:pt idx="0">
                  <c:v>0.64</c:v>
                </c:pt>
                <c:pt idx="1">
                  <c:v>0.66600000000000004</c:v>
                </c:pt>
                <c:pt idx="2">
                  <c:v>0.69399999999999995</c:v>
                </c:pt>
                <c:pt idx="3">
                  <c:v>0.72299999999999998</c:v>
                </c:pt>
                <c:pt idx="4">
                  <c:v>0.753</c:v>
                </c:pt>
                <c:pt idx="5">
                  <c:v>0.78500000000000003</c:v>
                </c:pt>
                <c:pt idx="6">
                  <c:v>0.81799999999999995</c:v>
                </c:pt>
                <c:pt idx="7">
                  <c:v>0.85199999999999998</c:v>
                </c:pt>
                <c:pt idx="8">
                  <c:v>0.88900000000000001</c:v>
                </c:pt>
                <c:pt idx="9">
                  <c:v>0.92600000000000005</c:v>
                </c:pt>
                <c:pt idx="10">
                  <c:v>0.96599999999999997</c:v>
                </c:pt>
                <c:pt idx="11">
                  <c:v>1.0069999999999999</c:v>
                </c:pt>
                <c:pt idx="12">
                  <c:v>1.0509999999999999</c:v>
                </c:pt>
                <c:pt idx="13">
                  <c:v>1.0960000000000001</c:v>
                </c:pt>
                <c:pt idx="14">
                  <c:v>1.1439999999999999</c:v>
                </c:pt>
                <c:pt idx="15">
                  <c:v>1.1930000000000001</c:v>
                </c:pt>
                <c:pt idx="16">
                  <c:v>1.2450000000000001</c:v>
                </c:pt>
                <c:pt idx="17">
                  <c:v>1.2989999999999999</c:v>
                </c:pt>
                <c:pt idx="18">
                  <c:v>1.3560000000000001</c:v>
                </c:pt>
                <c:pt idx="19">
                  <c:v>1.4159999999999999</c:v>
                </c:pt>
                <c:pt idx="20">
                  <c:v>1.478</c:v>
                </c:pt>
                <c:pt idx="21">
                  <c:v>1.5429999999999999</c:v>
                </c:pt>
                <c:pt idx="22">
                  <c:v>1.611</c:v>
                </c:pt>
                <c:pt idx="23">
                  <c:v>1.6819999999999999</c:v>
                </c:pt>
                <c:pt idx="24">
                  <c:v>1.756</c:v>
                </c:pt>
                <c:pt idx="25">
                  <c:v>1.8340000000000001</c:v>
                </c:pt>
                <c:pt idx="26">
                  <c:v>1.915</c:v>
                </c:pt>
                <c:pt idx="27">
                  <c:v>2</c:v>
                </c:pt>
                <c:pt idx="28">
                  <c:v>2.1206</c:v>
                </c:pt>
                <c:pt idx="29">
                  <c:v>2.1947999999999999</c:v>
                </c:pt>
                <c:pt idx="30">
                  <c:v>2.2717000000000001</c:v>
                </c:pt>
                <c:pt idx="31">
                  <c:v>2.3512</c:v>
                </c:pt>
                <c:pt idx="32">
                  <c:v>2.4335</c:v>
                </c:pt>
                <c:pt idx="33">
                  <c:v>2.5186000000000002</c:v>
                </c:pt>
                <c:pt idx="34">
                  <c:v>2.6067999999999998</c:v>
                </c:pt>
                <c:pt idx="35">
                  <c:v>2.698</c:v>
                </c:pt>
                <c:pt idx="36">
                  <c:v>2.7925</c:v>
                </c:pt>
                <c:pt idx="37">
                  <c:v>2.8902000000000001</c:v>
                </c:pt>
                <c:pt idx="38">
                  <c:v>2.9914000000000001</c:v>
                </c:pt>
                <c:pt idx="39">
                  <c:v>3.0960999999999999</c:v>
                </c:pt>
                <c:pt idx="40">
                  <c:v>3.2044000000000001</c:v>
                </c:pt>
                <c:pt idx="41">
                  <c:v>3.3166000000000002</c:v>
                </c:pt>
                <c:pt idx="42">
                  <c:v>3.4325999999999999</c:v>
                </c:pt>
                <c:pt idx="43">
                  <c:v>3.5528</c:v>
                </c:pt>
                <c:pt idx="44">
                  <c:v>3.6770999999999998</c:v>
                </c:pt>
                <c:pt idx="45">
                  <c:v>3.8058000000000001</c:v>
                </c:pt>
                <c:pt idx="46">
                  <c:v>3.9390000000000001</c:v>
                </c:pt>
                <c:pt idx="47">
                  <c:v>4.0769000000000002</c:v>
                </c:pt>
                <c:pt idx="48">
                  <c:v>4.2195999999999998</c:v>
                </c:pt>
                <c:pt idx="49">
                  <c:v>4.3673000000000002</c:v>
                </c:pt>
                <c:pt idx="50">
                  <c:v>4.5201000000000002</c:v>
                </c:pt>
                <c:pt idx="51">
                  <c:v>4.6783999999999999</c:v>
                </c:pt>
                <c:pt idx="52">
                  <c:v>4.8421000000000003</c:v>
                </c:pt>
                <c:pt idx="53">
                  <c:v>5.0115999999999996</c:v>
                </c:pt>
                <c:pt idx="54">
                  <c:v>5.1870000000000003</c:v>
                </c:pt>
                <c:pt idx="55">
                  <c:v>5.3689999999999998</c:v>
                </c:pt>
                <c:pt idx="56">
                  <c:v>5.556</c:v>
                </c:pt>
                <c:pt idx="57">
                  <c:v>5.7510000000000003</c:v>
                </c:pt>
                <c:pt idx="58">
                  <c:v>5.952</c:v>
                </c:pt>
                <c:pt idx="59">
                  <c:v>6.16</c:v>
                </c:pt>
                <c:pt idx="60">
                  <c:v>6.3760000000000003</c:v>
                </c:pt>
                <c:pt idx="61">
                  <c:v>6.5990000000000002</c:v>
                </c:pt>
                <c:pt idx="62">
                  <c:v>6.83</c:v>
                </c:pt>
                <c:pt idx="63">
                  <c:v>7.069</c:v>
                </c:pt>
                <c:pt idx="64">
                  <c:v>7.3170000000000002</c:v>
                </c:pt>
                <c:pt idx="65">
                  <c:v>7.5730000000000004</c:v>
                </c:pt>
                <c:pt idx="66">
                  <c:v>7.8379000000000003</c:v>
                </c:pt>
                <c:pt idx="67">
                  <c:v>8.1121999999999996</c:v>
                </c:pt>
                <c:pt idx="68">
                  <c:v>8.3961000000000006</c:v>
                </c:pt>
                <c:pt idx="69">
                  <c:v>8.69</c:v>
                </c:pt>
                <c:pt idx="70">
                  <c:v>8.9940999999999995</c:v>
                </c:pt>
                <c:pt idx="71">
                  <c:v>9.3088999999999995</c:v>
                </c:pt>
                <c:pt idx="72">
                  <c:v>9.6347000000000005</c:v>
                </c:pt>
                <c:pt idx="73">
                  <c:v>9.9719999999999995</c:v>
                </c:pt>
                <c:pt idx="74">
                  <c:v>10.321</c:v>
                </c:pt>
                <c:pt idx="75">
                  <c:v>10.682</c:v>
                </c:pt>
                <c:pt idx="76">
                  <c:v>11.055999999999999</c:v>
                </c:pt>
                <c:pt idx="77">
                  <c:v>11.443</c:v>
                </c:pt>
                <c:pt idx="78">
                  <c:v>11.8436</c:v>
                </c:pt>
                <c:pt idx="79">
                  <c:v>12.258100000000001</c:v>
                </c:pt>
                <c:pt idx="80">
                  <c:v>12.687099999999999</c:v>
                </c:pt>
                <c:pt idx="81">
                  <c:v>13.1312</c:v>
                </c:pt>
                <c:pt idx="82">
                  <c:v>13.5908</c:v>
                </c:pt>
                <c:pt idx="83">
                  <c:v>14.0664</c:v>
                </c:pt>
                <c:pt idx="84">
                  <c:v>14.5588</c:v>
                </c:pt>
                <c:pt idx="85">
                  <c:v>15.068300000000001</c:v>
                </c:pt>
                <c:pt idx="86">
                  <c:v>15.595700000000001</c:v>
                </c:pt>
                <c:pt idx="87">
                  <c:v>16.1416</c:v>
                </c:pt>
                <c:pt idx="88">
                  <c:v>16.706499999999998</c:v>
                </c:pt>
                <c:pt idx="89">
                  <c:v>17.2912</c:v>
                </c:pt>
                <c:pt idx="90">
                  <c:v>17.8964</c:v>
                </c:pt>
                <c:pt idx="91">
                  <c:v>18.5228</c:v>
                </c:pt>
                <c:pt idx="92">
                  <c:v>19.171099999999999</c:v>
                </c:pt>
                <c:pt idx="93">
                  <c:v>19.842099999999999</c:v>
                </c:pt>
                <c:pt idx="94">
                  <c:v>20.5366</c:v>
                </c:pt>
                <c:pt idx="95">
                  <c:v>21.255299999999998</c:v>
                </c:pt>
                <c:pt idx="96">
                  <c:v>21.999300000000002</c:v>
                </c:pt>
                <c:pt idx="97">
                  <c:v>22.769300000000001</c:v>
                </c:pt>
                <c:pt idx="98">
                  <c:v>23.566199999999998</c:v>
                </c:pt>
                <c:pt idx="99">
                  <c:v>24.390999999999998</c:v>
                </c:pt>
                <c:pt idx="100">
                  <c:v>25.244700000000002</c:v>
                </c:pt>
                <c:pt idx="101">
                  <c:v>26.1282</c:v>
                </c:pt>
                <c:pt idx="102">
                  <c:v>27.0427</c:v>
                </c:pt>
                <c:pt idx="103">
                  <c:v>27.9892</c:v>
                </c:pt>
                <c:pt idx="104">
                  <c:v>28.968900000000001</c:v>
                </c:pt>
                <c:pt idx="105">
                  <c:v>29.982800000000001</c:v>
                </c:pt>
                <c:pt idx="106">
                  <c:v>31.0322</c:v>
                </c:pt>
                <c:pt idx="107">
                  <c:v>32.118299999999998</c:v>
                </c:pt>
                <c:pt idx="108">
                  <c:v>33.242400000000004</c:v>
                </c:pt>
              </c:numCache>
            </c:numRef>
          </c:xVal>
          <c:yVal>
            <c:numRef>
              <c:f>serie4!$BO$10:$BO$118</c:f>
              <c:numCache>
                <c:formatCode>0.00000</c:formatCode>
                <c:ptCount val="109"/>
                <c:pt idx="0">
                  <c:v>0.61219000000000001</c:v>
                </c:pt>
                <c:pt idx="1">
                  <c:v>0.58645000000000003</c:v>
                </c:pt>
                <c:pt idx="2">
                  <c:v>0.60848999999999998</c:v>
                </c:pt>
                <c:pt idx="3">
                  <c:v>0.58448999999999995</c:v>
                </c:pt>
                <c:pt idx="4">
                  <c:v>0.36101</c:v>
                </c:pt>
                <c:pt idx="5">
                  <c:v>0.33232</c:v>
                </c:pt>
                <c:pt idx="6">
                  <c:v>0.66725000000000001</c:v>
                </c:pt>
                <c:pt idx="7">
                  <c:v>0.79652999999999996</c:v>
                </c:pt>
                <c:pt idx="8">
                  <c:v>0.47212999999999999</c:v>
                </c:pt>
                <c:pt idx="9">
                  <c:v>0.24182000000000001</c:v>
                </c:pt>
                <c:pt idx="10">
                  <c:v>0.39019999999999999</c:v>
                </c:pt>
                <c:pt idx="11">
                  <c:v>0.53700999999999999</c:v>
                </c:pt>
                <c:pt idx="12">
                  <c:v>0.49321999999999999</c:v>
                </c:pt>
                <c:pt idx="13">
                  <c:v>0.42865999999999999</c:v>
                </c:pt>
                <c:pt idx="14">
                  <c:v>0.38755000000000001</c:v>
                </c:pt>
                <c:pt idx="15">
                  <c:v>0.27927999999999997</c:v>
                </c:pt>
                <c:pt idx="16">
                  <c:v>0.20407</c:v>
                </c:pt>
                <c:pt idx="17">
                  <c:v>0.16489000000000001</c:v>
                </c:pt>
                <c:pt idx="18">
                  <c:v>7.8806000000000001E-2</c:v>
                </c:pt>
                <c:pt idx="19">
                  <c:v>1.6378E-2</c:v>
                </c:pt>
                <c:pt idx="20">
                  <c:v>1.0630000000000001E-2</c:v>
                </c:pt>
                <c:pt idx="21">
                  <c:v>1.5244000000000001E-2</c:v>
                </c:pt>
                <c:pt idx="22">
                  <c:v>9.5969999999999996E-3</c:v>
                </c:pt>
                <c:pt idx="23">
                  <c:v>1.4212999999999999E-3</c:v>
                </c:pt>
                <c:pt idx="24">
                  <c:v>3.0647999999999999E-3</c:v>
                </c:pt>
                <c:pt idx="25">
                  <c:v>6.0895999999999997E-3</c:v>
                </c:pt>
                <c:pt idx="26">
                  <c:v>4.9728000000000003E-3</c:v>
                </c:pt>
                <c:pt idx="27">
                  <c:v>9.6874000000000002E-2</c:v>
                </c:pt>
                <c:pt idx="28">
                  <c:v>0.20943999999999999</c:v>
                </c:pt>
                <c:pt idx="29">
                  <c:v>0.22575999999999999</c:v>
                </c:pt>
                <c:pt idx="30">
                  <c:v>0.14618999999999999</c:v>
                </c:pt>
                <c:pt idx="31">
                  <c:v>0.1065</c:v>
                </c:pt>
                <c:pt idx="32">
                  <c:v>7.9231999999999997E-2</c:v>
                </c:pt>
                <c:pt idx="33">
                  <c:v>6.6721000000000003E-2</c:v>
                </c:pt>
                <c:pt idx="34">
                  <c:v>0.05</c:v>
                </c:pt>
                <c:pt idx="35">
                  <c:v>3.3700000000000001E-2</c:v>
                </c:pt>
                <c:pt idx="36">
                  <c:v>3.0639E-2</c:v>
                </c:pt>
                <c:pt idx="37">
                  <c:v>2.7480000000000001E-2</c:v>
                </c:pt>
                <c:pt idx="38">
                  <c:v>2.647E-2</c:v>
                </c:pt>
                <c:pt idx="39">
                  <c:v>3.1532999999999999E-2</c:v>
                </c:pt>
                <c:pt idx="40">
                  <c:v>3.5399E-2</c:v>
                </c:pt>
                <c:pt idx="41">
                  <c:v>4.2416000000000002E-2</c:v>
                </c:pt>
                <c:pt idx="42">
                  <c:v>4.6847E-2</c:v>
                </c:pt>
                <c:pt idx="43">
                  <c:v>3.8136000000000003E-2</c:v>
                </c:pt>
                <c:pt idx="44">
                  <c:v>3.5705000000000001E-2</c:v>
                </c:pt>
                <c:pt idx="45">
                  <c:v>4.6484999999999999E-2</c:v>
                </c:pt>
                <c:pt idx="46">
                  <c:v>6.7472000000000004E-2</c:v>
                </c:pt>
                <c:pt idx="47">
                  <c:v>6.7412E-2</c:v>
                </c:pt>
                <c:pt idx="48">
                  <c:v>4.6601999999999998E-2</c:v>
                </c:pt>
                <c:pt idx="49">
                  <c:v>5.7148999999999998E-2</c:v>
                </c:pt>
                <c:pt idx="50">
                  <c:v>8.5212999999999997E-2</c:v>
                </c:pt>
                <c:pt idx="51">
                  <c:v>7.4959999999999999E-2</c:v>
                </c:pt>
                <c:pt idx="52">
                  <c:v>2.6637999999999998E-2</c:v>
                </c:pt>
                <c:pt idx="53">
                  <c:v>3.9302999999999998E-2</c:v>
                </c:pt>
                <c:pt idx="54">
                  <c:v>5.3265E-2</c:v>
                </c:pt>
                <c:pt idx="55">
                  <c:v>2.5696E-2</c:v>
                </c:pt>
                <c:pt idx="56">
                  <c:v>2.077E-2</c:v>
                </c:pt>
                <c:pt idx="57">
                  <c:v>1.6811E-2</c:v>
                </c:pt>
                <c:pt idx="58">
                  <c:v>2.7335000000000002E-2</c:v>
                </c:pt>
                <c:pt idx="59">
                  <c:v>3.8934000000000003E-2</c:v>
                </c:pt>
                <c:pt idx="60">
                  <c:v>3.2760999999999998E-2</c:v>
                </c:pt>
                <c:pt idx="61">
                  <c:v>2.0444E-2</c:v>
                </c:pt>
                <c:pt idx="62">
                  <c:v>1.1403999999999999E-2</c:v>
                </c:pt>
                <c:pt idx="63">
                  <c:v>1.2716999999999999E-2</c:v>
                </c:pt>
                <c:pt idx="64">
                  <c:v>2.0011000000000001E-2</c:v>
                </c:pt>
                <c:pt idx="65">
                  <c:v>2.2426999999999999E-2</c:v>
                </c:pt>
                <c:pt idx="66">
                  <c:v>4.0078999999999997E-2</c:v>
                </c:pt>
                <c:pt idx="67">
                  <c:v>4.3787E-2</c:v>
                </c:pt>
                <c:pt idx="68">
                  <c:v>2.4362000000000002E-2</c:v>
                </c:pt>
                <c:pt idx="69">
                  <c:v>1.8780999999999999E-2</c:v>
                </c:pt>
                <c:pt idx="70">
                  <c:v>1.5968E-2</c:v>
                </c:pt>
                <c:pt idx="71">
                  <c:v>1.3613999999999999E-2</c:v>
                </c:pt>
                <c:pt idx="72">
                  <c:v>1.1270000000000001E-2</c:v>
                </c:pt>
                <c:pt idx="73">
                  <c:v>9.2308000000000008E-3</c:v>
                </c:pt>
                <c:pt idx="74">
                  <c:v>9.5273000000000007E-3</c:v>
                </c:pt>
                <c:pt idx="75">
                  <c:v>1.0472E-2</c:v>
                </c:pt>
                <c:pt idx="76">
                  <c:v>1.6521999999999998E-2</c:v>
                </c:pt>
                <c:pt idx="77">
                  <c:v>2.3039E-2</c:v>
                </c:pt>
                <c:pt idx="78">
                  <c:v>2.2272E-2</c:v>
                </c:pt>
                <c:pt idx="79">
                  <c:v>1.8967999999999999E-2</c:v>
                </c:pt>
                <c:pt idx="80">
                  <c:v>1.7350999999999998E-2</c:v>
                </c:pt>
                <c:pt idx="81">
                  <c:v>1.3044999999999999E-2</c:v>
                </c:pt>
                <c:pt idx="82">
                  <c:v>8.6499000000000003E-3</c:v>
                </c:pt>
                <c:pt idx="83">
                  <c:v>8.2892E-3</c:v>
                </c:pt>
                <c:pt idx="84">
                  <c:v>8.2661000000000002E-3</c:v>
                </c:pt>
                <c:pt idx="85">
                  <c:v>7.5374999999999999E-3</c:v>
                </c:pt>
                <c:pt idx="86">
                  <c:v>6.319E-3</c:v>
                </c:pt>
                <c:pt idx="87">
                  <c:v>5.7149999999999996E-3</c:v>
                </c:pt>
                <c:pt idx="88">
                  <c:v>5.1038999999999998E-3</c:v>
                </c:pt>
                <c:pt idx="89">
                  <c:v>4.6328999999999997E-3</c:v>
                </c:pt>
                <c:pt idx="90">
                  <c:v>3.9255999999999996E-3</c:v>
                </c:pt>
                <c:pt idx="91">
                  <c:v>9.5995000000000004E-3</c:v>
                </c:pt>
                <c:pt idx="92">
                  <c:v>1.7365999999999999E-2</c:v>
                </c:pt>
                <c:pt idx="93">
                  <c:v>2.1281000000000001E-2</c:v>
                </c:pt>
                <c:pt idx="94">
                  <c:v>1.6397999999999999E-2</c:v>
                </c:pt>
                <c:pt idx="95">
                  <c:v>9.7085999999999995E-3</c:v>
                </c:pt>
                <c:pt idx="96">
                  <c:v>8.9090000000000003E-3</c:v>
                </c:pt>
                <c:pt idx="97">
                  <c:v>5.5205000000000002E-3</c:v>
                </c:pt>
                <c:pt idx="98">
                  <c:v>3.1048999999999998E-3</c:v>
                </c:pt>
                <c:pt idx="99">
                  <c:v>2.9781999999999999E-3</c:v>
                </c:pt>
                <c:pt idx="100">
                  <c:v>3.1697000000000001E-3</c:v>
                </c:pt>
                <c:pt idx="101">
                  <c:v>2.9025000000000001E-3</c:v>
                </c:pt>
                <c:pt idx="102">
                  <c:v>2.9830999999999998E-3</c:v>
                </c:pt>
                <c:pt idx="103">
                  <c:v>3.8008E-3</c:v>
                </c:pt>
                <c:pt idx="104">
                  <c:v>3.9713999999999999E-3</c:v>
                </c:pt>
                <c:pt idx="105">
                  <c:v>2.9263000000000002E-3</c:v>
                </c:pt>
                <c:pt idx="106">
                  <c:v>1.2777000000000001E-3</c:v>
                </c:pt>
                <c:pt idx="107">
                  <c:v>6.0822000000000003E-3</c:v>
                </c:pt>
                <c:pt idx="108">
                  <c:v>1.1704000000000001E-2</c:v>
                </c:pt>
              </c:numCache>
            </c:numRef>
          </c:yVal>
          <c:smooth val="1"/>
          <c:extLst>
            <c:ext xmlns:c16="http://schemas.microsoft.com/office/drawing/2014/chart" uri="{C3380CC4-5D6E-409C-BE32-E72D297353CC}">
              <c16:uniqueId val="{00000000-6469-894F-9622-B1765F28854A}"/>
            </c:ext>
          </c:extLst>
        </c:ser>
        <c:ser>
          <c:idx val="6"/>
          <c:order val="6"/>
          <c:tx>
            <c:strRef>
              <c:f>serie4!$BR$1</c:f>
              <c:strCache>
                <c:ptCount val="1"/>
                <c:pt idx="0">
                  <c:v>serie4_s45min raw B.O= 36%</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numRef>
              <c:f>serie4!$BL$10:$BL$118</c:f>
              <c:numCache>
                <c:formatCode>0.0000</c:formatCode>
                <c:ptCount val="109"/>
                <c:pt idx="0">
                  <c:v>0.64</c:v>
                </c:pt>
                <c:pt idx="1">
                  <c:v>0.66600000000000004</c:v>
                </c:pt>
                <c:pt idx="2">
                  <c:v>0.69399999999999995</c:v>
                </c:pt>
                <c:pt idx="3">
                  <c:v>0.72299999999999998</c:v>
                </c:pt>
                <c:pt idx="4">
                  <c:v>0.753</c:v>
                </c:pt>
                <c:pt idx="5">
                  <c:v>0.78500000000000003</c:v>
                </c:pt>
                <c:pt idx="6">
                  <c:v>0.81799999999999995</c:v>
                </c:pt>
                <c:pt idx="7">
                  <c:v>0.85199999999999998</c:v>
                </c:pt>
                <c:pt idx="8">
                  <c:v>0.88900000000000001</c:v>
                </c:pt>
                <c:pt idx="9">
                  <c:v>0.92600000000000005</c:v>
                </c:pt>
                <c:pt idx="10">
                  <c:v>0.96599999999999997</c:v>
                </c:pt>
                <c:pt idx="11">
                  <c:v>1.0069999999999999</c:v>
                </c:pt>
                <c:pt idx="12">
                  <c:v>1.0509999999999999</c:v>
                </c:pt>
                <c:pt idx="13">
                  <c:v>1.0960000000000001</c:v>
                </c:pt>
                <c:pt idx="14">
                  <c:v>1.1439999999999999</c:v>
                </c:pt>
                <c:pt idx="15">
                  <c:v>1.1930000000000001</c:v>
                </c:pt>
                <c:pt idx="16">
                  <c:v>1.2450000000000001</c:v>
                </c:pt>
                <c:pt idx="17">
                  <c:v>1.2989999999999999</c:v>
                </c:pt>
                <c:pt idx="18">
                  <c:v>1.3560000000000001</c:v>
                </c:pt>
                <c:pt idx="19">
                  <c:v>1.4159999999999999</c:v>
                </c:pt>
                <c:pt idx="20">
                  <c:v>1.478</c:v>
                </c:pt>
                <c:pt idx="21">
                  <c:v>1.5429999999999999</c:v>
                </c:pt>
                <c:pt idx="22">
                  <c:v>1.611</c:v>
                </c:pt>
                <c:pt idx="23">
                  <c:v>1.6819999999999999</c:v>
                </c:pt>
                <c:pt idx="24">
                  <c:v>1.756</c:v>
                </c:pt>
                <c:pt idx="25">
                  <c:v>1.8340000000000001</c:v>
                </c:pt>
                <c:pt idx="26">
                  <c:v>1.915</c:v>
                </c:pt>
                <c:pt idx="27">
                  <c:v>2</c:v>
                </c:pt>
                <c:pt idx="28">
                  <c:v>2.1206</c:v>
                </c:pt>
                <c:pt idx="29">
                  <c:v>2.1947999999999999</c:v>
                </c:pt>
                <c:pt idx="30">
                  <c:v>2.2717000000000001</c:v>
                </c:pt>
                <c:pt idx="31">
                  <c:v>2.3512</c:v>
                </c:pt>
                <c:pt idx="32">
                  <c:v>2.4335</c:v>
                </c:pt>
                <c:pt idx="33">
                  <c:v>2.5186000000000002</c:v>
                </c:pt>
                <c:pt idx="34">
                  <c:v>2.6067999999999998</c:v>
                </c:pt>
                <c:pt idx="35">
                  <c:v>2.698</c:v>
                </c:pt>
                <c:pt idx="36">
                  <c:v>2.7925</c:v>
                </c:pt>
                <c:pt idx="37">
                  <c:v>2.8902000000000001</c:v>
                </c:pt>
                <c:pt idx="38">
                  <c:v>2.9914000000000001</c:v>
                </c:pt>
                <c:pt idx="39">
                  <c:v>3.0960999999999999</c:v>
                </c:pt>
                <c:pt idx="40">
                  <c:v>3.2044000000000001</c:v>
                </c:pt>
                <c:pt idx="41">
                  <c:v>3.3166000000000002</c:v>
                </c:pt>
                <c:pt idx="42">
                  <c:v>3.4325999999999999</c:v>
                </c:pt>
                <c:pt idx="43">
                  <c:v>3.5528</c:v>
                </c:pt>
                <c:pt idx="44">
                  <c:v>3.6770999999999998</c:v>
                </c:pt>
                <c:pt idx="45">
                  <c:v>3.8058000000000001</c:v>
                </c:pt>
                <c:pt idx="46">
                  <c:v>3.9390000000000001</c:v>
                </c:pt>
                <c:pt idx="47">
                  <c:v>4.0769000000000002</c:v>
                </c:pt>
                <c:pt idx="48">
                  <c:v>4.2195999999999998</c:v>
                </c:pt>
                <c:pt idx="49">
                  <c:v>4.3673000000000002</c:v>
                </c:pt>
                <c:pt idx="50">
                  <c:v>4.5201000000000002</c:v>
                </c:pt>
                <c:pt idx="51">
                  <c:v>4.6783999999999999</c:v>
                </c:pt>
                <c:pt idx="52">
                  <c:v>4.8421000000000003</c:v>
                </c:pt>
                <c:pt idx="53">
                  <c:v>5.0115999999999996</c:v>
                </c:pt>
                <c:pt idx="54">
                  <c:v>5.1870000000000003</c:v>
                </c:pt>
                <c:pt idx="55">
                  <c:v>5.3689999999999998</c:v>
                </c:pt>
                <c:pt idx="56">
                  <c:v>5.556</c:v>
                </c:pt>
                <c:pt idx="57">
                  <c:v>5.7510000000000003</c:v>
                </c:pt>
                <c:pt idx="58">
                  <c:v>5.952</c:v>
                </c:pt>
                <c:pt idx="59">
                  <c:v>6.16</c:v>
                </c:pt>
                <c:pt idx="60">
                  <c:v>6.3760000000000003</c:v>
                </c:pt>
                <c:pt idx="61">
                  <c:v>6.5990000000000002</c:v>
                </c:pt>
                <c:pt idx="62">
                  <c:v>6.83</c:v>
                </c:pt>
                <c:pt idx="63">
                  <c:v>7.069</c:v>
                </c:pt>
                <c:pt idx="64">
                  <c:v>7.3170000000000002</c:v>
                </c:pt>
                <c:pt idx="65">
                  <c:v>7.5730000000000004</c:v>
                </c:pt>
                <c:pt idx="66">
                  <c:v>7.8379000000000003</c:v>
                </c:pt>
                <c:pt idx="67">
                  <c:v>8.1121999999999996</c:v>
                </c:pt>
                <c:pt idx="68">
                  <c:v>8.3961000000000006</c:v>
                </c:pt>
                <c:pt idx="69">
                  <c:v>8.69</c:v>
                </c:pt>
                <c:pt idx="70">
                  <c:v>8.9940999999999995</c:v>
                </c:pt>
                <c:pt idx="71">
                  <c:v>9.3088999999999995</c:v>
                </c:pt>
                <c:pt idx="72">
                  <c:v>9.6347000000000005</c:v>
                </c:pt>
                <c:pt idx="73">
                  <c:v>9.9719999999999995</c:v>
                </c:pt>
                <c:pt idx="74">
                  <c:v>10.321</c:v>
                </c:pt>
                <c:pt idx="75">
                  <c:v>10.682</c:v>
                </c:pt>
                <c:pt idx="76">
                  <c:v>11.055999999999999</c:v>
                </c:pt>
                <c:pt idx="77">
                  <c:v>11.443</c:v>
                </c:pt>
                <c:pt idx="78">
                  <c:v>11.8436</c:v>
                </c:pt>
                <c:pt idx="79">
                  <c:v>12.258100000000001</c:v>
                </c:pt>
                <c:pt idx="80">
                  <c:v>12.687099999999999</c:v>
                </c:pt>
                <c:pt idx="81">
                  <c:v>13.1312</c:v>
                </c:pt>
                <c:pt idx="82">
                  <c:v>13.5908</c:v>
                </c:pt>
                <c:pt idx="83">
                  <c:v>14.0664</c:v>
                </c:pt>
                <c:pt idx="84">
                  <c:v>14.5588</c:v>
                </c:pt>
                <c:pt idx="85">
                  <c:v>15.068300000000001</c:v>
                </c:pt>
                <c:pt idx="86">
                  <c:v>15.595700000000001</c:v>
                </c:pt>
                <c:pt idx="87">
                  <c:v>16.1416</c:v>
                </c:pt>
                <c:pt idx="88">
                  <c:v>16.706499999999998</c:v>
                </c:pt>
                <c:pt idx="89">
                  <c:v>17.2912</c:v>
                </c:pt>
                <c:pt idx="90">
                  <c:v>17.8964</c:v>
                </c:pt>
                <c:pt idx="91">
                  <c:v>18.5228</c:v>
                </c:pt>
                <c:pt idx="92">
                  <c:v>19.171099999999999</c:v>
                </c:pt>
                <c:pt idx="93">
                  <c:v>19.842099999999999</c:v>
                </c:pt>
                <c:pt idx="94">
                  <c:v>20.5366</c:v>
                </c:pt>
                <c:pt idx="95">
                  <c:v>21.255299999999998</c:v>
                </c:pt>
                <c:pt idx="96">
                  <c:v>21.999300000000002</c:v>
                </c:pt>
                <c:pt idx="97">
                  <c:v>22.769300000000001</c:v>
                </c:pt>
                <c:pt idx="98">
                  <c:v>23.566199999999998</c:v>
                </c:pt>
                <c:pt idx="99">
                  <c:v>24.390999999999998</c:v>
                </c:pt>
                <c:pt idx="100">
                  <c:v>25.244700000000002</c:v>
                </c:pt>
                <c:pt idx="101">
                  <c:v>26.1282</c:v>
                </c:pt>
                <c:pt idx="102">
                  <c:v>27.0427</c:v>
                </c:pt>
                <c:pt idx="103">
                  <c:v>27.9892</c:v>
                </c:pt>
                <c:pt idx="104">
                  <c:v>28.968900000000001</c:v>
                </c:pt>
                <c:pt idx="105">
                  <c:v>29.982800000000001</c:v>
                </c:pt>
                <c:pt idx="106">
                  <c:v>31.0322</c:v>
                </c:pt>
                <c:pt idx="107">
                  <c:v>32.118299999999998</c:v>
                </c:pt>
                <c:pt idx="108">
                  <c:v>33.242400000000004</c:v>
                </c:pt>
              </c:numCache>
            </c:numRef>
          </c:xVal>
          <c:yVal>
            <c:numRef>
              <c:f>serie4!$BU$10:$BU$118</c:f>
              <c:numCache>
                <c:formatCode>0.00000</c:formatCode>
                <c:ptCount val="109"/>
                <c:pt idx="0">
                  <c:v>0.74809000000000003</c:v>
                </c:pt>
                <c:pt idx="1">
                  <c:v>0.69133999999999995</c:v>
                </c:pt>
                <c:pt idx="2">
                  <c:v>0.65861999999999998</c:v>
                </c:pt>
                <c:pt idx="3">
                  <c:v>0.69828999999999997</c:v>
                </c:pt>
                <c:pt idx="4">
                  <c:v>0.73711000000000004</c:v>
                </c:pt>
                <c:pt idx="5">
                  <c:v>0.83101999999999998</c:v>
                </c:pt>
                <c:pt idx="6">
                  <c:v>0.91746000000000005</c:v>
                </c:pt>
                <c:pt idx="7">
                  <c:v>0.83048999999999995</c:v>
                </c:pt>
                <c:pt idx="8">
                  <c:v>0.67756000000000005</c:v>
                </c:pt>
                <c:pt idx="9">
                  <c:v>0.61668999999999996</c:v>
                </c:pt>
                <c:pt idx="10">
                  <c:v>0.66639000000000004</c:v>
                </c:pt>
                <c:pt idx="11">
                  <c:v>0.74814999999999998</c:v>
                </c:pt>
                <c:pt idx="12">
                  <c:v>0.78534999999999999</c:v>
                </c:pt>
                <c:pt idx="13">
                  <c:v>0.82110000000000005</c:v>
                </c:pt>
                <c:pt idx="14">
                  <c:v>0.75653999999999999</c:v>
                </c:pt>
                <c:pt idx="15">
                  <c:v>0.56469999999999998</c:v>
                </c:pt>
                <c:pt idx="16">
                  <c:v>0.46335999999999999</c:v>
                </c:pt>
                <c:pt idx="17">
                  <c:v>0.38257000000000002</c:v>
                </c:pt>
                <c:pt idx="18">
                  <c:v>0.19073999999999999</c:v>
                </c:pt>
                <c:pt idx="19">
                  <c:v>4.4028999999999999E-2</c:v>
                </c:pt>
                <c:pt idx="20">
                  <c:v>2.1798999999999999E-2</c:v>
                </c:pt>
                <c:pt idx="21">
                  <c:v>3.4075000000000001E-2</c:v>
                </c:pt>
                <c:pt idx="22">
                  <c:v>2.8112999999999999E-2</c:v>
                </c:pt>
                <c:pt idx="23">
                  <c:v>9.3948E-3</c:v>
                </c:pt>
                <c:pt idx="24">
                  <c:v>4.4085000000000001E-3</c:v>
                </c:pt>
                <c:pt idx="25">
                  <c:v>8.1337000000000007E-3</c:v>
                </c:pt>
                <c:pt idx="26">
                  <c:v>5.4882999999999998E-3</c:v>
                </c:pt>
                <c:pt idx="27">
                  <c:v>0.20666000000000001</c:v>
                </c:pt>
                <c:pt idx="28">
                  <c:v>0.46145999999999998</c:v>
                </c:pt>
                <c:pt idx="29">
                  <c:v>0.52492000000000005</c:v>
                </c:pt>
                <c:pt idx="30">
                  <c:v>0.34477999999999998</c:v>
                </c:pt>
                <c:pt idx="31">
                  <c:v>0.24854999999999999</c:v>
                </c:pt>
                <c:pt idx="32">
                  <c:v>0.18176999999999999</c:v>
                </c:pt>
                <c:pt idx="33">
                  <c:v>0.13100999999999999</c:v>
                </c:pt>
                <c:pt idx="34">
                  <c:v>9.6975000000000006E-2</c:v>
                </c:pt>
                <c:pt idx="35">
                  <c:v>6.5208000000000002E-2</c:v>
                </c:pt>
                <c:pt idx="36">
                  <c:v>4.4880000000000003E-2</c:v>
                </c:pt>
                <c:pt idx="37">
                  <c:v>3.3454999999999999E-2</c:v>
                </c:pt>
                <c:pt idx="38">
                  <c:v>3.9278E-2</c:v>
                </c:pt>
                <c:pt idx="39">
                  <c:v>5.0855999999999998E-2</c:v>
                </c:pt>
                <c:pt idx="40">
                  <c:v>4.9359E-2</c:v>
                </c:pt>
                <c:pt idx="41">
                  <c:v>4.7906999999999998E-2</c:v>
                </c:pt>
                <c:pt idx="42">
                  <c:v>5.7502999999999999E-2</c:v>
                </c:pt>
                <c:pt idx="43">
                  <c:v>6.6862000000000005E-2</c:v>
                </c:pt>
                <c:pt idx="44">
                  <c:v>5.5105000000000001E-2</c:v>
                </c:pt>
                <c:pt idx="45">
                  <c:v>5.8638999999999997E-2</c:v>
                </c:pt>
                <c:pt idx="46">
                  <c:v>9.0462000000000001E-2</c:v>
                </c:pt>
                <c:pt idx="47">
                  <c:v>0.10761999999999999</c:v>
                </c:pt>
                <c:pt idx="48">
                  <c:v>9.9328E-2</c:v>
                </c:pt>
                <c:pt idx="49">
                  <c:v>8.3153000000000005E-2</c:v>
                </c:pt>
                <c:pt idx="50">
                  <c:v>9.9061999999999997E-2</c:v>
                </c:pt>
                <c:pt idx="51">
                  <c:v>8.9584999999999998E-2</c:v>
                </c:pt>
                <c:pt idx="52">
                  <c:v>4.9910000000000003E-2</c:v>
                </c:pt>
                <c:pt idx="53">
                  <c:v>5.2246000000000001E-2</c:v>
                </c:pt>
                <c:pt idx="54">
                  <c:v>7.1402999999999994E-2</c:v>
                </c:pt>
                <c:pt idx="55">
                  <c:v>6.5865000000000007E-2</c:v>
                </c:pt>
                <c:pt idx="56">
                  <c:v>4.9970000000000001E-2</c:v>
                </c:pt>
                <c:pt idx="57">
                  <c:v>7.3358000000000007E-2</c:v>
                </c:pt>
                <c:pt idx="58">
                  <c:v>8.8053000000000006E-2</c:v>
                </c:pt>
                <c:pt idx="59">
                  <c:v>5.8395000000000002E-2</c:v>
                </c:pt>
                <c:pt idx="60">
                  <c:v>3.4125000000000003E-2</c:v>
                </c:pt>
                <c:pt idx="61">
                  <c:v>2.5978999999999999E-2</c:v>
                </c:pt>
                <c:pt idx="62">
                  <c:v>1.755E-2</c:v>
                </c:pt>
                <c:pt idx="63">
                  <c:v>2.9814E-2</c:v>
                </c:pt>
                <c:pt idx="64">
                  <c:v>7.1877999999999997E-2</c:v>
                </c:pt>
                <c:pt idx="65">
                  <c:v>6.6545999999999994E-2</c:v>
                </c:pt>
                <c:pt idx="66">
                  <c:v>2.6367999999999999E-2</c:v>
                </c:pt>
                <c:pt idx="67">
                  <c:v>1.8044000000000001E-2</c:v>
                </c:pt>
                <c:pt idx="68">
                  <c:v>2.0969000000000002E-2</c:v>
                </c:pt>
                <c:pt idx="69">
                  <c:v>1.4799E-2</c:v>
                </c:pt>
                <c:pt idx="70">
                  <c:v>2.5777999999999999E-2</c:v>
                </c:pt>
                <c:pt idx="71">
                  <c:v>5.7653000000000003E-2</c:v>
                </c:pt>
                <c:pt idx="72">
                  <c:v>5.4998999999999999E-2</c:v>
                </c:pt>
                <c:pt idx="73">
                  <c:v>3.2566999999999999E-2</c:v>
                </c:pt>
                <c:pt idx="74">
                  <c:v>3.1151000000000002E-2</c:v>
                </c:pt>
                <c:pt idx="75">
                  <c:v>3.1404000000000001E-2</c:v>
                </c:pt>
                <c:pt idx="76">
                  <c:v>2.3342999999999999E-2</c:v>
                </c:pt>
                <c:pt idx="77">
                  <c:v>1.7838E-2</c:v>
                </c:pt>
                <c:pt idx="78">
                  <c:v>1.8404E-2</c:v>
                </c:pt>
                <c:pt idx="79">
                  <c:v>1.6958999999999998E-2</c:v>
                </c:pt>
                <c:pt idx="80">
                  <c:v>2.0312E-2</c:v>
                </c:pt>
                <c:pt idx="81">
                  <c:v>3.6186000000000003E-2</c:v>
                </c:pt>
                <c:pt idx="82">
                  <c:v>4.6958E-2</c:v>
                </c:pt>
                <c:pt idx="83">
                  <c:v>4.1690999999999999E-2</c:v>
                </c:pt>
                <c:pt idx="84">
                  <c:v>2.9843000000000001E-2</c:v>
                </c:pt>
                <c:pt idx="85">
                  <c:v>2.0621E-2</c:v>
                </c:pt>
                <c:pt idx="86">
                  <c:v>1.7743999999999999E-2</c:v>
                </c:pt>
                <c:pt idx="87">
                  <c:v>1.5970000000000002E-2</c:v>
                </c:pt>
                <c:pt idx="88">
                  <c:v>1.3172E-2</c:v>
                </c:pt>
                <c:pt idx="89">
                  <c:v>1.1596E-2</c:v>
                </c:pt>
                <c:pt idx="90">
                  <c:v>1.0706E-2</c:v>
                </c:pt>
                <c:pt idx="91">
                  <c:v>8.5573000000000003E-3</c:v>
                </c:pt>
                <c:pt idx="92">
                  <c:v>7.2069999999999999E-3</c:v>
                </c:pt>
                <c:pt idx="93">
                  <c:v>8.5013999999999992E-3</c:v>
                </c:pt>
                <c:pt idx="94">
                  <c:v>7.1814000000000001E-3</c:v>
                </c:pt>
                <c:pt idx="95">
                  <c:v>4.5401E-3</c:v>
                </c:pt>
                <c:pt idx="96">
                  <c:v>1.1834000000000001E-2</c:v>
                </c:pt>
                <c:pt idx="97">
                  <c:v>1.9521E-2</c:v>
                </c:pt>
                <c:pt idx="98">
                  <c:v>2.2876000000000001E-2</c:v>
                </c:pt>
                <c:pt idx="99">
                  <c:v>3.6199000000000002E-2</c:v>
                </c:pt>
                <c:pt idx="100">
                  <c:v>2.8858999999999999E-2</c:v>
                </c:pt>
                <c:pt idx="101">
                  <c:v>5.8866999999999999E-3</c:v>
                </c:pt>
                <c:pt idx="102">
                  <c:v>7.1611000000000005E-4</c:v>
                </c:pt>
                <c:pt idx="103">
                  <c:v>2.8503999999999999E-3</c:v>
                </c:pt>
                <c:pt idx="104">
                  <c:v>7.2766000000000003E-3</c:v>
                </c:pt>
                <c:pt idx="105">
                  <c:v>5.1425000000000004E-3</c:v>
                </c:pt>
                <c:pt idx="106">
                  <c:v>3.1297999999999999E-3</c:v>
                </c:pt>
                <c:pt idx="107">
                  <c:v>1.0468999999999999E-2</c:v>
                </c:pt>
                <c:pt idx="108">
                  <c:v>1.4678E-2</c:v>
                </c:pt>
              </c:numCache>
            </c:numRef>
          </c:yVal>
          <c:smooth val="1"/>
          <c:extLst>
            <c:ext xmlns:c16="http://schemas.microsoft.com/office/drawing/2014/chart" uri="{C3380CC4-5D6E-409C-BE32-E72D297353CC}">
              <c16:uniqueId val="{00000001-6469-894F-9622-B1765F28854A}"/>
            </c:ext>
          </c:extLst>
        </c:ser>
        <c:ser>
          <c:idx val="7"/>
          <c:order val="7"/>
          <c:tx>
            <c:strRef>
              <c:f>serie4!$BX$1</c:f>
              <c:strCache>
                <c:ptCount val="1"/>
                <c:pt idx="0">
                  <c:v>serie5_s45min small B.O= 41%</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numRef>
              <c:f>serie4!$BL$10:$BL$118</c:f>
              <c:numCache>
                <c:formatCode>0.0000</c:formatCode>
                <c:ptCount val="109"/>
                <c:pt idx="0">
                  <c:v>0.64</c:v>
                </c:pt>
                <c:pt idx="1">
                  <c:v>0.66600000000000004</c:v>
                </c:pt>
                <c:pt idx="2">
                  <c:v>0.69399999999999995</c:v>
                </c:pt>
                <c:pt idx="3">
                  <c:v>0.72299999999999998</c:v>
                </c:pt>
                <c:pt idx="4">
                  <c:v>0.753</c:v>
                </c:pt>
                <c:pt idx="5">
                  <c:v>0.78500000000000003</c:v>
                </c:pt>
                <c:pt idx="6">
                  <c:v>0.81799999999999995</c:v>
                </c:pt>
                <c:pt idx="7">
                  <c:v>0.85199999999999998</c:v>
                </c:pt>
                <c:pt idx="8">
                  <c:v>0.88900000000000001</c:v>
                </c:pt>
                <c:pt idx="9">
                  <c:v>0.92600000000000005</c:v>
                </c:pt>
                <c:pt idx="10">
                  <c:v>0.96599999999999997</c:v>
                </c:pt>
                <c:pt idx="11">
                  <c:v>1.0069999999999999</c:v>
                </c:pt>
                <c:pt idx="12">
                  <c:v>1.0509999999999999</c:v>
                </c:pt>
                <c:pt idx="13">
                  <c:v>1.0960000000000001</c:v>
                </c:pt>
                <c:pt idx="14">
                  <c:v>1.1439999999999999</c:v>
                </c:pt>
                <c:pt idx="15">
                  <c:v>1.1930000000000001</c:v>
                </c:pt>
                <c:pt idx="16">
                  <c:v>1.2450000000000001</c:v>
                </c:pt>
                <c:pt idx="17">
                  <c:v>1.2989999999999999</c:v>
                </c:pt>
                <c:pt idx="18">
                  <c:v>1.3560000000000001</c:v>
                </c:pt>
                <c:pt idx="19">
                  <c:v>1.4159999999999999</c:v>
                </c:pt>
                <c:pt idx="20">
                  <c:v>1.478</c:v>
                </c:pt>
                <c:pt idx="21">
                  <c:v>1.5429999999999999</c:v>
                </c:pt>
                <c:pt idx="22">
                  <c:v>1.611</c:v>
                </c:pt>
                <c:pt idx="23">
                  <c:v>1.6819999999999999</c:v>
                </c:pt>
                <c:pt idx="24">
                  <c:v>1.756</c:v>
                </c:pt>
                <c:pt idx="25">
                  <c:v>1.8340000000000001</c:v>
                </c:pt>
                <c:pt idx="26">
                  <c:v>1.915</c:v>
                </c:pt>
                <c:pt idx="27">
                  <c:v>2</c:v>
                </c:pt>
                <c:pt idx="28">
                  <c:v>2.1206</c:v>
                </c:pt>
                <c:pt idx="29">
                  <c:v>2.1947999999999999</c:v>
                </c:pt>
                <c:pt idx="30">
                  <c:v>2.2717000000000001</c:v>
                </c:pt>
                <c:pt idx="31">
                  <c:v>2.3512</c:v>
                </c:pt>
                <c:pt idx="32">
                  <c:v>2.4335</c:v>
                </c:pt>
                <c:pt idx="33">
                  <c:v>2.5186000000000002</c:v>
                </c:pt>
                <c:pt idx="34">
                  <c:v>2.6067999999999998</c:v>
                </c:pt>
                <c:pt idx="35">
                  <c:v>2.698</c:v>
                </c:pt>
                <c:pt idx="36">
                  <c:v>2.7925</c:v>
                </c:pt>
                <c:pt idx="37">
                  <c:v>2.8902000000000001</c:v>
                </c:pt>
                <c:pt idx="38">
                  <c:v>2.9914000000000001</c:v>
                </c:pt>
                <c:pt idx="39">
                  <c:v>3.0960999999999999</c:v>
                </c:pt>
                <c:pt idx="40">
                  <c:v>3.2044000000000001</c:v>
                </c:pt>
                <c:pt idx="41">
                  <c:v>3.3166000000000002</c:v>
                </c:pt>
                <c:pt idx="42">
                  <c:v>3.4325999999999999</c:v>
                </c:pt>
                <c:pt idx="43">
                  <c:v>3.5528</c:v>
                </c:pt>
                <c:pt idx="44">
                  <c:v>3.6770999999999998</c:v>
                </c:pt>
                <c:pt idx="45">
                  <c:v>3.8058000000000001</c:v>
                </c:pt>
                <c:pt idx="46">
                  <c:v>3.9390000000000001</c:v>
                </c:pt>
                <c:pt idx="47">
                  <c:v>4.0769000000000002</c:v>
                </c:pt>
                <c:pt idx="48">
                  <c:v>4.2195999999999998</c:v>
                </c:pt>
                <c:pt idx="49">
                  <c:v>4.3673000000000002</c:v>
                </c:pt>
                <c:pt idx="50">
                  <c:v>4.5201000000000002</c:v>
                </c:pt>
                <c:pt idx="51">
                  <c:v>4.6783999999999999</c:v>
                </c:pt>
                <c:pt idx="52">
                  <c:v>4.8421000000000003</c:v>
                </c:pt>
                <c:pt idx="53">
                  <c:v>5.0115999999999996</c:v>
                </c:pt>
                <c:pt idx="54">
                  <c:v>5.1870000000000003</c:v>
                </c:pt>
                <c:pt idx="55">
                  <c:v>5.3689999999999998</c:v>
                </c:pt>
                <c:pt idx="56">
                  <c:v>5.556</c:v>
                </c:pt>
                <c:pt idx="57">
                  <c:v>5.7510000000000003</c:v>
                </c:pt>
                <c:pt idx="58">
                  <c:v>5.952</c:v>
                </c:pt>
                <c:pt idx="59">
                  <c:v>6.16</c:v>
                </c:pt>
                <c:pt idx="60">
                  <c:v>6.3760000000000003</c:v>
                </c:pt>
                <c:pt idx="61">
                  <c:v>6.5990000000000002</c:v>
                </c:pt>
                <c:pt idx="62">
                  <c:v>6.83</c:v>
                </c:pt>
                <c:pt idx="63">
                  <c:v>7.069</c:v>
                </c:pt>
                <c:pt idx="64">
                  <c:v>7.3170000000000002</c:v>
                </c:pt>
                <c:pt idx="65">
                  <c:v>7.5730000000000004</c:v>
                </c:pt>
                <c:pt idx="66">
                  <c:v>7.8379000000000003</c:v>
                </c:pt>
                <c:pt idx="67">
                  <c:v>8.1121999999999996</c:v>
                </c:pt>
                <c:pt idx="68">
                  <c:v>8.3961000000000006</c:v>
                </c:pt>
                <c:pt idx="69">
                  <c:v>8.69</c:v>
                </c:pt>
                <c:pt idx="70">
                  <c:v>8.9940999999999995</c:v>
                </c:pt>
                <c:pt idx="71">
                  <c:v>9.3088999999999995</c:v>
                </c:pt>
                <c:pt idx="72">
                  <c:v>9.6347000000000005</c:v>
                </c:pt>
                <c:pt idx="73">
                  <c:v>9.9719999999999995</c:v>
                </c:pt>
                <c:pt idx="74">
                  <c:v>10.321</c:v>
                </c:pt>
                <c:pt idx="75">
                  <c:v>10.682</c:v>
                </c:pt>
                <c:pt idx="76">
                  <c:v>11.055999999999999</c:v>
                </c:pt>
                <c:pt idx="77">
                  <c:v>11.443</c:v>
                </c:pt>
                <c:pt idx="78">
                  <c:v>11.8436</c:v>
                </c:pt>
                <c:pt idx="79">
                  <c:v>12.258100000000001</c:v>
                </c:pt>
                <c:pt idx="80">
                  <c:v>12.687099999999999</c:v>
                </c:pt>
                <c:pt idx="81">
                  <c:v>13.1312</c:v>
                </c:pt>
                <c:pt idx="82">
                  <c:v>13.5908</c:v>
                </c:pt>
                <c:pt idx="83">
                  <c:v>14.0664</c:v>
                </c:pt>
                <c:pt idx="84">
                  <c:v>14.5588</c:v>
                </c:pt>
                <c:pt idx="85">
                  <c:v>15.068300000000001</c:v>
                </c:pt>
                <c:pt idx="86">
                  <c:v>15.595700000000001</c:v>
                </c:pt>
                <c:pt idx="87">
                  <c:v>16.1416</c:v>
                </c:pt>
                <c:pt idx="88">
                  <c:v>16.706499999999998</c:v>
                </c:pt>
                <c:pt idx="89">
                  <c:v>17.2912</c:v>
                </c:pt>
                <c:pt idx="90">
                  <c:v>17.8964</c:v>
                </c:pt>
                <c:pt idx="91">
                  <c:v>18.5228</c:v>
                </c:pt>
                <c:pt idx="92">
                  <c:v>19.171099999999999</c:v>
                </c:pt>
                <c:pt idx="93">
                  <c:v>19.842099999999999</c:v>
                </c:pt>
                <c:pt idx="94">
                  <c:v>20.5366</c:v>
                </c:pt>
                <c:pt idx="95">
                  <c:v>21.255299999999998</c:v>
                </c:pt>
                <c:pt idx="96">
                  <c:v>21.999300000000002</c:v>
                </c:pt>
                <c:pt idx="97">
                  <c:v>22.769300000000001</c:v>
                </c:pt>
                <c:pt idx="98">
                  <c:v>23.566199999999998</c:v>
                </c:pt>
                <c:pt idx="99">
                  <c:v>24.390999999999998</c:v>
                </c:pt>
                <c:pt idx="100">
                  <c:v>25.244700000000002</c:v>
                </c:pt>
                <c:pt idx="101">
                  <c:v>26.1282</c:v>
                </c:pt>
                <c:pt idx="102">
                  <c:v>27.0427</c:v>
                </c:pt>
                <c:pt idx="103">
                  <c:v>27.9892</c:v>
                </c:pt>
                <c:pt idx="104">
                  <c:v>28.968900000000001</c:v>
                </c:pt>
                <c:pt idx="105">
                  <c:v>29.982800000000001</c:v>
                </c:pt>
                <c:pt idx="106">
                  <c:v>31.0322</c:v>
                </c:pt>
                <c:pt idx="107">
                  <c:v>32.118299999999998</c:v>
                </c:pt>
                <c:pt idx="108">
                  <c:v>33.242400000000004</c:v>
                </c:pt>
              </c:numCache>
            </c:numRef>
          </c:xVal>
          <c:yVal>
            <c:numRef>
              <c:f>serie4!$CA$10:$CA$118</c:f>
              <c:numCache>
                <c:formatCode>0.0000</c:formatCode>
                <c:ptCount val="109"/>
                <c:pt idx="0">
                  <c:v>2.6869000000000001</c:v>
                </c:pt>
                <c:pt idx="1">
                  <c:v>1.3209</c:v>
                </c:pt>
                <c:pt idx="2">
                  <c:v>0.32752999999999999</c:v>
                </c:pt>
                <c:pt idx="3">
                  <c:v>0.68286999999999998</c:v>
                </c:pt>
                <c:pt idx="4">
                  <c:v>0.67286000000000001</c:v>
                </c:pt>
                <c:pt idx="5">
                  <c:v>1.1962999999999999</c:v>
                </c:pt>
                <c:pt idx="6">
                  <c:v>1.1524000000000001</c:v>
                </c:pt>
                <c:pt idx="7">
                  <c:v>0.70955999999999997</c:v>
                </c:pt>
                <c:pt idx="8">
                  <c:v>0.75097999999999998</c:v>
                </c:pt>
                <c:pt idx="9">
                  <c:v>0.73799999999999999</c:v>
                </c:pt>
                <c:pt idx="10">
                  <c:v>0.79129000000000005</c:v>
                </c:pt>
                <c:pt idx="11">
                  <c:v>0.84094000000000002</c:v>
                </c:pt>
                <c:pt idx="12">
                  <c:v>0.90402000000000005</c:v>
                </c:pt>
                <c:pt idx="13">
                  <c:v>0.96126</c:v>
                </c:pt>
                <c:pt idx="14">
                  <c:v>0.93808999999999998</c:v>
                </c:pt>
                <c:pt idx="15">
                  <c:v>0.67222000000000004</c:v>
                </c:pt>
                <c:pt idx="16">
                  <c:v>0.52349999999999997</c:v>
                </c:pt>
                <c:pt idx="17">
                  <c:v>0.41509000000000001</c:v>
                </c:pt>
                <c:pt idx="18">
                  <c:v>0.18481</c:v>
                </c:pt>
                <c:pt idx="19">
                  <c:v>3.0429000000000001E-2</c:v>
                </c:pt>
                <c:pt idx="20">
                  <c:v>1.8110000000000001E-2</c:v>
                </c:pt>
                <c:pt idx="21">
                  <c:v>2.6466E-2</c:v>
                </c:pt>
                <c:pt idx="22">
                  <c:v>1.95E-2</c:v>
                </c:pt>
                <c:pt idx="23">
                  <c:v>7.1469999999999997E-3</c:v>
                </c:pt>
                <c:pt idx="24">
                  <c:v>2.3890000000000001E-3</c:v>
                </c:pt>
                <c:pt idx="25">
                  <c:v>2.4304999999999999E-3</c:v>
                </c:pt>
                <c:pt idx="26">
                  <c:v>4.5933999999999998E-5</c:v>
                </c:pt>
                <c:pt idx="27">
                  <c:v>0.25245000000000001</c:v>
                </c:pt>
                <c:pt idx="28">
                  <c:v>0.51609000000000005</c:v>
                </c:pt>
                <c:pt idx="29">
                  <c:v>0.50282000000000004</c:v>
                </c:pt>
                <c:pt idx="30">
                  <c:v>0.31276999999999999</c:v>
                </c:pt>
                <c:pt idx="31">
                  <c:v>0.22231000000000001</c:v>
                </c:pt>
                <c:pt idx="32">
                  <c:v>0.14992</c:v>
                </c:pt>
                <c:pt idx="33">
                  <c:v>0.10532999999999999</c:v>
                </c:pt>
                <c:pt idx="34">
                  <c:v>7.1009000000000003E-2</c:v>
                </c:pt>
                <c:pt idx="35">
                  <c:v>4.1945000000000003E-2</c:v>
                </c:pt>
                <c:pt idx="36">
                  <c:v>2.4274E-2</c:v>
                </c:pt>
                <c:pt idx="37">
                  <c:v>2.2492000000000002E-2</c:v>
                </c:pt>
                <c:pt idx="38">
                  <c:v>2.7057000000000001E-2</c:v>
                </c:pt>
                <c:pt idx="39">
                  <c:v>2.3192999999999998E-2</c:v>
                </c:pt>
                <c:pt idx="40">
                  <c:v>2.5843999999999999E-2</c:v>
                </c:pt>
                <c:pt idx="41">
                  <c:v>3.8331999999999998E-2</c:v>
                </c:pt>
                <c:pt idx="42">
                  <c:v>3.8554999999999999E-2</c:v>
                </c:pt>
                <c:pt idx="43">
                  <c:v>3.3873E-2</c:v>
                </c:pt>
                <c:pt idx="44">
                  <c:v>4.0736000000000001E-2</c:v>
                </c:pt>
                <c:pt idx="45">
                  <c:v>5.3115000000000002E-2</c:v>
                </c:pt>
                <c:pt idx="46">
                  <c:v>5.6405999999999998E-2</c:v>
                </c:pt>
                <c:pt idx="47">
                  <c:v>5.8341999999999998E-2</c:v>
                </c:pt>
                <c:pt idx="48">
                  <c:v>5.8226E-2</c:v>
                </c:pt>
                <c:pt idx="49">
                  <c:v>5.9921000000000002E-2</c:v>
                </c:pt>
                <c:pt idx="50">
                  <c:v>6.5055000000000002E-2</c:v>
                </c:pt>
                <c:pt idx="51">
                  <c:v>4.8046999999999999E-2</c:v>
                </c:pt>
                <c:pt idx="52">
                  <c:v>5.6177999999999999E-2</c:v>
                </c:pt>
                <c:pt idx="53">
                  <c:v>6.7329E-2</c:v>
                </c:pt>
                <c:pt idx="54">
                  <c:v>3.6468E-2</c:v>
                </c:pt>
                <c:pt idx="55">
                  <c:v>1.4625000000000001E-2</c:v>
                </c:pt>
                <c:pt idx="56">
                  <c:v>4.3838000000000002E-2</c:v>
                </c:pt>
                <c:pt idx="57">
                  <c:v>6.5458000000000002E-2</c:v>
                </c:pt>
                <c:pt idx="58">
                  <c:v>3.9146E-2</c:v>
                </c:pt>
                <c:pt idx="59">
                  <c:v>1.9781E-2</c:v>
                </c:pt>
                <c:pt idx="60">
                  <c:v>1.5913E-2</c:v>
                </c:pt>
                <c:pt idx="61">
                  <c:v>1.9106999999999999E-2</c:v>
                </c:pt>
                <c:pt idx="62">
                  <c:v>3.6415000000000003E-2</c:v>
                </c:pt>
                <c:pt idx="63">
                  <c:v>4.7507000000000001E-2</c:v>
                </c:pt>
                <c:pt idx="64">
                  <c:v>3.7961000000000002E-2</c:v>
                </c:pt>
                <c:pt idx="65">
                  <c:v>2.4517000000000001E-2</c:v>
                </c:pt>
                <c:pt idx="66">
                  <c:v>2.0841999999999999E-2</c:v>
                </c:pt>
                <c:pt idx="67">
                  <c:v>1.813E-2</c:v>
                </c:pt>
                <c:pt idx="68">
                  <c:v>1.6480000000000002E-2</c:v>
                </c:pt>
                <c:pt idx="69">
                  <c:v>3.5449000000000001E-2</c:v>
                </c:pt>
                <c:pt idx="70">
                  <c:v>4.2130000000000001E-2</c:v>
                </c:pt>
                <c:pt idx="71">
                  <c:v>2.9957000000000001E-2</c:v>
                </c:pt>
                <c:pt idx="72">
                  <c:v>2.5420000000000002E-2</c:v>
                </c:pt>
                <c:pt idx="73">
                  <c:v>2.3292E-2</c:v>
                </c:pt>
                <c:pt idx="74">
                  <c:v>1.7687999999999999E-2</c:v>
                </c:pt>
                <c:pt idx="75">
                  <c:v>1.1847E-2</c:v>
                </c:pt>
                <c:pt idx="76">
                  <c:v>1.2403000000000001E-2</c:v>
                </c:pt>
                <c:pt idx="77">
                  <c:v>1.4534999999999999E-2</c:v>
                </c:pt>
                <c:pt idx="78">
                  <c:v>1.5661000000000001E-2</c:v>
                </c:pt>
                <c:pt idx="79">
                  <c:v>1.4642000000000001E-2</c:v>
                </c:pt>
                <c:pt idx="80">
                  <c:v>1.5644999999999999E-2</c:v>
                </c:pt>
                <c:pt idx="81">
                  <c:v>2.4225E-2</c:v>
                </c:pt>
                <c:pt idx="82">
                  <c:v>3.0429999999999999E-2</c:v>
                </c:pt>
                <c:pt idx="83">
                  <c:v>2.6845999999999998E-2</c:v>
                </c:pt>
                <c:pt idx="84">
                  <c:v>1.8807999999999998E-2</c:v>
                </c:pt>
                <c:pt idx="85">
                  <c:v>1.2897E-2</c:v>
                </c:pt>
                <c:pt idx="86">
                  <c:v>1.0952999999999999E-2</c:v>
                </c:pt>
                <c:pt idx="87">
                  <c:v>9.7484000000000008E-3</c:v>
                </c:pt>
                <c:pt idx="88">
                  <c:v>8.5681000000000004E-3</c:v>
                </c:pt>
                <c:pt idx="89">
                  <c:v>7.9752E-3</c:v>
                </c:pt>
                <c:pt idx="90">
                  <c:v>7.4222999999999997E-3</c:v>
                </c:pt>
                <c:pt idx="91">
                  <c:v>6.2493999999999996E-3</c:v>
                </c:pt>
                <c:pt idx="92">
                  <c:v>5.6531000000000003E-3</c:v>
                </c:pt>
                <c:pt idx="93">
                  <c:v>6.7819999999999998E-3</c:v>
                </c:pt>
                <c:pt idx="94">
                  <c:v>5.6893000000000004E-3</c:v>
                </c:pt>
                <c:pt idx="95">
                  <c:v>3.9537000000000001E-3</c:v>
                </c:pt>
                <c:pt idx="96">
                  <c:v>5.2778E-3</c:v>
                </c:pt>
                <c:pt idx="97">
                  <c:v>5.705E-3</c:v>
                </c:pt>
                <c:pt idx="98">
                  <c:v>1.3734E-2</c:v>
                </c:pt>
                <c:pt idx="99">
                  <c:v>2.9884999999999998E-2</c:v>
                </c:pt>
                <c:pt idx="100">
                  <c:v>2.5132999999999999E-2</c:v>
                </c:pt>
                <c:pt idx="101">
                  <c:v>6.5769000000000001E-3</c:v>
                </c:pt>
                <c:pt idx="102">
                  <c:v>1.8550999999999999E-3</c:v>
                </c:pt>
                <c:pt idx="103">
                  <c:v>2.7507E-3</c:v>
                </c:pt>
                <c:pt idx="104">
                  <c:v>5.1463000000000004E-3</c:v>
                </c:pt>
                <c:pt idx="105">
                  <c:v>4.2507999999999999E-3</c:v>
                </c:pt>
                <c:pt idx="106">
                  <c:v>3.3352999999999998E-3</c:v>
                </c:pt>
                <c:pt idx="107">
                  <c:v>9.8843000000000004E-3</c:v>
                </c:pt>
                <c:pt idx="108">
                  <c:v>1.3098E-2</c:v>
                </c:pt>
              </c:numCache>
            </c:numRef>
          </c:yVal>
          <c:smooth val="1"/>
          <c:extLst>
            <c:ext xmlns:c16="http://schemas.microsoft.com/office/drawing/2014/chart" uri="{C3380CC4-5D6E-409C-BE32-E72D297353CC}">
              <c16:uniqueId val="{00000000-85D0-904E-8E32-F454355EAFC8}"/>
            </c:ext>
          </c:extLst>
        </c:ser>
        <c:ser>
          <c:idx val="8"/>
          <c:order val="8"/>
          <c:tx>
            <c:strRef>
              <c:f>serie4!$CG$1</c:f>
              <c:strCache>
                <c:ptCount val="1"/>
                <c:pt idx="0">
                  <c:v>serie5_s45min small B.O= 36%</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xVal>
            <c:numRef>
              <c:f>serie4!$BL$10:$BL$118</c:f>
              <c:numCache>
                <c:formatCode>0.0000</c:formatCode>
                <c:ptCount val="109"/>
                <c:pt idx="0">
                  <c:v>0.64</c:v>
                </c:pt>
                <c:pt idx="1">
                  <c:v>0.66600000000000004</c:v>
                </c:pt>
                <c:pt idx="2">
                  <c:v>0.69399999999999995</c:v>
                </c:pt>
                <c:pt idx="3">
                  <c:v>0.72299999999999998</c:v>
                </c:pt>
                <c:pt idx="4">
                  <c:v>0.753</c:v>
                </c:pt>
                <c:pt idx="5">
                  <c:v>0.78500000000000003</c:v>
                </c:pt>
                <c:pt idx="6">
                  <c:v>0.81799999999999995</c:v>
                </c:pt>
                <c:pt idx="7">
                  <c:v>0.85199999999999998</c:v>
                </c:pt>
                <c:pt idx="8">
                  <c:v>0.88900000000000001</c:v>
                </c:pt>
                <c:pt idx="9">
                  <c:v>0.92600000000000005</c:v>
                </c:pt>
                <c:pt idx="10">
                  <c:v>0.96599999999999997</c:v>
                </c:pt>
                <c:pt idx="11">
                  <c:v>1.0069999999999999</c:v>
                </c:pt>
                <c:pt idx="12">
                  <c:v>1.0509999999999999</c:v>
                </c:pt>
                <c:pt idx="13">
                  <c:v>1.0960000000000001</c:v>
                </c:pt>
                <c:pt idx="14">
                  <c:v>1.1439999999999999</c:v>
                </c:pt>
                <c:pt idx="15">
                  <c:v>1.1930000000000001</c:v>
                </c:pt>
                <c:pt idx="16">
                  <c:v>1.2450000000000001</c:v>
                </c:pt>
                <c:pt idx="17">
                  <c:v>1.2989999999999999</c:v>
                </c:pt>
                <c:pt idx="18">
                  <c:v>1.3560000000000001</c:v>
                </c:pt>
                <c:pt idx="19">
                  <c:v>1.4159999999999999</c:v>
                </c:pt>
                <c:pt idx="20">
                  <c:v>1.478</c:v>
                </c:pt>
                <c:pt idx="21">
                  <c:v>1.5429999999999999</c:v>
                </c:pt>
                <c:pt idx="22">
                  <c:v>1.611</c:v>
                </c:pt>
                <c:pt idx="23">
                  <c:v>1.6819999999999999</c:v>
                </c:pt>
                <c:pt idx="24">
                  <c:v>1.756</c:v>
                </c:pt>
                <c:pt idx="25">
                  <c:v>1.8340000000000001</c:v>
                </c:pt>
                <c:pt idx="26">
                  <c:v>1.915</c:v>
                </c:pt>
                <c:pt idx="27">
                  <c:v>2</c:v>
                </c:pt>
                <c:pt idx="28">
                  <c:v>2.1206</c:v>
                </c:pt>
                <c:pt idx="29">
                  <c:v>2.1947999999999999</c:v>
                </c:pt>
                <c:pt idx="30">
                  <c:v>2.2717000000000001</c:v>
                </c:pt>
                <c:pt idx="31">
                  <c:v>2.3512</c:v>
                </c:pt>
                <c:pt idx="32">
                  <c:v>2.4335</c:v>
                </c:pt>
                <c:pt idx="33">
                  <c:v>2.5186000000000002</c:v>
                </c:pt>
                <c:pt idx="34">
                  <c:v>2.6067999999999998</c:v>
                </c:pt>
                <c:pt idx="35">
                  <c:v>2.698</c:v>
                </c:pt>
                <c:pt idx="36">
                  <c:v>2.7925</c:v>
                </c:pt>
                <c:pt idx="37">
                  <c:v>2.8902000000000001</c:v>
                </c:pt>
                <c:pt idx="38">
                  <c:v>2.9914000000000001</c:v>
                </c:pt>
                <c:pt idx="39">
                  <c:v>3.0960999999999999</c:v>
                </c:pt>
                <c:pt idx="40">
                  <c:v>3.2044000000000001</c:v>
                </c:pt>
                <c:pt idx="41">
                  <c:v>3.3166000000000002</c:v>
                </c:pt>
                <c:pt idx="42">
                  <c:v>3.4325999999999999</c:v>
                </c:pt>
                <c:pt idx="43">
                  <c:v>3.5528</c:v>
                </c:pt>
                <c:pt idx="44">
                  <c:v>3.6770999999999998</c:v>
                </c:pt>
                <c:pt idx="45">
                  <c:v>3.8058000000000001</c:v>
                </c:pt>
                <c:pt idx="46">
                  <c:v>3.9390000000000001</c:v>
                </c:pt>
                <c:pt idx="47">
                  <c:v>4.0769000000000002</c:v>
                </c:pt>
                <c:pt idx="48">
                  <c:v>4.2195999999999998</c:v>
                </c:pt>
                <c:pt idx="49">
                  <c:v>4.3673000000000002</c:v>
                </c:pt>
                <c:pt idx="50">
                  <c:v>4.5201000000000002</c:v>
                </c:pt>
                <c:pt idx="51">
                  <c:v>4.6783999999999999</c:v>
                </c:pt>
                <c:pt idx="52">
                  <c:v>4.8421000000000003</c:v>
                </c:pt>
                <c:pt idx="53">
                  <c:v>5.0115999999999996</c:v>
                </c:pt>
                <c:pt idx="54">
                  <c:v>5.1870000000000003</c:v>
                </c:pt>
                <c:pt idx="55">
                  <c:v>5.3689999999999998</c:v>
                </c:pt>
                <c:pt idx="56">
                  <c:v>5.556</c:v>
                </c:pt>
                <c:pt idx="57">
                  <c:v>5.7510000000000003</c:v>
                </c:pt>
                <c:pt idx="58">
                  <c:v>5.952</c:v>
                </c:pt>
                <c:pt idx="59">
                  <c:v>6.16</c:v>
                </c:pt>
                <c:pt idx="60">
                  <c:v>6.3760000000000003</c:v>
                </c:pt>
                <c:pt idx="61">
                  <c:v>6.5990000000000002</c:v>
                </c:pt>
                <c:pt idx="62">
                  <c:v>6.83</c:v>
                </c:pt>
                <c:pt idx="63">
                  <c:v>7.069</c:v>
                </c:pt>
                <c:pt idx="64">
                  <c:v>7.3170000000000002</c:v>
                </c:pt>
                <c:pt idx="65">
                  <c:v>7.5730000000000004</c:v>
                </c:pt>
                <c:pt idx="66">
                  <c:v>7.8379000000000003</c:v>
                </c:pt>
                <c:pt idx="67">
                  <c:v>8.1121999999999996</c:v>
                </c:pt>
                <c:pt idx="68">
                  <c:v>8.3961000000000006</c:v>
                </c:pt>
                <c:pt idx="69">
                  <c:v>8.69</c:v>
                </c:pt>
                <c:pt idx="70">
                  <c:v>8.9940999999999995</c:v>
                </c:pt>
                <c:pt idx="71">
                  <c:v>9.3088999999999995</c:v>
                </c:pt>
                <c:pt idx="72">
                  <c:v>9.6347000000000005</c:v>
                </c:pt>
                <c:pt idx="73">
                  <c:v>9.9719999999999995</c:v>
                </c:pt>
                <c:pt idx="74">
                  <c:v>10.321</c:v>
                </c:pt>
                <c:pt idx="75">
                  <c:v>10.682</c:v>
                </c:pt>
                <c:pt idx="76">
                  <c:v>11.055999999999999</c:v>
                </c:pt>
                <c:pt idx="77">
                  <c:v>11.443</c:v>
                </c:pt>
                <c:pt idx="78">
                  <c:v>11.8436</c:v>
                </c:pt>
                <c:pt idx="79">
                  <c:v>12.258100000000001</c:v>
                </c:pt>
                <c:pt idx="80">
                  <c:v>12.687099999999999</c:v>
                </c:pt>
                <c:pt idx="81">
                  <c:v>13.1312</c:v>
                </c:pt>
                <c:pt idx="82">
                  <c:v>13.5908</c:v>
                </c:pt>
                <c:pt idx="83">
                  <c:v>14.0664</c:v>
                </c:pt>
                <c:pt idx="84">
                  <c:v>14.5588</c:v>
                </c:pt>
                <c:pt idx="85">
                  <c:v>15.068300000000001</c:v>
                </c:pt>
                <c:pt idx="86">
                  <c:v>15.595700000000001</c:v>
                </c:pt>
                <c:pt idx="87">
                  <c:v>16.1416</c:v>
                </c:pt>
                <c:pt idx="88">
                  <c:v>16.706499999999998</c:v>
                </c:pt>
                <c:pt idx="89">
                  <c:v>17.2912</c:v>
                </c:pt>
                <c:pt idx="90">
                  <c:v>17.8964</c:v>
                </c:pt>
                <c:pt idx="91">
                  <c:v>18.5228</c:v>
                </c:pt>
                <c:pt idx="92">
                  <c:v>19.171099999999999</c:v>
                </c:pt>
                <c:pt idx="93">
                  <c:v>19.842099999999999</c:v>
                </c:pt>
                <c:pt idx="94">
                  <c:v>20.5366</c:v>
                </c:pt>
                <c:pt idx="95">
                  <c:v>21.255299999999998</c:v>
                </c:pt>
                <c:pt idx="96">
                  <c:v>21.999300000000002</c:v>
                </c:pt>
                <c:pt idx="97">
                  <c:v>22.769300000000001</c:v>
                </c:pt>
                <c:pt idx="98">
                  <c:v>23.566199999999998</c:v>
                </c:pt>
                <c:pt idx="99">
                  <c:v>24.390999999999998</c:v>
                </c:pt>
                <c:pt idx="100">
                  <c:v>25.244700000000002</c:v>
                </c:pt>
                <c:pt idx="101">
                  <c:v>26.1282</c:v>
                </c:pt>
                <c:pt idx="102">
                  <c:v>27.0427</c:v>
                </c:pt>
                <c:pt idx="103">
                  <c:v>27.9892</c:v>
                </c:pt>
                <c:pt idx="104">
                  <c:v>28.968900000000001</c:v>
                </c:pt>
                <c:pt idx="105">
                  <c:v>29.982800000000001</c:v>
                </c:pt>
                <c:pt idx="106">
                  <c:v>31.0322</c:v>
                </c:pt>
                <c:pt idx="107">
                  <c:v>32.118299999999998</c:v>
                </c:pt>
                <c:pt idx="108">
                  <c:v>33.242400000000004</c:v>
                </c:pt>
              </c:numCache>
            </c:numRef>
          </c:xVal>
          <c:yVal>
            <c:numRef>
              <c:f>serie4!$CJ$10:$CJ$118</c:f>
              <c:numCache>
                <c:formatCode>0.0000</c:formatCode>
                <c:ptCount val="109"/>
                <c:pt idx="0">
                  <c:v>1.1566000000000001</c:v>
                </c:pt>
                <c:pt idx="1">
                  <c:v>0.98219999999999996</c:v>
                </c:pt>
                <c:pt idx="2">
                  <c:v>0.74314999999999998</c:v>
                </c:pt>
                <c:pt idx="3">
                  <c:v>0.69074000000000002</c:v>
                </c:pt>
                <c:pt idx="4">
                  <c:v>0.76063000000000003</c:v>
                </c:pt>
                <c:pt idx="5">
                  <c:v>0.84323000000000004</c:v>
                </c:pt>
                <c:pt idx="6">
                  <c:v>0.83604000000000001</c:v>
                </c:pt>
                <c:pt idx="7">
                  <c:v>0.71353</c:v>
                </c:pt>
                <c:pt idx="8">
                  <c:v>0.62085999999999997</c:v>
                </c:pt>
                <c:pt idx="9">
                  <c:v>0.61248000000000002</c:v>
                </c:pt>
                <c:pt idx="10">
                  <c:v>0.65598999999999996</c:v>
                </c:pt>
                <c:pt idx="11">
                  <c:v>0.71716999999999997</c:v>
                </c:pt>
                <c:pt idx="12">
                  <c:v>0.75666</c:v>
                </c:pt>
                <c:pt idx="13">
                  <c:v>0.79100000000000004</c:v>
                </c:pt>
                <c:pt idx="14">
                  <c:v>0.73245000000000005</c:v>
                </c:pt>
                <c:pt idx="15">
                  <c:v>0.54149000000000003</c:v>
                </c:pt>
                <c:pt idx="16">
                  <c:v>0.40950999999999999</c:v>
                </c:pt>
                <c:pt idx="17">
                  <c:v>0.32699</c:v>
                </c:pt>
                <c:pt idx="18">
                  <c:v>0.17113</c:v>
                </c:pt>
                <c:pt idx="19">
                  <c:v>3.9239999999999997E-2</c:v>
                </c:pt>
                <c:pt idx="20">
                  <c:v>4.8551000000000002E-3</c:v>
                </c:pt>
                <c:pt idx="21">
                  <c:v>1.2277E-2</c:v>
                </c:pt>
                <c:pt idx="22">
                  <c:v>1.0014E-2</c:v>
                </c:pt>
                <c:pt idx="23">
                  <c:v>2.5861999999999999E-3</c:v>
                </c:pt>
                <c:pt idx="24">
                  <c:v>3.4265000000000001E-4</c:v>
                </c:pt>
                <c:pt idx="25">
                  <c:v>3.4201000000000001E-4</c:v>
                </c:pt>
                <c:pt idx="26">
                  <c:v>4.3169999999999997E-3</c:v>
                </c:pt>
                <c:pt idx="27">
                  <c:v>0.14446000000000001</c:v>
                </c:pt>
                <c:pt idx="28">
                  <c:v>0.32801000000000002</c:v>
                </c:pt>
                <c:pt idx="29">
                  <c:v>0.38242999999999999</c:v>
                </c:pt>
                <c:pt idx="30">
                  <c:v>0.24110999999999999</c:v>
                </c:pt>
                <c:pt idx="31">
                  <c:v>0.154</c:v>
                </c:pt>
                <c:pt idx="32">
                  <c:v>0.10934000000000001</c:v>
                </c:pt>
                <c:pt idx="33">
                  <c:v>8.5958000000000007E-2</c:v>
                </c:pt>
                <c:pt idx="34">
                  <c:v>5.7292999999999997E-2</c:v>
                </c:pt>
                <c:pt idx="35">
                  <c:v>2.9930999999999999E-2</c:v>
                </c:pt>
                <c:pt idx="36">
                  <c:v>2.0149E-2</c:v>
                </c:pt>
                <c:pt idx="37">
                  <c:v>1.8120000000000001E-2</c:v>
                </c:pt>
                <c:pt idx="38">
                  <c:v>2.2311000000000001E-2</c:v>
                </c:pt>
                <c:pt idx="39">
                  <c:v>2.5066999999999999E-2</c:v>
                </c:pt>
                <c:pt idx="40">
                  <c:v>2.9031999999999999E-2</c:v>
                </c:pt>
                <c:pt idx="41">
                  <c:v>4.6425000000000001E-2</c:v>
                </c:pt>
                <c:pt idx="42">
                  <c:v>4.5471999999999999E-2</c:v>
                </c:pt>
                <c:pt idx="43">
                  <c:v>3.4522999999999998E-2</c:v>
                </c:pt>
                <c:pt idx="44">
                  <c:v>4.7953000000000003E-2</c:v>
                </c:pt>
                <c:pt idx="45">
                  <c:v>6.3537999999999997E-2</c:v>
                </c:pt>
                <c:pt idx="46">
                  <c:v>5.9490000000000001E-2</c:v>
                </c:pt>
                <c:pt idx="47">
                  <c:v>6.1751E-2</c:v>
                </c:pt>
                <c:pt idx="48">
                  <c:v>6.2039999999999998E-2</c:v>
                </c:pt>
                <c:pt idx="49">
                  <c:v>5.6727E-2</c:v>
                </c:pt>
                <c:pt idx="50">
                  <c:v>7.3388999999999996E-2</c:v>
                </c:pt>
                <c:pt idx="51">
                  <c:v>6.4879000000000006E-2</c:v>
                </c:pt>
                <c:pt idx="52">
                  <c:v>6.3949000000000006E-2</c:v>
                </c:pt>
                <c:pt idx="53">
                  <c:v>7.8044000000000002E-2</c:v>
                </c:pt>
                <c:pt idx="54">
                  <c:v>5.4186999999999999E-2</c:v>
                </c:pt>
                <c:pt idx="55">
                  <c:v>3.0747E-2</c:v>
                </c:pt>
                <c:pt idx="56">
                  <c:v>2.8389000000000001E-2</c:v>
                </c:pt>
                <c:pt idx="57">
                  <c:v>5.4087000000000003E-2</c:v>
                </c:pt>
                <c:pt idx="58">
                  <c:v>5.8362999999999998E-2</c:v>
                </c:pt>
                <c:pt idx="59">
                  <c:v>3.3454999999999999E-2</c:v>
                </c:pt>
                <c:pt idx="60">
                  <c:v>2.5419000000000001E-2</c:v>
                </c:pt>
                <c:pt idx="61">
                  <c:v>2.4424999999999999E-2</c:v>
                </c:pt>
                <c:pt idx="62">
                  <c:v>3.8996999999999997E-2</c:v>
                </c:pt>
                <c:pt idx="63">
                  <c:v>5.3224E-2</c:v>
                </c:pt>
                <c:pt idx="64">
                  <c:v>4.1000000000000002E-2</c:v>
                </c:pt>
                <c:pt idx="65">
                  <c:v>2.5291000000000001E-2</c:v>
                </c:pt>
                <c:pt idx="66">
                  <c:v>2.0594999999999999E-2</c:v>
                </c:pt>
                <c:pt idx="67">
                  <c:v>2.128E-2</c:v>
                </c:pt>
                <c:pt idx="68">
                  <c:v>2.1576999999999999E-2</c:v>
                </c:pt>
                <c:pt idx="69">
                  <c:v>2.0029999999999999E-2</c:v>
                </c:pt>
                <c:pt idx="70">
                  <c:v>3.3195000000000002E-2</c:v>
                </c:pt>
                <c:pt idx="71">
                  <c:v>5.6259999999999998E-2</c:v>
                </c:pt>
                <c:pt idx="72">
                  <c:v>4.4696E-2</c:v>
                </c:pt>
                <c:pt idx="73">
                  <c:v>2.1073000000000001E-2</c:v>
                </c:pt>
                <c:pt idx="74">
                  <c:v>1.6548E-2</c:v>
                </c:pt>
                <c:pt idx="75">
                  <c:v>1.4311000000000001E-2</c:v>
                </c:pt>
                <c:pt idx="76">
                  <c:v>1.406E-2</c:v>
                </c:pt>
                <c:pt idx="77">
                  <c:v>1.5134E-2</c:v>
                </c:pt>
                <c:pt idx="78">
                  <c:v>1.4590000000000001E-2</c:v>
                </c:pt>
                <c:pt idx="79">
                  <c:v>1.2434000000000001E-2</c:v>
                </c:pt>
                <c:pt idx="80">
                  <c:v>1.227E-2</c:v>
                </c:pt>
                <c:pt idx="81">
                  <c:v>1.3950000000000001E-2</c:v>
                </c:pt>
                <c:pt idx="82">
                  <c:v>1.4128E-2</c:v>
                </c:pt>
                <c:pt idx="83">
                  <c:v>1.5816E-2</c:v>
                </c:pt>
                <c:pt idx="84">
                  <c:v>2.4656999999999998E-2</c:v>
                </c:pt>
                <c:pt idx="85">
                  <c:v>2.8257000000000001E-2</c:v>
                </c:pt>
                <c:pt idx="86">
                  <c:v>2.3675999999999999E-2</c:v>
                </c:pt>
                <c:pt idx="87">
                  <c:v>1.6381E-2</c:v>
                </c:pt>
                <c:pt idx="88">
                  <c:v>1.0092E-2</c:v>
                </c:pt>
                <c:pt idx="89">
                  <c:v>9.2777999999999992E-3</c:v>
                </c:pt>
                <c:pt idx="90">
                  <c:v>8.7547000000000007E-3</c:v>
                </c:pt>
                <c:pt idx="91">
                  <c:v>7.2766999999999997E-3</c:v>
                </c:pt>
                <c:pt idx="92">
                  <c:v>6.1457999999999999E-3</c:v>
                </c:pt>
                <c:pt idx="93">
                  <c:v>6.9554999999999999E-3</c:v>
                </c:pt>
                <c:pt idx="94">
                  <c:v>6.1241000000000004E-3</c:v>
                </c:pt>
                <c:pt idx="95">
                  <c:v>5.5275000000000003E-3</c:v>
                </c:pt>
                <c:pt idx="96">
                  <c:v>5.6547999999999998E-3</c:v>
                </c:pt>
                <c:pt idx="97">
                  <c:v>2.9702000000000001E-3</c:v>
                </c:pt>
                <c:pt idx="98">
                  <c:v>3.3752000000000001E-3</c:v>
                </c:pt>
                <c:pt idx="99">
                  <c:v>6.4351E-3</c:v>
                </c:pt>
                <c:pt idx="100">
                  <c:v>1.014E-2</c:v>
                </c:pt>
                <c:pt idx="101">
                  <c:v>2.7431000000000001E-2</c:v>
                </c:pt>
                <c:pt idx="102">
                  <c:v>2.6461999999999999E-2</c:v>
                </c:pt>
                <c:pt idx="103">
                  <c:v>9.3489999999999997E-3</c:v>
                </c:pt>
                <c:pt idx="104">
                  <c:v>3.6922000000000001E-3</c:v>
                </c:pt>
                <c:pt idx="105">
                  <c:v>3.9277000000000001E-3</c:v>
                </c:pt>
                <c:pt idx="106">
                  <c:v>5.2941000000000004E-3</c:v>
                </c:pt>
                <c:pt idx="107">
                  <c:v>8.1507999999999997E-3</c:v>
                </c:pt>
                <c:pt idx="108">
                  <c:v>1.3568999999999999E-2</c:v>
                </c:pt>
              </c:numCache>
            </c:numRef>
          </c:yVal>
          <c:smooth val="1"/>
          <c:extLst>
            <c:ext xmlns:c16="http://schemas.microsoft.com/office/drawing/2014/chart" uri="{C3380CC4-5D6E-409C-BE32-E72D297353CC}">
              <c16:uniqueId val="{00000001-85D0-904E-8E32-F454355EAFC8}"/>
            </c:ext>
          </c:extLst>
        </c:ser>
        <c:dLbls>
          <c:showLegendKey val="0"/>
          <c:showVal val="0"/>
          <c:showCatName val="0"/>
          <c:showSerName val="0"/>
          <c:showPercent val="0"/>
          <c:showBubbleSize val="0"/>
        </c:dLbls>
        <c:axId val="100025775"/>
        <c:axId val="140648703"/>
      </c:scatterChart>
      <c:valAx>
        <c:axId val="100025775"/>
        <c:scaling>
          <c:orientation val="minMax"/>
          <c:max val="3.2"/>
          <c:min val="0.60000000000000009"/>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log (pore size)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648703"/>
        <c:crosses val="autoZero"/>
        <c:crossBetween val="midCat"/>
        <c:majorUnit val="0.4"/>
      </c:valAx>
      <c:valAx>
        <c:axId val="140648703"/>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mL/g</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025775"/>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1"/>
              <a:t>dS(logd)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serie4!$A$1</c:f>
              <c:strCache>
                <c:ptCount val="1"/>
                <c:pt idx="0">
                  <c:v>serie4_non-steamed B.O= 0%</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serie4!$F$10:$F$113</c:f>
              <c:numCache>
                <c:formatCode>0.0000E+00</c:formatCode>
                <c:ptCount val="104"/>
                <c:pt idx="0">
                  <c:v>356.46</c:v>
                </c:pt>
                <c:pt idx="1">
                  <c:v>242.44</c:v>
                </c:pt>
                <c:pt idx="2">
                  <c:v>62.21</c:v>
                </c:pt>
                <c:pt idx="3">
                  <c:v>0</c:v>
                </c:pt>
                <c:pt idx="4">
                  <c:v>21.776</c:v>
                </c:pt>
                <c:pt idx="5">
                  <c:v>107.77</c:v>
                </c:pt>
                <c:pt idx="6">
                  <c:v>194.52</c:v>
                </c:pt>
                <c:pt idx="7">
                  <c:v>176.49</c:v>
                </c:pt>
                <c:pt idx="8">
                  <c:v>84.518000000000001</c:v>
                </c:pt>
                <c:pt idx="9">
                  <c:v>16.446000000000002</c:v>
                </c:pt>
                <c:pt idx="10">
                  <c:v>0</c:v>
                </c:pt>
                <c:pt idx="11">
                  <c:v>0</c:v>
                </c:pt>
                <c:pt idx="12">
                  <c:v>3.9542999999999999</c:v>
                </c:pt>
                <c:pt idx="13">
                  <c:v>7.8464999999999998</c:v>
                </c:pt>
                <c:pt idx="14">
                  <c:v>4.3571999999999997</c:v>
                </c:pt>
                <c:pt idx="15">
                  <c:v>1.2484</c:v>
                </c:pt>
                <c:pt idx="16">
                  <c:v>8.8369</c:v>
                </c:pt>
                <c:pt idx="17">
                  <c:v>8.7984000000000009</c:v>
                </c:pt>
                <c:pt idx="18">
                  <c:v>0.79252</c:v>
                </c:pt>
                <c:pt idx="19">
                  <c:v>1.2686999999999999</c:v>
                </c:pt>
                <c:pt idx="20">
                  <c:v>5.9973999999999998</c:v>
                </c:pt>
                <c:pt idx="21">
                  <c:v>8.8559000000000001</c:v>
                </c:pt>
                <c:pt idx="22">
                  <c:v>15.169</c:v>
                </c:pt>
                <c:pt idx="23">
                  <c:v>31.065999999999999</c:v>
                </c:pt>
                <c:pt idx="24">
                  <c:v>51.222000000000001</c:v>
                </c:pt>
                <c:pt idx="25">
                  <c:v>55.89</c:v>
                </c:pt>
                <c:pt idx="26">
                  <c:v>61.814</c:v>
                </c:pt>
                <c:pt idx="27">
                  <c:v>52.628999999999998</c:v>
                </c:pt>
                <c:pt idx="28">
                  <c:v>33.250999999999998</c:v>
                </c:pt>
                <c:pt idx="29">
                  <c:v>25.260999999999999</c:v>
                </c:pt>
                <c:pt idx="30">
                  <c:v>29.277000000000001</c:v>
                </c:pt>
                <c:pt idx="31">
                  <c:v>44.753</c:v>
                </c:pt>
                <c:pt idx="32">
                  <c:v>64.977999999999994</c:v>
                </c:pt>
                <c:pt idx="33">
                  <c:v>94.049000000000007</c:v>
                </c:pt>
                <c:pt idx="34">
                  <c:v>122.97</c:v>
                </c:pt>
                <c:pt idx="35">
                  <c:v>138.31</c:v>
                </c:pt>
                <c:pt idx="36">
                  <c:v>161.66</c:v>
                </c:pt>
                <c:pt idx="37">
                  <c:v>208.04</c:v>
                </c:pt>
                <c:pt idx="38">
                  <c:v>199.91</c:v>
                </c:pt>
                <c:pt idx="39">
                  <c:v>169.18</c:v>
                </c:pt>
                <c:pt idx="40">
                  <c:v>185.39</c:v>
                </c:pt>
                <c:pt idx="41">
                  <c:v>196.54</c:v>
                </c:pt>
                <c:pt idx="42">
                  <c:v>187.88</c:v>
                </c:pt>
                <c:pt idx="43">
                  <c:v>191.5</c:v>
                </c:pt>
                <c:pt idx="44">
                  <c:v>248.95</c:v>
                </c:pt>
                <c:pt idx="45">
                  <c:v>248.43</c:v>
                </c:pt>
                <c:pt idx="46">
                  <c:v>188.77</c:v>
                </c:pt>
                <c:pt idx="47">
                  <c:v>170.4</c:v>
                </c:pt>
                <c:pt idx="48">
                  <c:v>141.1</c:v>
                </c:pt>
                <c:pt idx="49">
                  <c:v>109.57</c:v>
                </c:pt>
                <c:pt idx="50">
                  <c:v>93.308999999999997</c:v>
                </c:pt>
                <c:pt idx="51">
                  <c:v>83.087999999999994</c:v>
                </c:pt>
                <c:pt idx="52">
                  <c:v>148.01</c:v>
                </c:pt>
                <c:pt idx="53">
                  <c:v>166.84</c:v>
                </c:pt>
                <c:pt idx="54">
                  <c:v>96.375</c:v>
                </c:pt>
                <c:pt idx="55">
                  <c:v>72.082999999999998</c:v>
                </c:pt>
                <c:pt idx="56">
                  <c:v>70.606999999999999</c:v>
                </c:pt>
                <c:pt idx="57">
                  <c:v>67.69</c:v>
                </c:pt>
                <c:pt idx="58">
                  <c:v>58.738999999999997</c:v>
                </c:pt>
                <c:pt idx="59">
                  <c:v>49.942</c:v>
                </c:pt>
                <c:pt idx="60">
                  <c:v>48.286000000000001</c:v>
                </c:pt>
                <c:pt idx="61">
                  <c:v>45.018000000000001</c:v>
                </c:pt>
                <c:pt idx="62">
                  <c:v>39.223999999999997</c:v>
                </c:pt>
                <c:pt idx="63">
                  <c:v>34.755000000000003</c:v>
                </c:pt>
                <c:pt idx="64">
                  <c:v>30.713999999999999</c:v>
                </c:pt>
                <c:pt idx="65">
                  <c:v>23.873999999999999</c:v>
                </c:pt>
                <c:pt idx="66">
                  <c:v>26.190999999999999</c:v>
                </c:pt>
                <c:pt idx="67">
                  <c:v>58.171999999999997</c:v>
                </c:pt>
                <c:pt idx="68">
                  <c:v>80.174000000000007</c:v>
                </c:pt>
                <c:pt idx="69">
                  <c:v>52.091000000000001</c:v>
                </c:pt>
                <c:pt idx="70">
                  <c:v>23.547000000000001</c:v>
                </c:pt>
                <c:pt idx="71">
                  <c:v>19.373999999999999</c:v>
                </c:pt>
                <c:pt idx="72">
                  <c:v>19.204000000000001</c:v>
                </c:pt>
                <c:pt idx="73">
                  <c:v>17.044</c:v>
                </c:pt>
                <c:pt idx="74">
                  <c:v>13.319000000000001</c:v>
                </c:pt>
                <c:pt idx="75">
                  <c:v>12.427</c:v>
                </c:pt>
                <c:pt idx="76">
                  <c:v>12.38</c:v>
                </c:pt>
                <c:pt idx="77">
                  <c:v>11.298999999999999</c:v>
                </c:pt>
                <c:pt idx="78">
                  <c:v>10.62</c:v>
                </c:pt>
                <c:pt idx="79">
                  <c:v>10.552</c:v>
                </c:pt>
                <c:pt idx="80">
                  <c:v>9.4966000000000008</c:v>
                </c:pt>
                <c:pt idx="81">
                  <c:v>7.8922999999999996</c:v>
                </c:pt>
                <c:pt idx="82">
                  <c:v>7.4801000000000002</c:v>
                </c:pt>
                <c:pt idx="83">
                  <c:v>7.0781999999999998</c:v>
                </c:pt>
                <c:pt idx="84">
                  <c:v>6.4569000000000001</c:v>
                </c:pt>
                <c:pt idx="85">
                  <c:v>5.8376999999999999</c:v>
                </c:pt>
                <c:pt idx="86">
                  <c:v>4.8409000000000004</c:v>
                </c:pt>
                <c:pt idx="87">
                  <c:v>4.2445000000000004</c:v>
                </c:pt>
                <c:pt idx="88">
                  <c:v>4.8021000000000003</c:v>
                </c:pt>
                <c:pt idx="89">
                  <c:v>4.1303000000000001</c:v>
                </c:pt>
                <c:pt idx="90">
                  <c:v>3.4030999999999998</c:v>
                </c:pt>
                <c:pt idx="91">
                  <c:v>3.6703999999999999</c:v>
                </c:pt>
                <c:pt idx="92">
                  <c:v>2.8658000000000001</c:v>
                </c:pt>
                <c:pt idx="93">
                  <c:v>2.1938</c:v>
                </c:pt>
                <c:pt idx="94">
                  <c:v>2.637</c:v>
                </c:pt>
                <c:pt idx="95">
                  <c:v>2.87</c:v>
                </c:pt>
                <c:pt idx="96">
                  <c:v>2.3675000000000002</c:v>
                </c:pt>
                <c:pt idx="97">
                  <c:v>2.0998000000000001</c:v>
                </c:pt>
                <c:pt idx="98">
                  <c:v>2.1978</c:v>
                </c:pt>
                <c:pt idx="99">
                  <c:v>2.0303</c:v>
                </c:pt>
                <c:pt idx="100">
                  <c:v>1.387</c:v>
                </c:pt>
                <c:pt idx="101">
                  <c:v>0.91102000000000005</c:v>
                </c:pt>
                <c:pt idx="102">
                  <c:v>1.8241000000000001</c:v>
                </c:pt>
                <c:pt idx="103">
                  <c:v>2.6840999999999999</c:v>
                </c:pt>
              </c:numCache>
            </c:numRef>
          </c:yVal>
          <c:smooth val="1"/>
          <c:extLst>
            <c:ext xmlns:c16="http://schemas.microsoft.com/office/drawing/2014/chart" uri="{C3380CC4-5D6E-409C-BE32-E72D297353CC}">
              <c16:uniqueId val="{00000000-37FB-5349-BA62-84E8C35D0C2E}"/>
            </c:ext>
          </c:extLst>
        </c:ser>
        <c:ser>
          <c:idx val="1"/>
          <c:order val="1"/>
          <c:tx>
            <c:strRef>
              <c:f>serie4!$M$1</c:f>
              <c:strCache>
                <c:ptCount val="1"/>
                <c:pt idx="0">
                  <c:v>serie4_s15min small B.O= 21%</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serie4!$Q$10:$Q$113</c:f>
              <c:numCache>
                <c:formatCode>0.0000E+00</c:formatCode>
                <c:ptCount val="104"/>
                <c:pt idx="0">
                  <c:v>837.23</c:v>
                </c:pt>
                <c:pt idx="1">
                  <c:v>641.1</c:v>
                </c:pt>
                <c:pt idx="2">
                  <c:v>350.64</c:v>
                </c:pt>
                <c:pt idx="3">
                  <c:v>307.86</c:v>
                </c:pt>
                <c:pt idx="4">
                  <c:v>424.75</c:v>
                </c:pt>
                <c:pt idx="5">
                  <c:v>531.95000000000005</c:v>
                </c:pt>
                <c:pt idx="6">
                  <c:v>566.97</c:v>
                </c:pt>
                <c:pt idx="7">
                  <c:v>536.79</c:v>
                </c:pt>
                <c:pt idx="8">
                  <c:v>487.79</c:v>
                </c:pt>
                <c:pt idx="9">
                  <c:v>416.96</c:v>
                </c:pt>
                <c:pt idx="10">
                  <c:v>286.83999999999997</c:v>
                </c:pt>
                <c:pt idx="11">
                  <c:v>177.48</c:v>
                </c:pt>
                <c:pt idx="12">
                  <c:v>119.14</c:v>
                </c:pt>
                <c:pt idx="13">
                  <c:v>58.548000000000002</c:v>
                </c:pt>
                <c:pt idx="14">
                  <c:v>13.644</c:v>
                </c:pt>
                <c:pt idx="15">
                  <c:v>0</c:v>
                </c:pt>
                <c:pt idx="16">
                  <c:v>6.0152999999999999</c:v>
                </c:pt>
                <c:pt idx="17">
                  <c:v>6.0090000000000003</c:v>
                </c:pt>
                <c:pt idx="18">
                  <c:v>0</c:v>
                </c:pt>
                <c:pt idx="19">
                  <c:v>4.9545000000000003</c:v>
                </c:pt>
                <c:pt idx="20">
                  <c:v>7.7695999999999996</c:v>
                </c:pt>
                <c:pt idx="21">
                  <c:v>5.3037999999999998</c:v>
                </c:pt>
                <c:pt idx="22">
                  <c:v>63.59</c:v>
                </c:pt>
                <c:pt idx="23">
                  <c:v>128.04</c:v>
                </c:pt>
                <c:pt idx="24">
                  <c:v>122.08</c:v>
                </c:pt>
                <c:pt idx="25">
                  <c:v>61.585000000000001</c:v>
                </c:pt>
                <c:pt idx="26">
                  <c:v>38.066000000000003</c:v>
                </c:pt>
                <c:pt idx="27">
                  <c:v>16.701000000000001</c:v>
                </c:pt>
                <c:pt idx="28">
                  <c:v>0</c:v>
                </c:pt>
                <c:pt idx="29">
                  <c:v>0</c:v>
                </c:pt>
                <c:pt idx="30">
                  <c:v>16.202000000000002</c:v>
                </c:pt>
                <c:pt idx="31">
                  <c:v>20.393000000000001</c:v>
                </c:pt>
                <c:pt idx="32">
                  <c:v>4.1913</c:v>
                </c:pt>
                <c:pt idx="33">
                  <c:v>27.004000000000001</c:v>
                </c:pt>
                <c:pt idx="34">
                  <c:v>99.201999999999998</c:v>
                </c:pt>
                <c:pt idx="35">
                  <c:v>102.33</c:v>
                </c:pt>
                <c:pt idx="36">
                  <c:v>57.219000000000001</c:v>
                </c:pt>
                <c:pt idx="37">
                  <c:v>73.587999999999994</c:v>
                </c:pt>
                <c:pt idx="38">
                  <c:v>124.51</c:v>
                </c:pt>
                <c:pt idx="39">
                  <c:v>116.41</c:v>
                </c:pt>
                <c:pt idx="40">
                  <c:v>89.813000000000002</c:v>
                </c:pt>
                <c:pt idx="41">
                  <c:v>151.78</c:v>
                </c:pt>
                <c:pt idx="42">
                  <c:v>143.44</c:v>
                </c:pt>
                <c:pt idx="43">
                  <c:v>134.59</c:v>
                </c:pt>
                <c:pt idx="44">
                  <c:v>157.4</c:v>
                </c:pt>
                <c:pt idx="45">
                  <c:v>90.619</c:v>
                </c:pt>
                <c:pt idx="46">
                  <c:v>121</c:v>
                </c:pt>
                <c:pt idx="47">
                  <c:v>172.11</c:v>
                </c:pt>
                <c:pt idx="48">
                  <c:v>94.545000000000002</c:v>
                </c:pt>
                <c:pt idx="49">
                  <c:v>31.02</c:v>
                </c:pt>
                <c:pt idx="50">
                  <c:v>96.34</c:v>
                </c:pt>
                <c:pt idx="51">
                  <c:v>143.02000000000001</c:v>
                </c:pt>
                <c:pt idx="52">
                  <c:v>75.286000000000001</c:v>
                </c:pt>
                <c:pt idx="53">
                  <c:v>29.321999999999999</c:v>
                </c:pt>
                <c:pt idx="54">
                  <c:v>26.047999999999998</c:v>
                </c:pt>
                <c:pt idx="55">
                  <c:v>81.051000000000002</c:v>
                </c:pt>
                <c:pt idx="56">
                  <c:v>108.83</c:v>
                </c:pt>
                <c:pt idx="57">
                  <c:v>56.161999999999999</c:v>
                </c:pt>
                <c:pt idx="58">
                  <c:v>26.106000000000002</c:v>
                </c:pt>
                <c:pt idx="59">
                  <c:v>20.602</c:v>
                </c:pt>
                <c:pt idx="60">
                  <c:v>17.236000000000001</c:v>
                </c:pt>
                <c:pt idx="61">
                  <c:v>8.9497</c:v>
                </c:pt>
                <c:pt idx="62">
                  <c:v>63.148000000000003</c:v>
                </c:pt>
                <c:pt idx="63">
                  <c:v>113.07</c:v>
                </c:pt>
                <c:pt idx="64">
                  <c:v>64.013000000000005</c:v>
                </c:pt>
                <c:pt idx="65">
                  <c:v>21.943000000000001</c:v>
                </c:pt>
                <c:pt idx="66">
                  <c:v>18.170999999999999</c:v>
                </c:pt>
                <c:pt idx="67">
                  <c:v>17.16</c:v>
                </c:pt>
                <c:pt idx="68">
                  <c:v>15.988</c:v>
                </c:pt>
                <c:pt idx="69">
                  <c:v>12.571</c:v>
                </c:pt>
                <c:pt idx="70">
                  <c:v>8.7927999999999997</c:v>
                </c:pt>
                <c:pt idx="71">
                  <c:v>7.8787000000000003</c:v>
                </c:pt>
                <c:pt idx="72">
                  <c:v>8.3202999999999996</c:v>
                </c:pt>
                <c:pt idx="73">
                  <c:v>8.4026999999999994</c:v>
                </c:pt>
                <c:pt idx="74">
                  <c:v>6.0138999999999996</c:v>
                </c:pt>
                <c:pt idx="75">
                  <c:v>11.242000000000001</c:v>
                </c:pt>
                <c:pt idx="76">
                  <c:v>32.152999999999999</c:v>
                </c:pt>
                <c:pt idx="77">
                  <c:v>45.252000000000002</c:v>
                </c:pt>
                <c:pt idx="78">
                  <c:v>28.797000000000001</c:v>
                </c:pt>
                <c:pt idx="79">
                  <c:v>9.0976999999999997</c:v>
                </c:pt>
                <c:pt idx="80">
                  <c:v>4.7676999999999996</c:v>
                </c:pt>
                <c:pt idx="81">
                  <c:v>3.9952000000000001</c:v>
                </c:pt>
                <c:pt idx="82">
                  <c:v>4.5796000000000001</c:v>
                </c:pt>
                <c:pt idx="83">
                  <c:v>5.16</c:v>
                </c:pt>
                <c:pt idx="84">
                  <c:v>4.8696999999999999</c:v>
                </c:pt>
                <c:pt idx="85">
                  <c:v>4.4119999999999999</c:v>
                </c:pt>
                <c:pt idx="86">
                  <c:v>3.0474999999999999</c:v>
                </c:pt>
                <c:pt idx="87">
                  <c:v>1.9446000000000001</c:v>
                </c:pt>
                <c:pt idx="88">
                  <c:v>2.1284000000000001</c:v>
                </c:pt>
                <c:pt idx="89">
                  <c:v>1.5443</c:v>
                </c:pt>
                <c:pt idx="90">
                  <c:v>1.0663</c:v>
                </c:pt>
                <c:pt idx="91">
                  <c:v>0.78841000000000006</c:v>
                </c:pt>
                <c:pt idx="92">
                  <c:v>0.16750000000000001</c:v>
                </c:pt>
                <c:pt idx="93">
                  <c:v>1.6341000000000001E-2</c:v>
                </c:pt>
                <c:pt idx="94">
                  <c:v>0.11439000000000001</c:v>
                </c:pt>
                <c:pt idx="95">
                  <c:v>2.8107000000000002</c:v>
                </c:pt>
                <c:pt idx="96">
                  <c:v>3.5257000000000001</c:v>
                </c:pt>
                <c:pt idx="97">
                  <c:v>5.0616000000000003</c:v>
                </c:pt>
                <c:pt idx="98">
                  <c:v>12.532999999999999</c:v>
                </c:pt>
                <c:pt idx="99">
                  <c:v>9.8042999999999996</c:v>
                </c:pt>
                <c:pt idx="100">
                  <c:v>2.5737000000000001</c:v>
                </c:pt>
                <c:pt idx="101">
                  <c:v>1.054</c:v>
                </c:pt>
                <c:pt idx="102">
                  <c:v>0.80073000000000005</c:v>
                </c:pt>
                <c:pt idx="103">
                  <c:v>1.6014999999999999</c:v>
                </c:pt>
              </c:numCache>
            </c:numRef>
          </c:yVal>
          <c:smooth val="1"/>
          <c:extLst>
            <c:ext xmlns:c16="http://schemas.microsoft.com/office/drawing/2014/chart" uri="{C3380CC4-5D6E-409C-BE32-E72D297353CC}">
              <c16:uniqueId val="{00000001-37FB-5349-BA62-84E8C35D0C2E}"/>
            </c:ext>
          </c:extLst>
        </c:ser>
        <c:ser>
          <c:idx val="2"/>
          <c:order val="2"/>
          <c:tx>
            <c:strRef>
              <c:f>serie4!$V$1</c:f>
              <c:strCache>
                <c:ptCount val="1"/>
                <c:pt idx="0">
                  <c:v>serie4_s45min small B.O= 50%</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serie4!$Z$10:$Z$113</c:f>
              <c:numCache>
                <c:formatCode>0.0000E+00</c:formatCode>
                <c:ptCount val="104"/>
                <c:pt idx="0">
                  <c:v>4190.5</c:v>
                </c:pt>
                <c:pt idx="1">
                  <c:v>3871.8</c:v>
                </c:pt>
                <c:pt idx="2">
                  <c:v>2944.5</c:v>
                </c:pt>
                <c:pt idx="3">
                  <c:v>2019.7</c:v>
                </c:pt>
                <c:pt idx="4">
                  <c:v>1616.7</c:v>
                </c:pt>
                <c:pt idx="5">
                  <c:v>1687.9</c:v>
                </c:pt>
                <c:pt idx="6">
                  <c:v>1886</c:v>
                </c:pt>
                <c:pt idx="7">
                  <c:v>1988.9</c:v>
                </c:pt>
                <c:pt idx="8">
                  <c:v>2196.5</c:v>
                </c:pt>
                <c:pt idx="9">
                  <c:v>2099.1999999999998</c:v>
                </c:pt>
                <c:pt idx="10">
                  <c:v>1513.1</c:v>
                </c:pt>
                <c:pt idx="11">
                  <c:v>1200</c:v>
                </c:pt>
                <c:pt idx="12">
                  <c:v>982.11</c:v>
                </c:pt>
                <c:pt idx="13">
                  <c:v>503.92</c:v>
                </c:pt>
                <c:pt idx="14">
                  <c:v>136.01</c:v>
                </c:pt>
                <c:pt idx="15">
                  <c:v>64.899000000000001</c:v>
                </c:pt>
                <c:pt idx="16">
                  <c:v>92.248000000000005</c:v>
                </c:pt>
                <c:pt idx="17">
                  <c:v>72.89</c:v>
                </c:pt>
                <c:pt idx="18">
                  <c:v>23.347999999999999</c:v>
                </c:pt>
                <c:pt idx="19">
                  <c:v>3.9765999999999999</c:v>
                </c:pt>
                <c:pt idx="20">
                  <c:v>8.3436000000000003</c:v>
                </c:pt>
                <c:pt idx="21">
                  <c:v>9.0927000000000007</c:v>
                </c:pt>
                <c:pt idx="22">
                  <c:v>710.6</c:v>
                </c:pt>
                <c:pt idx="23">
                  <c:v>1585.5</c:v>
                </c:pt>
                <c:pt idx="24">
                  <c:v>1771.3</c:v>
                </c:pt>
                <c:pt idx="25">
                  <c:v>1158.7</c:v>
                </c:pt>
                <c:pt idx="26">
                  <c:v>838.71</c:v>
                </c:pt>
                <c:pt idx="27">
                  <c:v>598.97</c:v>
                </c:pt>
                <c:pt idx="28">
                  <c:v>459.81</c:v>
                </c:pt>
                <c:pt idx="29">
                  <c:v>339.6</c:v>
                </c:pt>
                <c:pt idx="30">
                  <c:v>180.01</c:v>
                </c:pt>
                <c:pt idx="31">
                  <c:v>124.48</c:v>
                </c:pt>
                <c:pt idx="32">
                  <c:v>103.27</c:v>
                </c:pt>
                <c:pt idx="33">
                  <c:v>82.445999999999998</c:v>
                </c:pt>
                <c:pt idx="34">
                  <c:v>121.65</c:v>
                </c:pt>
                <c:pt idx="35">
                  <c:v>132.99</c:v>
                </c:pt>
                <c:pt idx="36">
                  <c:v>121.01</c:v>
                </c:pt>
                <c:pt idx="37">
                  <c:v>157.51</c:v>
                </c:pt>
                <c:pt idx="38">
                  <c:v>147.5</c:v>
                </c:pt>
                <c:pt idx="39">
                  <c:v>127.85</c:v>
                </c:pt>
                <c:pt idx="40">
                  <c:v>189.25</c:v>
                </c:pt>
                <c:pt idx="41">
                  <c:v>201.93</c:v>
                </c:pt>
                <c:pt idx="42">
                  <c:v>197.58</c:v>
                </c:pt>
                <c:pt idx="43">
                  <c:v>214.03</c:v>
                </c:pt>
                <c:pt idx="44">
                  <c:v>192.8</c:v>
                </c:pt>
                <c:pt idx="45">
                  <c:v>193.89</c:v>
                </c:pt>
                <c:pt idx="46">
                  <c:v>183.91</c:v>
                </c:pt>
                <c:pt idx="47">
                  <c:v>202.68</c:v>
                </c:pt>
                <c:pt idx="48">
                  <c:v>191.17</c:v>
                </c:pt>
                <c:pt idx="49">
                  <c:v>98.474000000000004</c:v>
                </c:pt>
                <c:pt idx="50">
                  <c:v>117.3</c:v>
                </c:pt>
                <c:pt idx="51">
                  <c:v>156.79</c:v>
                </c:pt>
                <c:pt idx="52">
                  <c:v>102.2</c:v>
                </c:pt>
                <c:pt idx="53">
                  <c:v>63.438000000000002</c:v>
                </c:pt>
                <c:pt idx="54">
                  <c:v>105.56</c:v>
                </c:pt>
                <c:pt idx="55">
                  <c:v>119.5</c:v>
                </c:pt>
                <c:pt idx="56">
                  <c:v>76.616</c:v>
                </c:pt>
                <c:pt idx="57">
                  <c:v>54.351999999999997</c:v>
                </c:pt>
                <c:pt idx="58">
                  <c:v>62.74</c:v>
                </c:pt>
                <c:pt idx="59">
                  <c:v>95.260999999999996</c:v>
                </c:pt>
                <c:pt idx="60">
                  <c:v>85.557000000000002</c:v>
                </c:pt>
                <c:pt idx="61">
                  <c:v>48.304000000000002</c:v>
                </c:pt>
                <c:pt idx="62">
                  <c:v>35.826999999999998</c:v>
                </c:pt>
                <c:pt idx="63">
                  <c:v>32.811999999999998</c:v>
                </c:pt>
                <c:pt idx="64">
                  <c:v>25.713000000000001</c:v>
                </c:pt>
                <c:pt idx="65">
                  <c:v>42.722999999999999</c:v>
                </c:pt>
                <c:pt idx="66">
                  <c:v>73.436999999999998</c:v>
                </c:pt>
                <c:pt idx="67">
                  <c:v>58.527000000000001</c:v>
                </c:pt>
                <c:pt idx="68">
                  <c:v>32.585000000000001</c:v>
                </c:pt>
                <c:pt idx="69">
                  <c:v>30.114999999999998</c:v>
                </c:pt>
                <c:pt idx="70">
                  <c:v>27.343</c:v>
                </c:pt>
                <c:pt idx="71">
                  <c:v>24.629000000000001</c:v>
                </c:pt>
                <c:pt idx="72">
                  <c:v>24.425999999999998</c:v>
                </c:pt>
                <c:pt idx="73">
                  <c:v>25.963999999999999</c:v>
                </c:pt>
                <c:pt idx="74">
                  <c:v>24.373999999999999</c:v>
                </c:pt>
                <c:pt idx="75">
                  <c:v>25.393000000000001</c:v>
                </c:pt>
                <c:pt idx="76">
                  <c:v>29.277000000000001</c:v>
                </c:pt>
                <c:pt idx="77">
                  <c:v>28.725000000000001</c:v>
                </c:pt>
                <c:pt idx="78">
                  <c:v>24.495000000000001</c:v>
                </c:pt>
                <c:pt idx="79">
                  <c:v>19.952000000000002</c:v>
                </c:pt>
                <c:pt idx="80">
                  <c:v>16.722000000000001</c:v>
                </c:pt>
                <c:pt idx="81">
                  <c:v>12.664</c:v>
                </c:pt>
                <c:pt idx="82">
                  <c:v>7.6395</c:v>
                </c:pt>
                <c:pt idx="83">
                  <c:v>4.1509</c:v>
                </c:pt>
                <c:pt idx="84">
                  <c:v>3.6236999999999999</c:v>
                </c:pt>
                <c:pt idx="85">
                  <c:v>3.3866000000000001</c:v>
                </c:pt>
                <c:pt idx="86">
                  <c:v>3.8401000000000001</c:v>
                </c:pt>
                <c:pt idx="87">
                  <c:v>4.3712</c:v>
                </c:pt>
                <c:pt idx="88">
                  <c:v>4.7713999999999999</c:v>
                </c:pt>
                <c:pt idx="89">
                  <c:v>3.2928000000000002</c:v>
                </c:pt>
                <c:pt idx="90">
                  <c:v>1.8588</c:v>
                </c:pt>
                <c:pt idx="91">
                  <c:v>10.298</c:v>
                </c:pt>
                <c:pt idx="92">
                  <c:v>15.393000000000001</c:v>
                </c:pt>
                <c:pt idx="93">
                  <c:v>7.4353999999999996</c:v>
                </c:pt>
                <c:pt idx="94">
                  <c:v>2.97</c:v>
                </c:pt>
                <c:pt idx="95">
                  <c:v>3.2846000000000002</c:v>
                </c:pt>
                <c:pt idx="96">
                  <c:v>2.7862</c:v>
                </c:pt>
                <c:pt idx="97">
                  <c:v>2.4306999999999999</c:v>
                </c:pt>
                <c:pt idx="98">
                  <c:v>1.2664</c:v>
                </c:pt>
                <c:pt idx="99">
                  <c:v>1.3849</c:v>
                </c:pt>
                <c:pt idx="100">
                  <c:v>2.6227</c:v>
                </c:pt>
                <c:pt idx="101">
                  <c:v>4.4489000000000001</c:v>
                </c:pt>
                <c:pt idx="102">
                  <c:v>9.2942</c:v>
                </c:pt>
                <c:pt idx="103">
                  <c:v>12.166</c:v>
                </c:pt>
              </c:numCache>
            </c:numRef>
          </c:yVal>
          <c:smooth val="1"/>
          <c:extLst>
            <c:ext xmlns:c16="http://schemas.microsoft.com/office/drawing/2014/chart" uri="{C3380CC4-5D6E-409C-BE32-E72D297353CC}">
              <c16:uniqueId val="{00000002-37FB-5349-BA62-84E8C35D0C2E}"/>
            </c:ext>
          </c:extLst>
        </c:ser>
        <c:ser>
          <c:idx val="3"/>
          <c:order val="3"/>
          <c:tx>
            <c:strRef>
              <c:f>serie4!$AE$1</c:f>
              <c:strCache>
                <c:ptCount val="1"/>
                <c:pt idx="0">
                  <c:v>serie4_s1h small B.O= 56%</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serie4!$AE$10:$AE$113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serie4!$AI$10:$AI$113</c:f>
              <c:numCache>
                <c:formatCode>0.0000E+00</c:formatCode>
                <c:ptCount val="104"/>
                <c:pt idx="0">
                  <c:v>4743.5</c:v>
                </c:pt>
                <c:pt idx="1">
                  <c:v>4560.3999999999996</c:v>
                </c:pt>
                <c:pt idx="2">
                  <c:v>3814.4</c:v>
                </c:pt>
                <c:pt idx="3">
                  <c:v>2701.8</c:v>
                </c:pt>
                <c:pt idx="4">
                  <c:v>1842.9</c:v>
                </c:pt>
                <c:pt idx="5">
                  <c:v>1703</c:v>
                </c:pt>
                <c:pt idx="6">
                  <c:v>1940.2</c:v>
                </c:pt>
                <c:pt idx="7">
                  <c:v>2145.1</c:v>
                </c:pt>
                <c:pt idx="8">
                  <c:v>2459.5</c:v>
                </c:pt>
                <c:pt idx="9">
                  <c:v>2345.5</c:v>
                </c:pt>
                <c:pt idx="10">
                  <c:v>1675</c:v>
                </c:pt>
                <c:pt idx="11">
                  <c:v>1383.6</c:v>
                </c:pt>
                <c:pt idx="12">
                  <c:v>1202.7</c:v>
                </c:pt>
                <c:pt idx="13">
                  <c:v>635.53</c:v>
                </c:pt>
                <c:pt idx="14">
                  <c:v>179.32</c:v>
                </c:pt>
                <c:pt idx="15">
                  <c:v>110.02</c:v>
                </c:pt>
                <c:pt idx="16">
                  <c:v>153.75</c:v>
                </c:pt>
                <c:pt idx="17">
                  <c:v>125.45</c:v>
                </c:pt>
                <c:pt idx="18">
                  <c:v>41.478000000000002</c:v>
                </c:pt>
                <c:pt idx="19">
                  <c:v>16.231000000000002</c:v>
                </c:pt>
                <c:pt idx="20">
                  <c:v>29.582999999999998</c:v>
                </c:pt>
                <c:pt idx="21">
                  <c:v>19.233000000000001</c:v>
                </c:pt>
                <c:pt idx="22">
                  <c:v>884.54</c:v>
                </c:pt>
                <c:pt idx="23">
                  <c:v>2009.5</c:v>
                </c:pt>
                <c:pt idx="24">
                  <c:v>2382.1999999999998</c:v>
                </c:pt>
                <c:pt idx="25">
                  <c:v>1677.5</c:v>
                </c:pt>
                <c:pt idx="26">
                  <c:v>1256</c:v>
                </c:pt>
                <c:pt idx="27">
                  <c:v>949.81</c:v>
                </c:pt>
                <c:pt idx="28">
                  <c:v>790</c:v>
                </c:pt>
                <c:pt idx="29">
                  <c:v>612.41</c:v>
                </c:pt>
                <c:pt idx="30">
                  <c:v>342.82</c:v>
                </c:pt>
                <c:pt idx="31">
                  <c:v>229.08</c:v>
                </c:pt>
                <c:pt idx="32">
                  <c:v>171.17</c:v>
                </c:pt>
                <c:pt idx="33">
                  <c:v>126.44</c:v>
                </c:pt>
                <c:pt idx="34">
                  <c:v>158.63</c:v>
                </c:pt>
                <c:pt idx="35">
                  <c:v>147.6</c:v>
                </c:pt>
                <c:pt idx="36">
                  <c:v>112.1</c:v>
                </c:pt>
                <c:pt idx="37">
                  <c:v>162.6</c:v>
                </c:pt>
                <c:pt idx="38">
                  <c:v>166.85</c:v>
                </c:pt>
                <c:pt idx="39">
                  <c:v>171.75</c:v>
                </c:pt>
                <c:pt idx="40">
                  <c:v>188.46</c:v>
                </c:pt>
                <c:pt idx="41">
                  <c:v>207.53</c:v>
                </c:pt>
                <c:pt idx="42">
                  <c:v>229.12</c:v>
                </c:pt>
                <c:pt idx="43">
                  <c:v>226.15</c:v>
                </c:pt>
                <c:pt idx="44">
                  <c:v>209.49</c:v>
                </c:pt>
                <c:pt idx="45">
                  <c:v>206.78</c:v>
                </c:pt>
                <c:pt idx="46">
                  <c:v>200.39</c:v>
                </c:pt>
                <c:pt idx="47">
                  <c:v>209.27</c:v>
                </c:pt>
                <c:pt idx="48">
                  <c:v>169.4</c:v>
                </c:pt>
                <c:pt idx="49">
                  <c:v>106.84</c:v>
                </c:pt>
                <c:pt idx="50">
                  <c:v>161.1</c:v>
                </c:pt>
                <c:pt idx="51">
                  <c:v>125.47</c:v>
                </c:pt>
                <c:pt idx="52">
                  <c:v>78.314999999999998</c:v>
                </c:pt>
                <c:pt idx="53">
                  <c:v>149.62</c:v>
                </c:pt>
                <c:pt idx="54">
                  <c:v>144.4</c:v>
                </c:pt>
                <c:pt idx="55">
                  <c:v>64.555999999999997</c:v>
                </c:pt>
                <c:pt idx="56">
                  <c:v>46.506999999999998</c:v>
                </c:pt>
                <c:pt idx="57">
                  <c:v>93.22</c:v>
                </c:pt>
                <c:pt idx="58">
                  <c:v>123.61</c:v>
                </c:pt>
                <c:pt idx="59">
                  <c:v>79.102999999999994</c:v>
                </c:pt>
                <c:pt idx="60">
                  <c:v>48.4</c:v>
                </c:pt>
                <c:pt idx="61">
                  <c:v>38.646999999999998</c:v>
                </c:pt>
                <c:pt idx="62">
                  <c:v>63.54</c:v>
                </c:pt>
                <c:pt idx="63">
                  <c:v>89.11</c:v>
                </c:pt>
                <c:pt idx="64">
                  <c:v>60.356999999999999</c:v>
                </c:pt>
                <c:pt idx="65">
                  <c:v>36.186</c:v>
                </c:pt>
                <c:pt idx="66">
                  <c:v>35.779000000000003</c:v>
                </c:pt>
                <c:pt idx="67">
                  <c:v>27.486999999999998</c:v>
                </c:pt>
                <c:pt idx="68">
                  <c:v>25.428000000000001</c:v>
                </c:pt>
                <c:pt idx="69">
                  <c:v>57.405999999999999</c:v>
                </c:pt>
                <c:pt idx="70">
                  <c:v>68.090999999999994</c:v>
                </c:pt>
                <c:pt idx="71">
                  <c:v>34.325000000000003</c:v>
                </c:pt>
                <c:pt idx="72">
                  <c:v>16.100999999999999</c:v>
                </c:pt>
                <c:pt idx="73">
                  <c:v>17.471</c:v>
                </c:pt>
                <c:pt idx="74">
                  <c:v>17.338999999999999</c:v>
                </c:pt>
                <c:pt idx="75">
                  <c:v>16.382000000000001</c:v>
                </c:pt>
                <c:pt idx="76">
                  <c:v>14.603999999999999</c:v>
                </c:pt>
                <c:pt idx="77">
                  <c:v>11.701000000000001</c:v>
                </c:pt>
                <c:pt idx="78">
                  <c:v>17.097000000000001</c:v>
                </c:pt>
                <c:pt idx="79">
                  <c:v>27.959</c:v>
                </c:pt>
                <c:pt idx="80">
                  <c:v>28.704000000000001</c:v>
                </c:pt>
                <c:pt idx="81">
                  <c:v>22.431000000000001</c:v>
                </c:pt>
                <c:pt idx="82">
                  <c:v>15.670999999999999</c:v>
                </c:pt>
                <c:pt idx="83">
                  <c:v>10.851000000000001</c:v>
                </c:pt>
                <c:pt idx="84">
                  <c:v>9.8701000000000008</c:v>
                </c:pt>
                <c:pt idx="85">
                  <c:v>8.5093999999999994</c:v>
                </c:pt>
                <c:pt idx="86">
                  <c:v>4.7388000000000003</c:v>
                </c:pt>
                <c:pt idx="87">
                  <c:v>1.8955</c:v>
                </c:pt>
                <c:pt idx="88">
                  <c:v>1.9444999999999999</c:v>
                </c:pt>
                <c:pt idx="89">
                  <c:v>3.2479</c:v>
                </c:pt>
                <c:pt idx="90">
                  <c:v>6.6917</c:v>
                </c:pt>
                <c:pt idx="91">
                  <c:v>9.9511000000000003</c:v>
                </c:pt>
                <c:pt idx="92">
                  <c:v>9.6575000000000006</c:v>
                </c:pt>
                <c:pt idx="93">
                  <c:v>12.62</c:v>
                </c:pt>
                <c:pt idx="94">
                  <c:v>19.372</c:v>
                </c:pt>
                <c:pt idx="95">
                  <c:v>10.773</c:v>
                </c:pt>
                <c:pt idx="96">
                  <c:v>1.5198</c:v>
                </c:pt>
                <c:pt idx="97">
                  <c:v>2.0874999999999999</c:v>
                </c:pt>
                <c:pt idx="98">
                  <c:v>0.56782999999999995</c:v>
                </c:pt>
                <c:pt idx="99">
                  <c:v>0</c:v>
                </c:pt>
                <c:pt idx="100">
                  <c:v>0</c:v>
                </c:pt>
                <c:pt idx="101">
                  <c:v>0.42079</c:v>
                </c:pt>
                <c:pt idx="102">
                  <c:v>2.2509999999999999</c:v>
                </c:pt>
                <c:pt idx="103">
                  <c:v>3.6604999999999999</c:v>
                </c:pt>
              </c:numCache>
            </c:numRef>
          </c:yVal>
          <c:smooth val="1"/>
          <c:extLst>
            <c:ext xmlns:c16="http://schemas.microsoft.com/office/drawing/2014/chart" uri="{C3380CC4-5D6E-409C-BE32-E72D297353CC}">
              <c16:uniqueId val="{00000003-37FB-5349-BA62-84E8C35D0C2E}"/>
            </c:ext>
          </c:extLst>
        </c:ser>
        <c:ser>
          <c:idx val="4"/>
          <c:order val="4"/>
          <c:tx>
            <c:strRef>
              <c:f>serie4!$AN$1</c:f>
              <c:strCache>
                <c:ptCount val="1"/>
                <c:pt idx="0">
                  <c:v>serie4_s1h15 small B.O= 62%</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serie4!$AN$10:$AN$113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serie4!$AR$10:$AR$113</c:f>
              <c:numCache>
                <c:formatCode>0.0000E+00</c:formatCode>
                <c:ptCount val="104"/>
                <c:pt idx="0">
                  <c:v>5319.3</c:v>
                </c:pt>
                <c:pt idx="1">
                  <c:v>5163.2</c:v>
                </c:pt>
                <c:pt idx="2">
                  <c:v>4388.8</c:v>
                </c:pt>
                <c:pt idx="3">
                  <c:v>3288.4</c:v>
                </c:pt>
                <c:pt idx="4">
                  <c:v>2456.6999999999998</c:v>
                </c:pt>
                <c:pt idx="5">
                  <c:v>2163.3000000000002</c:v>
                </c:pt>
                <c:pt idx="6">
                  <c:v>2252.4</c:v>
                </c:pt>
                <c:pt idx="7">
                  <c:v>2440.1</c:v>
                </c:pt>
                <c:pt idx="8">
                  <c:v>2848.3</c:v>
                </c:pt>
                <c:pt idx="9">
                  <c:v>2754.3</c:v>
                </c:pt>
                <c:pt idx="10">
                  <c:v>2058.5</c:v>
                </c:pt>
                <c:pt idx="11">
                  <c:v>1753.6</c:v>
                </c:pt>
                <c:pt idx="12">
                  <c:v>1486.7</c:v>
                </c:pt>
                <c:pt idx="13">
                  <c:v>818.05</c:v>
                </c:pt>
                <c:pt idx="14">
                  <c:v>269.66000000000003</c:v>
                </c:pt>
                <c:pt idx="15">
                  <c:v>185.76</c:v>
                </c:pt>
                <c:pt idx="16">
                  <c:v>263.29000000000002</c:v>
                </c:pt>
                <c:pt idx="17">
                  <c:v>248.97</c:v>
                </c:pt>
                <c:pt idx="18">
                  <c:v>101.49</c:v>
                </c:pt>
                <c:pt idx="19">
                  <c:v>81.558999999999997</c:v>
                </c:pt>
                <c:pt idx="20">
                  <c:v>136.80000000000001</c:v>
                </c:pt>
                <c:pt idx="21">
                  <c:v>78.826999999999998</c:v>
                </c:pt>
                <c:pt idx="22">
                  <c:v>1211.9000000000001</c:v>
                </c:pt>
                <c:pt idx="23">
                  <c:v>2737.5</c:v>
                </c:pt>
                <c:pt idx="24">
                  <c:v>3327</c:v>
                </c:pt>
                <c:pt idx="25">
                  <c:v>2509.4</c:v>
                </c:pt>
                <c:pt idx="26">
                  <c:v>2112.6999999999998</c:v>
                </c:pt>
                <c:pt idx="27">
                  <c:v>1808.1</c:v>
                </c:pt>
                <c:pt idx="28">
                  <c:v>1640.6</c:v>
                </c:pt>
                <c:pt idx="29">
                  <c:v>1348.1</c:v>
                </c:pt>
                <c:pt idx="30">
                  <c:v>887.48</c:v>
                </c:pt>
                <c:pt idx="31">
                  <c:v>632.32000000000005</c:v>
                </c:pt>
                <c:pt idx="32">
                  <c:v>431.9</c:v>
                </c:pt>
                <c:pt idx="33">
                  <c:v>339.6</c:v>
                </c:pt>
                <c:pt idx="34">
                  <c:v>157.54</c:v>
                </c:pt>
                <c:pt idx="35">
                  <c:v>164.03</c:v>
                </c:pt>
                <c:pt idx="36">
                  <c:v>144.22</c:v>
                </c:pt>
                <c:pt idx="37">
                  <c:v>94.971000000000004</c:v>
                </c:pt>
                <c:pt idx="38">
                  <c:v>114.6</c:v>
                </c:pt>
                <c:pt idx="39">
                  <c:v>160.15</c:v>
                </c:pt>
                <c:pt idx="40">
                  <c:v>137.01</c:v>
                </c:pt>
                <c:pt idx="41">
                  <c:v>158.18</c:v>
                </c:pt>
                <c:pt idx="42">
                  <c:v>178.27</c:v>
                </c:pt>
                <c:pt idx="43">
                  <c:v>132.26</c:v>
                </c:pt>
                <c:pt idx="44">
                  <c:v>183.84</c:v>
                </c:pt>
                <c:pt idx="45">
                  <c:v>156.28</c:v>
                </c:pt>
                <c:pt idx="46">
                  <c:v>145.59</c:v>
                </c:pt>
                <c:pt idx="47">
                  <c:v>188.28</c:v>
                </c:pt>
                <c:pt idx="48">
                  <c:v>91.947000000000003</c:v>
                </c:pt>
                <c:pt idx="49">
                  <c:v>83.912000000000006</c:v>
                </c:pt>
                <c:pt idx="50">
                  <c:v>178.07</c:v>
                </c:pt>
                <c:pt idx="51">
                  <c:v>137.63999999999999</c:v>
                </c:pt>
                <c:pt idx="52">
                  <c:v>44.087000000000003</c:v>
                </c:pt>
                <c:pt idx="53">
                  <c:v>29.652999999999999</c:v>
                </c:pt>
                <c:pt idx="54">
                  <c:v>113.56</c:v>
                </c:pt>
                <c:pt idx="55">
                  <c:v>151.38</c:v>
                </c:pt>
                <c:pt idx="56">
                  <c:v>71.454999999999998</c:v>
                </c:pt>
                <c:pt idx="57">
                  <c:v>38.615000000000002</c:v>
                </c:pt>
                <c:pt idx="58">
                  <c:v>35.378</c:v>
                </c:pt>
                <c:pt idx="59">
                  <c:v>61.912999999999997</c:v>
                </c:pt>
                <c:pt idx="60">
                  <c:v>119.15</c:v>
                </c:pt>
                <c:pt idx="61">
                  <c:v>97.805000000000007</c:v>
                </c:pt>
                <c:pt idx="62">
                  <c:v>40.533999999999999</c:v>
                </c:pt>
                <c:pt idx="63">
                  <c:v>31.003</c:v>
                </c:pt>
                <c:pt idx="64">
                  <c:v>30.231000000000002</c:v>
                </c:pt>
                <c:pt idx="65">
                  <c:v>26.446000000000002</c:v>
                </c:pt>
                <c:pt idx="66">
                  <c:v>21.475999999999999</c:v>
                </c:pt>
                <c:pt idx="67">
                  <c:v>19.774999999999999</c:v>
                </c:pt>
                <c:pt idx="68">
                  <c:v>26.609000000000002</c:v>
                </c:pt>
                <c:pt idx="69">
                  <c:v>61.337000000000003</c:v>
                </c:pt>
                <c:pt idx="70">
                  <c:v>73.864000000000004</c:v>
                </c:pt>
                <c:pt idx="71">
                  <c:v>40.276000000000003</c:v>
                </c:pt>
                <c:pt idx="72">
                  <c:v>21.603000000000002</c:v>
                </c:pt>
                <c:pt idx="73">
                  <c:v>19.010999999999999</c:v>
                </c:pt>
                <c:pt idx="74">
                  <c:v>14.459</c:v>
                </c:pt>
                <c:pt idx="75">
                  <c:v>13.542</c:v>
                </c:pt>
                <c:pt idx="76">
                  <c:v>13.987</c:v>
                </c:pt>
                <c:pt idx="77">
                  <c:v>13.045</c:v>
                </c:pt>
                <c:pt idx="78">
                  <c:v>11.602</c:v>
                </c:pt>
                <c:pt idx="79">
                  <c:v>10.356</c:v>
                </c:pt>
                <c:pt idx="80">
                  <c:v>8.5876000000000001</c:v>
                </c:pt>
                <c:pt idx="81">
                  <c:v>9.2240000000000002</c:v>
                </c:pt>
                <c:pt idx="82">
                  <c:v>19.265999999999998</c:v>
                </c:pt>
                <c:pt idx="83">
                  <c:v>26.552</c:v>
                </c:pt>
                <c:pt idx="84">
                  <c:v>25.055</c:v>
                </c:pt>
                <c:pt idx="85">
                  <c:v>19.123000000000001</c:v>
                </c:pt>
                <c:pt idx="86">
                  <c:v>8.8648000000000007</c:v>
                </c:pt>
                <c:pt idx="87">
                  <c:v>4.0811000000000002</c:v>
                </c:pt>
                <c:pt idx="88">
                  <c:v>5.0002000000000004</c:v>
                </c:pt>
                <c:pt idx="89">
                  <c:v>3.9097</c:v>
                </c:pt>
                <c:pt idx="90">
                  <c:v>2.6636000000000002</c:v>
                </c:pt>
                <c:pt idx="91">
                  <c:v>3.17</c:v>
                </c:pt>
                <c:pt idx="92">
                  <c:v>2.5655000000000001</c:v>
                </c:pt>
                <c:pt idx="93">
                  <c:v>1.6095999999999999</c:v>
                </c:pt>
                <c:pt idx="94">
                  <c:v>1.5483</c:v>
                </c:pt>
                <c:pt idx="95">
                  <c:v>9.6128999999999998</c:v>
                </c:pt>
                <c:pt idx="96">
                  <c:v>20.475999999999999</c:v>
                </c:pt>
                <c:pt idx="97">
                  <c:v>13.321999999999999</c:v>
                </c:pt>
                <c:pt idx="98">
                  <c:v>2.21</c:v>
                </c:pt>
                <c:pt idx="99">
                  <c:v>2.3694000000000002</c:v>
                </c:pt>
                <c:pt idx="100">
                  <c:v>1.8384</c:v>
                </c:pt>
                <c:pt idx="101">
                  <c:v>0.98455999999999999</c:v>
                </c:pt>
                <c:pt idx="102">
                  <c:v>2.8883999999999999</c:v>
                </c:pt>
                <c:pt idx="103">
                  <c:v>3.8075999999999999</c:v>
                </c:pt>
              </c:numCache>
            </c:numRef>
          </c:yVal>
          <c:smooth val="1"/>
          <c:extLst>
            <c:ext xmlns:c16="http://schemas.microsoft.com/office/drawing/2014/chart" uri="{C3380CC4-5D6E-409C-BE32-E72D297353CC}">
              <c16:uniqueId val="{00000004-37FB-5349-BA62-84E8C35D0C2E}"/>
            </c:ext>
          </c:extLst>
        </c:ser>
        <c:ser>
          <c:idx val="5"/>
          <c:order val="5"/>
          <c:tx>
            <c:strRef>
              <c:f>serie4!$BL$1</c:f>
              <c:strCache>
                <c:ptCount val="1"/>
                <c:pt idx="0">
                  <c:v>serie4_s45min big B.O= 22%</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serie4!$BL$10:$BL$48</c:f>
              <c:numCache>
                <c:formatCode>0.0000</c:formatCode>
                <c:ptCount val="39"/>
                <c:pt idx="0">
                  <c:v>0.64</c:v>
                </c:pt>
                <c:pt idx="1">
                  <c:v>0.66600000000000004</c:v>
                </c:pt>
                <c:pt idx="2">
                  <c:v>0.69399999999999995</c:v>
                </c:pt>
                <c:pt idx="3">
                  <c:v>0.72299999999999998</c:v>
                </c:pt>
                <c:pt idx="4">
                  <c:v>0.753</c:v>
                </c:pt>
                <c:pt idx="5">
                  <c:v>0.78500000000000003</c:v>
                </c:pt>
                <c:pt idx="6">
                  <c:v>0.81799999999999995</c:v>
                </c:pt>
                <c:pt idx="7">
                  <c:v>0.85199999999999998</c:v>
                </c:pt>
                <c:pt idx="8">
                  <c:v>0.88900000000000001</c:v>
                </c:pt>
                <c:pt idx="9">
                  <c:v>0.92600000000000005</c:v>
                </c:pt>
                <c:pt idx="10">
                  <c:v>0.96599999999999997</c:v>
                </c:pt>
                <c:pt idx="11">
                  <c:v>1.0069999999999999</c:v>
                </c:pt>
                <c:pt idx="12">
                  <c:v>1.0509999999999999</c:v>
                </c:pt>
                <c:pt idx="13">
                  <c:v>1.0960000000000001</c:v>
                </c:pt>
                <c:pt idx="14">
                  <c:v>1.1439999999999999</c:v>
                </c:pt>
                <c:pt idx="15">
                  <c:v>1.1930000000000001</c:v>
                </c:pt>
                <c:pt idx="16">
                  <c:v>1.2450000000000001</c:v>
                </c:pt>
                <c:pt idx="17">
                  <c:v>1.2989999999999999</c:v>
                </c:pt>
                <c:pt idx="18">
                  <c:v>1.3560000000000001</c:v>
                </c:pt>
                <c:pt idx="19">
                  <c:v>1.4159999999999999</c:v>
                </c:pt>
                <c:pt idx="20">
                  <c:v>1.478</c:v>
                </c:pt>
                <c:pt idx="21">
                  <c:v>1.5429999999999999</c:v>
                </c:pt>
                <c:pt idx="22">
                  <c:v>1.611</c:v>
                </c:pt>
                <c:pt idx="23">
                  <c:v>1.6819999999999999</c:v>
                </c:pt>
                <c:pt idx="24">
                  <c:v>1.756</c:v>
                </c:pt>
                <c:pt idx="25">
                  <c:v>1.8340000000000001</c:v>
                </c:pt>
                <c:pt idx="26">
                  <c:v>1.915</c:v>
                </c:pt>
                <c:pt idx="27">
                  <c:v>2</c:v>
                </c:pt>
                <c:pt idx="28">
                  <c:v>2.1206</c:v>
                </c:pt>
                <c:pt idx="29">
                  <c:v>2.1947999999999999</c:v>
                </c:pt>
                <c:pt idx="30">
                  <c:v>2.2717000000000001</c:v>
                </c:pt>
                <c:pt idx="31">
                  <c:v>2.3512</c:v>
                </c:pt>
                <c:pt idx="32">
                  <c:v>2.4335</c:v>
                </c:pt>
                <c:pt idx="33">
                  <c:v>2.5186000000000002</c:v>
                </c:pt>
                <c:pt idx="34">
                  <c:v>2.6067999999999998</c:v>
                </c:pt>
                <c:pt idx="35">
                  <c:v>2.698</c:v>
                </c:pt>
                <c:pt idx="36">
                  <c:v>2.7925</c:v>
                </c:pt>
                <c:pt idx="37">
                  <c:v>2.8902000000000001</c:v>
                </c:pt>
                <c:pt idx="38">
                  <c:v>2.9914000000000001</c:v>
                </c:pt>
              </c:numCache>
            </c:numRef>
          </c:xVal>
          <c:yVal>
            <c:numRef>
              <c:f>serie4!$BP$10:$BP$48</c:f>
              <c:numCache>
                <c:formatCode>0.0000E+00</c:formatCode>
                <c:ptCount val="39"/>
                <c:pt idx="0">
                  <c:v>1838.4</c:v>
                </c:pt>
                <c:pt idx="1">
                  <c:v>1726.5</c:v>
                </c:pt>
                <c:pt idx="2">
                  <c:v>1715.8</c:v>
                </c:pt>
                <c:pt idx="3">
                  <c:v>1588.7</c:v>
                </c:pt>
                <c:pt idx="4">
                  <c:v>947.2</c:v>
                </c:pt>
                <c:pt idx="5">
                  <c:v>823.5</c:v>
                </c:pt>
                <c:pt idx="6">
                  <c:v>1588.6</c:v>
                </c:pt>
                <c:pt idx="7">
                  <c:v>1834.2</c:v>
                </c:pt>
                <c:pt idx="8">
                  <c:v>1052.4000000000001</c:v>
                </c:pt>
                <c:pt idx="9">
                  <c:v>510.37</c:v>
                </c:pt>
                <c:pt idx="10">
                  <c:v>786.1</c:v>
                </c:pt>
                <c:pt idx="11">
                  <c:v>1043.2</c:v>
                </c:pt>
                <c:pt idx="12">
                  <c:v>921.84</c:v>
                </c:pt>
                <c:pt idx="13">
                  <c:v>765.78</c:v>
                </c:pt>
                <c:pt idx="14">
                  <c:v>665.14</c:v>
                </c:pt>
                <c:pt idx="15">
                  <c:v>460.77</c:v>
                </c:pt>
                <c:pt idx="16">
                  <c:v>321.24</c:v>
                </c:pt>
                <c:pt idx="17">
                  <c:v>249.56</c:v>
                </c:pt>
                <c:pt idx="18">
                  <c:v>115.43</c:v>
                </c:pt>
                <c:pt idx="19">
                  <c:v>22.922999999999998</c:v>
                </c:pt>
                <c:pt idx="20">
                  <c:v>13.983000000000001</c:v>
                </c:pt>
                <c:pt idx="21">
                  <c:v>19.311</c:v>
                </c:pt>
                <c:pt idx="22">
                  <c:v>11.839</c:v>
                </c:pt>
                <c:pt idx="23">
                  <c:v>1.6894</c:v>
                </c:pt>
                <c:pt idx="24">
                  <c:v>3.3431000000000002</c:v>
                </c:pt>
                <c:pt idx="25">
                  <c:v>6.5016999999999996</c:v>
                </c:pt>
                <c:pt idx="26">
                  <c:v>5.1059000000000001</c:v>
                </c:pt>
                <c:pt idx="27">
                  <c:v>181.26</c:v>
                </c:pt>
                <c:pt idx="28">
                  <c:v>388.36</c:v>
                </c:pt>
                <c:pt idx="29">
                  <c:v>406.26</c:v>
                </c:pt>
                <c:pt idx="30">
                  <c:v>253.71</c:v>
                </c:pt>
                <c:pt idx="31">
                  <c:v>178.64</c:v>
                </c:pt>
                <c:pt idx="32">
                  <c:v>128.30000000000001</c:v>
                </c:pt>
                <c:pt idx="33">
                  <c:v>104.26</c:v>
                </c:pt>
                <c:pt idx="34">
                  <c:v>75.772999999999996</c:v>
                </c:pt>
                <c:pt idx="35">
                  <c:v>49.19</c:v>
                </c:pt>
                <c:pt idx="36">
                  <c:v>43.148000000000003</c:v>
                </c:pt>
                <c:pt idx="37">
                  <c:v>37.456000000000003</c:v>
                </c:pt>
                <c:pt idx="38">
                  <c:v>34.753999999999998</c:v>
                </c:pt>
              </c:numCache>
            </c:numRef>
          </c:yVal>
          <c:smooth val="1"/>
          <c:extLst>
            <c:ext xmlns:c16="http://schemas.microsoft.com/office/drawing/2014/chart" uri="{C3380CC4-5D6E-409C-BE32-E72D297353CC}">
              <c16:uniqueId val="{00000002-89E5-E544-9FA1-C6F91C02ED07}"/>
            </c:ext>
          </c:extLst>
        </c:ser>
        <c:ser>
          <c:idx val="6"/>
          <c:order val="6"/>
          <c:tx>
            <c:strRef>
              <c:f>serie4!$BR$1</c:f>
              <c:strCache>
                <c:ptCount val="1"/>
                <c:pt idx="0">
                  <c:v>serie4_s45min raw B.O= 36%</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numRef>
              <c:f>serie4!$BR$10:$BR$48</c:f>
              <c:numCache>
                <c:formatCode>0.0000</c:formatCode>
                <c:ptCount val="39"/>
                <c:pt idx="0">
                  <c:v>0.64</c:v>
                </c:pt>
                <c:pt idx="1">
                  <c:v>0.66600000000000004</c:v>
                </c:pt>
                <c:pt idx="2">
                  <c:v>0.69399999999999995</c:v>
                </c:pt>
                <c:pt idx="3">
                  <c:v>0.72299999999999998</c:v>
                </c:pt>
                <c:pt idx="4">
                  <c:v>0.753</c:v>
                </c:pt>
                <c:pt idx="5">
                  <c:v>0.78500000000000003</c:v>
                </c:pt>
                <c:pt idx="6">
                  <c:v>0.81799999999999995</c:v>
                </c:pt>
                <c:pt idx="7">
                  <c:v>0.85199999999999998</c:v>
                </c:pt>
                <c:pt idx="8">
                  <c:v>0.88900000000000001</c:v>
                </c:pt>
                <c:pt idx="9">
                  <c:v>0.92600000000000005</c:v>
                </c:pt>
                <c:pt idx="10">
                  <c:v>0.96599999999999997</c:v>
                </c:pt>
                <c:pt idx="11">
                  <c:v>1.0069999999999999</c:v>
                </c:pt>
                <c:pt idx="12">
                  <c:v>1.0509999999999999</c:v>
                </c:pt>
                <c:pt idx="13">
                  <c:v>1.0960000000000001</c:v>
                </c:pt>
                <c:pt idx="14">
                  <c:v>1.1439999999999999</c:v>
                </c:pt>
                <c:pt idx="15">
                  <c:v>1.1930000000000001</c:v>
                </c:pt>
                <c:pt idx="16">
                  <c:v>1.2450000000000001</c:v>
                </c:pt>
                <c:pt idx="17">
                  <c:v>1.2989999999999999</c:v>
                </c:pt>
                <c:pt idx="18">
                  <c:v>1.3560000000000001</c:v>
                </c:pt>
                <c:pt idx="19">
                  <c:v>1.4159999999999999</c:v>
                </c:pt>
                <c:pt idx="20">
                  <c:v>1.478</c:v>
                </c:pt>
                <c:pt idx="21">
                  <c:v>1.5429999999999999</c:v>
                </c:pt>
                <c:pt idx="22">
                  <c:v>1.611</c:v>
                </c:pt>
                <c:pt idx="23">
                  <c:v>1.6819999999999999</c:v>
                </c:pt>
                <c:pt idx="24">
                  <c:v>1.756</c:v>
                </c:pt>
                <c:pt idx="25">
                  <c:v>1.8340000000000001</c:v>
                </c:pt>
                <c:pt idx="26">
                  <c:v>1.915</c:v>
                </c:pt>
                <c:pt idx="27">
                  <c:v>2</c:v>
                </c:pt>
                <c:pt idx="28">
                  <c:v>2.1206</c:v>
                </c:pt>
                <c:pt idx="29">
                  <c:v>2.1947999999999999</c:v>
                </c:pt>
                <c:pt idx="30">
                  <c:v>2.2717000000000001</c:v>
                </c:pt>
                <c:pt idx="31">
                  <c:v>2.3512</c:v>
                </c:pt>
                <c:pt idx="32">
                  <c:v>2.4335</c:v>
                </c:pt>
                <c:pt idx="33">
                  <c:v>2.5186000000000002</c:v>
                </c:pt>
                <c:pt idx="34">
                  <c:v>2.6067999999999998</c:v>
                </c:pt>
                <c:pt idx="35">
                  <c:v>2.698</c:v>
                </c:pt>
                <c:pt idx="36">
                  <c:v>2.7925</c:v>
                </c:pt>
                <c:pt idx="37">
                  <c:v>2.8902000000000001</c:v>
                </c:pt>
                <c:pt idx="38">
                  <c:v>2.9914000000000001</c:v>
                </c:pt>
              </c:numCache>
            </c:numRef>
          </c:xVal>
          <c:yVal>
            <c:numRef>
              <c:f>serie4!$BV$10:$BV$48</c:f>
              <c:numCache>
                <c:formatCode>0.0000E+00</c:formatCode>
                <c:ptCount val="39"/>
                <c:pt idx="0">
                  <c:v>2246.5</c:v>
                </c:pt>
                <c:pt idx="1">
                  <c:v>2036.9</c:v>
                </c:pt>
                <c:pt idx="2">
                  <c:v>1858.8</c:v>
                </c:pt>
                <c:pt idx="3">
                  <c:v>1892.3</c:v>
                </c:pt>
                <c:pt idx="4">
                  <c:v>1916.3</c:v>
                </c:pt>
                <c:pt idx="5">
                  <c:v>2071</c:v>
                </c:pt>
                <c:pt idx="6">
                  <c:v>2198.1</c:v>
                </c:pt>
                <c:pt idx="7">
                  <c:v>1912.8</c:v>
                </c:pt>
                <c:pt idx="8">
                  <c:v>1497.1</c:v>
                </c:pt>
                <c:pt idx="9">
                  <c:v>1303.9000000000001</c:v>
                </c:pt>
                <c:pt idx="10">
                  <c:v>1349.7</c:v>
                </c:pt>
                <c:pt idx="11">
                  <c:v>1453.1</c:v>
                </c:pt>
                <c:pt idx="12">
                  <c:v>1463.8</c:v>
                </c:pt>
                <c:pt idx="13">
                  <c:v>1465.5</c:v>
                </c:pt>
                <c:pt idx="14">
                  <c:v>1299.0999999999999</c:v>
                </c:pt>
                <c:pt idx="15">
                  <c:v>930.16</c:v>
                </c:pt>
                <c:pt idx="16">
                  <c:v>729.09</c:v>
                </c:pt>
                <c:pt idx="17">
                  <c:v>579.01</c:v>
                </c:pt>
                <c:pt idx="18">
                  <c:v>278.97000000000003</c:v>
                </c:pt>
                <c:pt idx="19">
                  <c:v>61.807000000000002</c:v>
                </c:pt>
                <c:pt idx="20">
                  <c:v>28.620999999999999</c:v>
                </c:pt>
                <c:pt idx="21">
                  <c:v>43.140999999999998</c:v>
                </c:pt>
                <c:pt idx="22">
                  <c:v>34.408000000000001</c:v>
                </c:pt>
                <c:pt idx="23">
                  <c:v>11.17</c:v>
                </c:pt>
                <c:pt idx="24">
                  <c:v>4.8083</c:v>
                </c:pt>
                <c:pt idx="25">
                  <c:v>8.7003000000000004</c:v>
                </c:pt>
                <c:pt idx="26">
                  <c:v>5.6540999999999997</c:v>
                </c:pt>
                <c:pt idx="27">
                  <c:v>388.49</c:v>
                </c:pt>
                <c:pt idx="28">
                  <c:v>855.35</c:v>
                </c:pt>
                <c:pt idx="29">
                  <c:v>943.97</c:v>
                </c:pt>
                <c:pt idx="30">
                  <c:v>598.80999999999995</c:v>
                </c:pt>
                <c:pt idx="31">
                  <c:v>416.56</c:v>
                </c:pt>
                <c:pt idx="32">
                  <c:v>294.76</c:v>
                </c:pt>
                <c:pt idx="33">
                  <c:v>204.92</c:v>
                </c:pt>
                <c:pt idx="34">
                  <c:v>146.81</c:v>
                </c:pt>
                <c:pt idx="35">
                  <c:v>95.332999999999998</c:v>
                </c:pt>
                <c:pt idx="36">
                  <c:v>63.41</c:v>
                </c:pt>
                <c:pt idx="37">
                  <c:v>45.582000000000001</c:v>
                </c:pt>
                <c:pt idx="38">
                  <c:v>51.442999999999998</c:v>
                </c:pt>
              </c:numCache>
            </c:numRef>
          </c:yVal>
          <c:smooth val="1"/>
          <c:extLst>
            <c:ext xmlns:c16="http://schemas.microsoft.com/office/drawing/2014/chart" uri="{C3380CC4-5D6E-409C-BE32-E72D297353CC}">
              <c16:uniqueId val="{00000003-89E5-E544-9FA1-C6F91C02ED07}"/>
            </c:ext>
          </c:extLst>
        </c:ser>
        <c:ser>
          <c:idx val="7"/>
          <c:order val="7"/>
          <c:tx>
            <c:strRef>
              <c:f>serie4!$BX$1</c:f>
              <c:strCache>
                <c:ptCount val="1"/>
                <c:pt idx="0">
                  <c:v>serie5_s45min small B.O= 41%</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numRef>
              <c:f>serie4!$BX$11:$BX$118</c:f>
              <c:numCache>
                <c:formatCode>0.0000</c:formatCode>
                <c:ptCount val="108"/>
                <c:pt idx="0">
                  <c:v>0.66600000000000004</c:v>
                </c:pt>
                <c:pt idx="1">
                  <c:v>0.69399999999999995</c:v>
                </c:pt>
                <c:pt idx="2">
                  <c:v>0.72299999999999998</c:v>
                </c:pt>
                <c:pt idx="3">
                  <c:v>0.753</c:v>
                </c:pt>
                <c:pt idx="4">
                  <c:v>0.78500000000000003</c:v>
                </c:pt>
                <c:pt idx="5">
                  <c:v>0.81799999999999995</c:v>
                </c:pt>
                <c:pt idx="6">
                  <c:v>0.85199999999999998</c:v>
                </c:pt>
                <c:pt idx="7">
                  <c:v>0.88900000000000001</c:v>
                </c:pt>
                <c:pt idx="8">
                  <c:v>0.92600000000000005</c:v>
                </c:pt>
                <c:pt idx="9">
                  <c:v>0.96599999999999997</c:v>
                </c:pt>
                <c:pt idx="10">
                  <c:v>1.0069999999999999</c:v>
                </c:pt>
                <c:pt idx="11">
                  <c:v>1.0509999999999999</c:v>
                </c:pt>
                <c:pt idx="12">
                  <c:v>1.0960000000000001</c:v>
                </c:pt>
                <c:pt idx="13">
                  <c:v>1.1439999999999999</c:v>
                </c:pt>
                <c:pt idx="14">
                  <c:v>1.1930000000000001</c:v>
                </c:pt>
                <c:pt idx="15">
                  <c:v>1.2450000000000001</c:v>
                </c:pt>
                <c:pt idx="16">
                  <c:v>1.2989999999999999</c:v>
                </c:pt>
                <c:pt idx="17">
                  <c:v>1.3560000000000001</c:v>
                </c:pt>
                <c:pt idx="18">
                  <c:v>1.4159999999999999</c:v>
                </c:pt>
                <c:pt idx="19">
                  <c:v>1.478</c:v>
                </c:pt>
                <c:pt idx="20">
                  <c:v>1.5429999999999999</c:v>
                </c:pt>
                <c:pt idx="21">
                  <c:v>1.611</c:v>
                </c:pt>
                <c:pt idx="22">
                  <c:v>1.6819999999999999</c:v>
                </c:pt>
                <c:pt idx="23">
                  <c:v>1.756</c:v>
                </c:pt>
                <c:pt idx="24">
                  <c:v>1.8340000000000001</c:v>
                </c:pt>
                <c:pt idx="25">
                  <c:v>1.915</c:v>
                </c:pt>
                <c:pt idx="26">
                  <c:v>2</c:v>
                </c:pt>
                <c:pt idx="27">
                  <c:v>2.1206</c:v>
                </c:pt>
                <c:pt idx="28">
                  <c:v>2.1947999999999999</c:v>
                </c:pt>
                <c:pt idx="29">
                  <c:v>2.2717000000000001</c:v>
                </c:pt>
                <c:pt idx="30">
                  <c:v>2.3512</c:v>
                </c:pt>
                <c:pt idx="31">
                  <c:v>2.4335</c:v>
                </c:pt>
                <c:pt idx="32">
                  <c:v>2.5186000000000002</c:v>
                </c:pt>
                <c:pt idx="33">
                  <c:v>2.6067999999999998</c:v>
                </c:pt>
                <c:pt idx="34">
                  <c:v>2.698</c:v>
                </c:pt>
                <c:pt idx="35">
                  <c:v>2.7925</c:v>
                </c:pt>
                <c:pt idx="36">
                  <c:v>2.8902000000000001</c:v>
                </c:pt>
                <c:pt idx="37">
                  <c:v>2.9914000000000001</c:v>
                </c:pt>
                <c:pt idx="38">
                  <c:v>3.0960999999999999</c:v>
                </c:pt>
                <c:pt idx="39">
                  <c:v>3.2044000000000001</c:v>
                </c:pt>
                <c:pt idx="40">
                  <c:v>3.3166000000000002</c:v>
                </c:pt>
                <c:pt idx="41">
                  <c:v>3.4325999999999999</c:v>
                </c:pt>
                <c:pt idx="42">
                  <c:v>3.5528</c:v>
                </c:pt>
                <c:pt idx="43">
                  <c:v>3.6770999999999998</c:v>
                </c:pt>
                <c:pt idx="44">
                  <c:v>3.8058000000000001</c:v>
                </c:pt>
                <c:pt idx="45">
                  <c:v>3.9390000000000001</c:v>
                </c:pt>
                <c:pt idx="46">
                  <c:v>4.0769000000000002</c:v>
                </c:pt>
                <c:pt idx="47">
                  <c:v>4.2195999999999998</c:v>
                </c:pt>
                <c:pt idx="48">
                  <c:v>4.3673000000000002</c:v>
                </c:pt>
                <c:pt idx="49">
                  <c:v>4.5201000000000002</c:v>
                </c:pt>
                <c:pt idx="50">
                  <c:v>4.6783999999999999</c:v>
                </c:pt>
                <c:pt idx="51">
                  <c:v>4.8421000000000003</c:v>
                </c:pt>
                <c:pt idx="52">
                  <c:v>5.0115999999999996</c:v>
                </c:pt>
                <c:pt idx="53">
                  <c:v>5.1870000000000003</c:v>
                </c:pt>
                <c:pt idx="54">
                  <c:v>5.3689999999999998</c:v>
                </c:pt>
                <c:pt idx="55">
                  <c:v>5.556</c:v>
                </c:pt>
                <c:pt idx="56">
                  <c:v>5.7510000000000003</c:v>
                </c:pt>
                <c:pt idx="57">
                  <c:v>5.952</c:v>
                </c:pt>
                <c:pt idx="58">
                  <c:v>6.16</c:v>
                </c:pt>
                <c:pt idx="59">
                  <c:v>6.3760000000000003</c:v>
                </c:pt>
                <c:pt idx="60">
                  <c:v>6.5990000000000002</c:v>
                </c:pt>
                <c:pt idx="61">
                  <c:v>6.83</c:v>
                </c:pt>
                <c:pt idx="62">
                  <c:v>7.069</c:v>
                </c:pt>
                <c:pt idx="63">
                  <c:v>7.3170000000000002</c:v>
                </c:pt>
                <c:pt idx="64">
                  <c:v>7.5730000000000004</c:v>
                </c:pt>
                <c:pt idx="65">
                  <c:v>7.8379000000000003</c:v>
                </c:pt>
                <c:pt idx="66">
                  <c:v>8.1121999999999996</c:v>
                </c:pt>
                <c:pt idx="67">
                  <c:v>8.3961000000000006</c:v>
                </c:pt>
                <c:pt idx="68">
                  <c:v>8.69</c:v>
                </c:pt>
                <c:pt idx="69">
                  <c:v>8.9940999999999995</c:v>
                </c:pt>
                <c:pt idx="70">
                  <c:v>9.3088999999999995</c:v>
                </c:pt>
                <c:pt idx="71">
                  <c:v>9.6347000000000005</c:v>
                </c:pt>
                <c:pt idx="72">
                  <c:v>9.9719999999999995</c:v>
                </c:pt>
                <c:pt idx="73">
                  <c:v>10.321</c:v>
                </c:pt>
                <c:pt idx="74">
                  <c:v>10.682</c:v>
                </c:pt>
                <c:pt idx="75">
                  <c:v>11.055999999999999</c:v>
                </c:pt>
                <c:pt idx="76">
                  <c:v>11.443</c:v>
                </c:pt>
                <c:pt idx="77">
                  <c:v>11.8436</c:v>
                </c:pt>
                <c:pt idx="78">
                  <c:v>12.258100000000001</c:v>
                </c:pt>
                <c:pt idx="79">
                  <c:v>12.687099999999999</c:v>
                </c:pt>
                <c:pt idx="80">
                  <c:v>13.1312</c:v>
                </c:pt>
                <c:pt idx="81">
                  <c:v>13.5908</c:v>
                </c:pt>
                <c:pt idx="82">
                  <c:v>14.0664</c:v>
                </c:pt>
                <c:pt idx="83">
                  <c:v>14.5588</c:v>
                </c:pt>
                <c:pt idx="84">
                  <c:v>15.068300000000001</c:v>
                </c:pt>
                <c:pt idx="85">
                  <c:v>15.595700000000001</c:v>
                </c:pt>
                <c:pt idx="86">
                  <c:v>16.1416</c:v>
                </c:pt>
                <c:pt idx="87">
                  <c:v>16.706499999999998</c:v>
                </c:pt>
                <c:pt idx="88">
                  <c:v>17.2912</c:v>
                </c:pt>
                <c:pt idx="89">
                  <c:v>17.8964</c:v>
                </c:pt>
                <c:pt idx="90">
                  <c:v>18.5228</c:v>
                </c:pt>
                <c:pt idx="91">
                  <c:v>19.171099999999999</c:v>
                </c:pt>
                <c:pt idx="92">
                  <c:v>19.842099999999999</c:v>
                </c:pt>
                <c:pt idx="93">
                  <c:v>20.5366</c:v>
                </c:pt>
                <c:pt idx="94">
                  <c:v>21.255299999999998</c:v>
                </c:pt>
                <c:pt idx="95">
                  <c:v>21.999300000000002</c:v>
                </c:pt>
                <c:pt idx="96">
                  <c:v>22.769300000000001</c:v>
                </c:pt>
                <c:pt idx="97">
                  <c:v>23.566199999999998</c:v>
                </c:pt>
                <c:pt idx="98">
                  <c:v>24.390999999999998</c:v>
                </c:pt>
                <c:pt idx="99">
                  <c:v>25.244700000000002</c:v>
                </c:pt>
                <c:pt idx="100">
                  <c:v>26.1282</c:v>
                </c:pt>
                <c:pt idx="101">
                  <c:v>27.0427</c:v>
                </c:pt>
                <c:pt idx="102">
                  <c:v>27.9892</c:v>
                </c:pt>
                <c:pt idx="103">
                  <c:v>28.968900000000001</c:v>
                </c:pt>
                <c:pt idx="104">
                  <c:v>29.982800000000001</c:v>
                </c:pt>
                <c:pt idx="105">
                  <c:v>31.0322</c:v>
                </c:pt>
                <c:pt idx="106">
                  <c:v>32.118299999999998</c:v>
                </c:pt>
                <c:pt idx="107">
                  <c:v>33.242400000000004</c:v>
                </c:pt>
              </c:numCache>
            </c:numRef>
          </c:xVal>
          <c:yVal>
            <c:numRef>
              <c:f>serie4!$CB$11:$CB$118</c:f>
              <c:numCache>
                <c:formatCode>0.0000E+00</c:formatCode>
                <c:ptCount val="108"/>
                <c:pt idx="0">
                  <c:v>3966.6</c:v>
                </c:pt>
                <c:pt idx="1">
                  <c:v>906.04</c:v>
                </c:pt>
                <c:pt idx="2">
                  <c:v>1850.1</c:v>
                </c:pt>
                <c:pt idx="3">
                  <c:v>1752.2</c:v>
                </c:pt>
                <c:pt idx="4">
                  <c:v>2957.8</c:v>
                </c:pt>
                <c:pt idx="5">
                  <c:v>2791.5</c:v>
                </c:pt>
                <c:pt idx="6">
                  <c:v>1622</c:v>
                </c:pt>
                <c:pt idx="7">
                  <c:v>1662.1</c:v>
                </c:pt>
                <c:pt idx="8">
                  <c:v>1555.3</c:v>
                </c:pt>
                <c:pt idx="9">
                  <c:v>1607.7</c:v>
                </c:pt>
                <c:pt idx="10">
                  <c:v>1630.3</c:v>
                </c:pt>
                <c:pt idx="11">
                  <c:v>1687</c:v>
                </c:pt>
                <c:pt idx="12">
                  <c:v>1713.1</c:v>
                </c:pt>
                <c:pt idx="13">
                  <c:v>1611.1</c:v>
                </c:pt>
                <c:pt idx="14">
                  <c:v>1108.0999999999999</c:v>
                </c:pt>
                <c:pt idx="15">
                  <c:v>823.87</c:v>
                </c:pt>
                <c:pt idx="16">
                  <c:v>628.75</c:v>
                </c:pt>
                <c:pt idx="17">
                  <c:v>270.93</c:v>
                </c:pt>
                <c:pt idx="18">
                  <c:v>42.747</c:v>
                </c:pt>
                <c:pt idx="19">
                  <c:v>23.699000000000002</c:v>
                </c:pt>
                <c:pt idx="20">
                  <c:v>33.625</c:v>
                </c:pt>
                <c:pt idx="21">
                  <c:v>23.834</c:v>
                </c:pt>
                <c:pt idx="22">
                  <c:v>8.4992000000000001</c:v>
                </c:pt>
                <c:pt idx="23">
                  <c:v>2.6055999999999999</c:v>
                </c:pt>
                <c:pt idx="24">
                  <c:v>2.6493000000000002</c:v>
                </c:pt>
                <c:pt idx="25">
                  <c:v>4.8659000000000001E-2</c:v>
                </c:pt>
                <c:pt idx="26">
                  <c:v>476.17</c:v>
                </c:pt>
                <c:pt idx="27">
                  <c:v>958.22</c:v>
                </c:pt>
                <c:pt idx="28">
                  <c:v>905.28</c:v>
                </c:pt>
                <c:pt idx="29">
                  <c:v>542.79999999999995</c:v>
                </c:pt>
                <c:pt idx="30">
                  <c:v>373.08</c:v>
                </c:pt>
                <c:pt idx="31">
                  <c:v>243.06</c:v>
                </c:pt>
                <c:pt idx="32">
                  <c:v>164.88</c:v>
                </c:pt>
                <c:pt idx="33">
                  <c:v>107.59</c:v>
                </c:pt>
                <c:pt idx="34">
                  <c:v>61.405000000000001</c:v>
                </c:pt>
                <c:pt idx="35">
                  <c:v>34.347999999999999</c:v>
                </c:pt>
                <c:pt idx="36">
                  <c:v>30.483000000000001</c:v>
                </c:pt>
                <c:pt idx="37">
                  <c:v>35.579000000000001</c:v>
                </c:pt>
                <c:pt idx="38">
                  <c:v>29.527999999999999</c:v>
                </c:pt>
                <c:pt idx="39">
                  <c:v>31.591000000000001</c:v>
                </c:pt>
                <c:pt idx="40">
                  <c:v>45.319000000000003</c:v>
                </c:pt>
                <c:pt idx="41">
                  <c:v>44.292999999999999</c:v>
                </c:pt>
                <c:pt idx="42">
                  <c:v>37.462000000000003</c:v>
                </c:pt>
                <c:pt idx="43">
                  <c:v>43.466999999999999</c:v>
                </c:pt>
                <c:pt idx="44">
                  <c:v>54.753999999999998</c:v>
                </c:pt>
                <c:pt idx="45">
                  <c:v>56.377000000000002</c:v>
                </c:pt>
                <c:pt idx="46">
                  <c:v>56.177999999999997</c:v>
                </c:pt>
                <c:pt idx="47">
                  <c:v>54.357999999999997</c:v>
                </c:pt>
                <c:pt idx="48">
                  <c:v>53.834000000000003</c:v>
                </c:pt>
                <c:pt idx="49">
                  <c:v>56.63</c:v>
                </c:pt>
                <c:pt idx="50">
                  <c:v>40.595999999999997</c:v>
                </c:pt>
                <c:pt idx="51">
                  <c:v>45.308999999999997</c:v>
                </c:pt>
                <c:pt idx="52">
                  <c:v>52.984999999999999</c:v>
                </c:pt>
                <c:pt idx="53">
                  <c:v>27.899000000000001</c:v>
                </c:pt>
                <c:pt idx="54">
                  <c:v>10.744</c:v>
                </c:pt>
                <c:pt idx="55">
                  <c:v>30.634</c:v>
                </c:pt>
                <c:pt idx="56">
                  <c:v>44.878999999999998</c:v>
                </c:pt>
                <c:pt idx="57">
                  <c:v>26.048999999999999</c:v>
                </c:pt>
                <c:pt idx="58">
                  <c:v>12.657999999999999</c:v>
                </c:pt>
                <c:pt idx="59">
                  <c:v>9.8236000000000008</c:v>
                </c:pt>
                <c:pt idx="60">
                  <c:v>11.343999999999999</c:v>
                </c:pt>
                <c:pt idx="61">
                  <c:v>20.835000000000001</c:v>
                </c:pt>
                <c:pt idx="62">
                  <c:v>26.449000000000002</c:v>
                </c:pt>
                <c:pt idx="63">
                  <c:v>20.472000000000001</c:v>
                </c:pt>
                <c:pt idx="64">
                  <c:v>12.785</c:v>
                </c:pt>
                <c:pt idx="65">
                  <c:v>10.436999999999999</c:v>
                </c:pt>
                <c:pt idx="66">
                  <c:v>8.8291000000000004</c:v>
                </c:pt>
                <c:pt idx="67">
                  <c:v>7.6882999999999999</c:v>
                </c:pt>
                <c:pt idx="68">
                  <c:v>15.925000000000001</c:v>
                </c:pt>
                <c:pt idx="69">
                  <c:v>18.486999999999998</c:v>
                </c:pt>
                <c:pt idx="70">
                  <c:v>12.677</c:v>
                </c:pt>
                <c:pt idx="71">
                  <c:v>10.384</c:v>
                </c:pt>
                <c:pt idx="72">
                  <c:v>9.1908999999999992</c:v>
                </c:pt>
                <c:pt idx="73">
                  <c:v>6.7716000000000003</c:v>
                </c:pt>
                <c:pt idx="74">
                  <c:v>4.3677999999999999</c:v>
                </c:pt>
                <c:pt idx="75">
                  <c:v>4.3987999999999996</c:v>
                </c:pt>
                <c:pt idx="76">
                  <c:v>4.9912999999999998</c:v>
                </c:pt>
                <c:pt idx="77">
                  <c:v>5.1959999999999997</c:v>
                </c:pt>
                <c:pt idx="78">
                  <c:v>4.7106000000000003</c:v>
                </c:pt>
                <c:pt idx="79">
                  <c:v>4.8369</c:v>
                </c:pt>
                <c:pt idx="80">
                  <c:v>7.2222999999999997</c:v>
                </c:pt>
                <c:pt idx="81">
                  <c:v>8.8043999999999993</c:v>
                </c:pt>
                <c:pt idx="82">
                  <c:v>7.5251000000000001</c:v>
                </c:pt>
                <c:pt idx="83">
                  <c:v>5.0983000000000001</c:v>
                </c:pt>
                <c:pt idx="84">
                  <c:v>3.3746</c:v>
                </c:pt>
                <c:pt idx="85">
                  <c:v>2.7614999999999998</c:v>
                </c:pt>
                <c:pt idx="86">
                  <c:v>2.3776000000000002</c:v>
                </c:pt>
                <c:pt idx="87">
                  <c:v>2.0183</c:v>
                </c:pt>
                <c:pt idx="88">
                  <c:v>1.8139000000000001</c:v>
                </c:pt>
                <c:pt idx="89">
                  <c:v>1.63</c:v>
                </c:pt>
                <c:pt idx="90">
                  <c:v>1.3318000000000001</c:v>
                </c:pt>
                <c:pt idx="91">
                  <c:v>1.1560999999999999</c:v>
                </c:pt>
                <c:pt idx="92">
                  <c:v>1.3440000000000001</c:v>
                </c:pt>
                <c:pt idx="93">
                  <c:v>1.099</c:v>
                </c:pt>
                <c:pt idx="94">
                  <c:v>0.73126999999999998</c:v>
                </c:pt>
                <c:pt idx="95">
                  <c:v>0.93955</c:v>
                </c:pt>
                <c:pt idx="96">
                  <c:v>0.98455000000000004</c:v>
                </c:pt>
                <c:pt idx="97">
                  <c:v>2.2633000000000001</c:v>
                </c:pt>
                <c:pt idx="98">
                  <c:v>4.8002000000000002</c:v>
                </c:pt>
                <c:pt idx="99">
                  <c:v>3.9464999999999999</c:v>
                </c:pt>
                <c:pt idx="100">
                  <c:v>1.0049999999999999</c:v>
                </c:pt>
                <c:pt idx="101">
                  <c:v>0.26554</c:v>
                </c:pt>
                <c:pt idx="102">
                  <c:v>0.38807999999999998</c:v>
                </c:pt>
                <c:pt idx="103">
                  <c:v>0.69037999999999999</c:v>
                </c:pt>
                <c:pt idx="104">
                  <c:v>0.56784999999999997</c:v>
                </c:pt>
                <c:pt idx="105">
                  <c:v>0.41670000000000001</c:v>
                </c:pt>
                <c:pt idx="106">
                  <c:v>1.2052</c:v>
                </c:pt>
                <c:pt idx="107">
                  <c:v>1.577</c:v>
                </c:pt>
              </c:numCache>
            </c:numRef>
          </c:yVal>
          <c:smooth val="1"/>
          <c:extLst>
            <c:ext xmlns:c16="http://schemas.microsoft.com/office/drawing/2014/chart" uri="{C3380CC4-5D6E-409C-BE32-E72D297353CC}">
              <c16:uniqueId val="{00000000-4D38-0040-B4B4-AD413B6C2EBC}"/>
            </c:ext>
          </c:extLst>
        </c:ser>
        <c:ser>
          <c:idx val="8"/>
          <c:order val="8"/>
          <c:tx>
            <c:strRef>
              <c:f>serie4!$CG$1</c:f>
              <c:strCache>
                <c:ptCount val="1"/>
                <c:pt idx="0">
                  <c:v>serie5_s45min small B.O= 36%</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xVal>
            <c:numRef>
              <c:f>serie4!$CG$10:$CG$118</c:f>
              <c:numCache>
                <c:formatCode>0.0000</c:formatCode>
                <c:ptCount val="109"/>
                <c:pt idx="0">
                  <c:v>0.64</c:v>
                </c:pt>
                <c:pt idx="1">
                  <c:v>0.66600000000000004</c:v>
                </c:pt>
                <c:pt idx="2">
                  <c:v>0.69399999999999995</c:v>
                </c:pt>
                <c:pt idx="3">
                  <c:v>0.72299999999999998</c:v>
                </c:pt>
                <c:pt idx="4">
                  <c:v>0.753</c:v>
                </c:pt>
                <c:pt idx="5">
                  <c:v>0.78500000000000003</c:v>
                </c:pt>
                <c:pt idx="6">
                  <c:v>0.81799999999999995</c:v>
                </c:pt>
                <c:pt idx="7">
                  <c:v>0.85199999999999998</c:v>
                </c:pt>
                <c:pt idx="8">
                  <c:v>0.88900000000000001</c:v>
                </c:pt>
                <c:pt idx="9">
                  <c:v>0.92600000000000005</c:v>
                </c:pt>
                <c:pt idx="10">
                  <c:v>0.96599999999999997</c:v>
                </c:pt>
                <c:pt idx="11">
                  <c:v>1.0069999999999999</c:v>
                </c:pt>
                <c:pt idx="12">
                  <c:v>1.0509999999999999</c:v>
                </c:pt>
                <c:pt idx="13">
                  <c:v>1.0960000000000001</c:v>
                </c:pt>
                <c:pt idx="14">
                  <c:v>1.1439999999999999</c:v>
                </c:pt>
                <c:pt idx="15">
                  <c:v>1.1930000000000001</c:v>
                </c:pt>
                <c:pt idx="16">
                  <c:v>1.2450000000000001</c:v>
                </c:pt>
                <c:pt idx="17">
                  <c:v>1.2989999999999999</c:v>
                </c:pt>
                <c:pt idx="18">
                  <c:v>1.3560000000000001</c:v>
                </c:pt>
                <c:pt idx="19">
                  <c:v>1.4159999999999999</c:v>
                </c:pt>
                <c:pt idx="20">
                  <c:v>1.478</c:v>
                </c:pt>
                <c:pt idx="21">
                  <c:v>1.5429999999999999</c:v>
                </c:pt>
                <c:pt idx="22">
                  <c:v>1.611</c:v>
                </c:pt>
                <c:pt idx="23">
                  <c:v>1.6819999999999999</c:v>
                </c:pt>
                <c:pt idx="24">
                  <c:v>1.756</c:v>
                </c:pt>
                <c:pt idx="25">
                  <c:v>1.8340000000000001</c:v>
                </c:pt>
                <c:pt idx="26">
                  <c:v>1.915</c:v>
                </c:pt>
                <c:pt idx="27">
                  <c:v>2</c:v>
                </c:pt>
                <c:pt idx="28">
                  <c:v>2.1206</c:v>
                </c:pt>
                <c:pt idx="29">
                  <c:v>2.1947999999999999</c:v>
                </c:pt>
                <c:pt idx="30">
                  <c:v>2.2717000000000001</c:v>
                </c:pt>
                <c:pt idx="31">
                  <c:v>2.3512</c:v>
                </c:pt>
                <c:pt idx="32">
                  <c:v>2.4335</c:v>
                </c:pt>
                <c:pt idx="33">
                  <c:v>2.5186000000000002</c:v>
                </c:pt>
                <c:pt idx="34">
                  <c:v>2.6067999999999998</c:v>
                </c:pt>
                <c:pt idx="35">
                  <c:v>2.698</c:v>
                </c:pt>
                <c:pt idx="36">
                  <c:v>2.7925</c:v>
                </c:pt>
                <c:pt idx="37">
                  <c:v>2.8902000000000001</c:v>
                </c:pt>
                <c:pt idx="38">
                  <c:v>2.9914000000000001</c:v>
                </c:pt>
                <c:pt idx="39">
                  <c:v>3.0960999999999999</c:v>
                </c:pt>
                <c:pt idx="40">
                  <c:v>3.2044000000000001</c:v>
                </c:pt>
                <c:pt idx="41">
                  <c:v>3.3166000000000002</c:v>
                </c:pt>
                <c:pt idx="42">
                  <c:v>3.4325999999999999</c:v>
                </c:pt>
                <c:pt idx="43">
                  <c:v>3.5528</c:v>
                </c:pt>
                <c:pt idx="44">
                  <c:v>3.6770999999999998</c:v>
                </c:pt>
                <c:pt idx="45">
                  <c:v>3.8058000000000001</c:v>
                </c:pt>
                <c:pt idx="46">
                  <c:v>3.9390000000000001</c:v>
                </c:pt>
                <c:pt idx="47">
                  <c:v>4.0769000000000002</c:v>
                </c:pt>
                <c:pt idx="48">
                  <c:v>4.2195999999999998</c:v>
                </c:pt>
                <c:pt idx="49">
                  <c:v>4.3673000000000002</c:v>
                </c:pt>
                <c:pt idx="50">
                  <c:v>4.5201000000000002</c:v>
                </c:pt>
                <c:pt idx="51">
                  <c:v>4.6783999999999999</c:v>
                </c:pt>
                <c:pt idx="52">
                  <c:v>4.8421000000000003</c:v>
                </c:pt>
                <c:pt idx="53">
                  <c:v>5.0115999999999996</c:v>
                </c:pt>
                <c:pt idx="54">
                  <c:v>5.1870000000000003</c:v>
                </c:pt>
                <c:pt idx="55">
                  <c:v>5.3689999999999998</c:v>
                </c:pt>
                <c:pt idx="56">
                  <c:v>5.556</c:v>
                </c:pt>
                <c:pt idx="57">
                  <c:v>5.7510000000000003</c:v>
                </c:pt>
                <c:pt idx="58">
                  <c:v>5.952</c:v>
                </c:pt>
                <c:pt idx="59">
                  <c:v>6.16</c:v>
                </c:pt>
                <c:pt idx="60">
                  <c:v>6.3760000000000003</c:v>
                </c:pt>
                <c:pt idx="61">
                  <c:v>6.5990000000000002</c:v>
                </c:pt>
                <c:pt idx="62">
                  <c:v>6.83</c:v>
                </c:pt>
                <c:pt idx="63">
                  <c:v>7.069</c:v>
                </c:pt>
                <c:pt idx="64">
                  <c:v>7.3170000000000002</c:v>
                </c:pt>
                <c:pt idx="65">
                  <c:v>7.5730000000000004</c:v>
                </c:pt>
                <c:pt idx="66">
                  <c:v>7.8379000000000003</c:v>
                </c:pt>
                <c:pt idx="67">
                  <c:v>8.1121999999999996</c:v>
                </c:pt>
                <c:pt idx="68">
                  <c:v>8.3961000000000006</c:v>
                </c:pt>
                <c:pt idx="69">
                  <c:v>8.69</c:v>
                </c:pt>
                <c:pt idx="70">
                  <c:v>8.9940999999999995</c:v>
                </c:pt>
                <c:pt idx="71">
                  <c:v>9.3088999999999995</c:v>
                </c:pt>
                <c:pt idx="72">
                  <c:v>9.6347000000000005</c:v>
                </c:pt>
                <c:pt idx="73">
                  <c:v>9.9719999999999995</c:v>
                </c:pt>
                <c:pt idx="74">
                  <c:v>10.321</c:v>
                </c:pt>
                <c:pt idx="75">
                  <c:v>10.682</c:v>
                </c:pt>
                <c:pt idx="76">
                  <c:v>11.055999999999999</c:v>
                </c:pt>
                <c:pt idx="77">
                  <c:v>11.443</c:v>
                </c:pt>
                <c:pt idx="78">
                  <c:v>11.8436</c:v>
                </c:pt>
                <c:pt idx="79">
                  <c:v>12.258100000000001</c:v>
                </c:pt>
                <c:pt idx="80">
                  <c:v>12.687099999999999</c:v>
                </c:pt>
                <c:pt idx="81">
                  <c:v>13.1312</c:v>
                </c:pt>
                <c:pt idx="82">
                  <c:v>13.5908</c:v>
                </c:pt>
                <c:pt idx="83">
                  <c:v>14.0664</c:v>
                </c:pt>
                <c:pt idx="84">
                  <c:v>14.5588</c:v>
                </c:pt>
                <c:pt idx="85">
                  <c:v>15.068300000000001</c:v>
                </c:pt>
                <c:pt idx="86">
                  <c:v>15.595700000000001</c:v>
                </c:pt>
                <c:pt idx="87">
                  <c:v>16.1416</c:v>
                </c:pt>
                <c:pt idx="88">
                  <c:v>16.706499999999998</c:v>
                </c:pt>
                <c:pt idx="89">
                  <c:v>17.2912</c:v>
                </c:pt>
                <c:pt idx="90">
                  <c:v>17.8964</c:v>
                </c:pt>
                <c:pt idx="91">
                  <c:v>18.5228</c:v>
                </c:pt>
                <c:pt idx="92">
                  <c:v>19.171099999999999</c:v>
                </c:pt>
                <c:pt idx="93">
                  <c:v>19.842099999999999</c:v>
                </c:pt>
                <c:pt idx="94">
                  <c:v>20.5366</c:v>
                </c:pt>
                <c:pt idx="95">
                  <c:v>21.255299999999998</c:v>
                </c:pt>
                <c:pt idx="96">
                  <c:v>21.999300000000002</c:v>
                </c:pt>
                <c:pt idx="97">
                  <c:v>22.769300000000001</c:v>
                </c:pt>
                <c:pt idx="98">
                  <c:v>23.566199999999998</c:v>
                </c:pt>
                <c:pt idx="99">
                  <c:v>24.390999999999998</c:v>
                </c:pt>
                <c:pt idx="100">
                  <c:v>25.244700000000002</c:v>
                </c:pt>
                <c:pt idx="101">
                  <c:v>26.1282</c:v>
                </c:pt>
                <c:pt idx="102">
                  <c:v>27.0427</c:v>
                </c:pt>
                <c:pt idx="103">
                  <c:v>27.9892</c:v>
                </c:pt>
                <c:pt idx="104">
                  <c:v>28.968900000000001</c:v>
                </c:pt>
                <c:pt idx="105">
                  <c:v>29.982800000000001</c:v>
                </c:pt>
                <c:pt idx="106">
                  <c:v>31.0322</c:v>
                </c:pt>
                <c:pt idx="107">
                  <c:v>32.118299999999998</c:v>
                </c:pt>
                <c:pt idx="108">
                  <c:v>33.242400000000004</c:v>
                </c:pt>
              </c:numCache>
            </c:numRef>
          </c:xVal>
          <c:yVal>
            <c:numRef>
              <c:f>serie4!$CK$10:$CK$118</c:f>
              <c:numCache>
                <c:formatCode>0.0000E+00</c:formatCode>
                <c:ptCount val="109"/>
                <c:pt idx="0">
                  <c:v>3473.3</c:v>
                </c:pt>
                <c:pt idx="1">
                  <c:v>2899.4</c:v>
                </c:pt>
                <c:pt idx="2">
                  <c:v>2102.9</c:v>
                </c:pt>
                <c:pt idx="3">
                  <c:v>1871.8</c:v>
                </c:pt>
                <c:pt idx="4">
                  <c:v>1975.9</c:v>
                </c:pt>
                <c:pt idx="5">
                  <c:v>2103.6</c:v>
                </c:pt>
                <c:pt idx="6">
                  <c:v>2005.5</c:v>
                </c:pt>
                <c:pt idx="7">
                  <c:v>1643.3</c:v>
                </c:pt>
                <c:pt idx="8">
                  <c:v>1370.1</c:v>
                </c:pt>
                <c:pt idx="9">
                  <c:v>1294.7</c:v>
                </c:pt>
                <c:pt idx="10">
                  <c:v>1329.2</c:v>
                </c:pt>
                <c:pt idx="11">
                  <c:v>1393.2</c:v>
                </c:pt>
                <c:pt idx="12">
                  <c:v>1410</c:v>
                </c:pt>
                <c:pt idx="13">
                  <c:v>1412.2</c:v>
                </c:pt>
                <c:pt idx="14">
                  <c:v>1257.2</c:v>
                </c:pt>
                <c:pt idx="15">
                  <c:v>892.63</c:v>
                </c:pt>
                <c:pt idx="16">
                  <c:v>644.87</c:v>
                </c:pt>
                <c:pt idx="17">
                  <c:v>494.82</c:v>
                </c:pt>
                <c:pt idx="18">
                  <c:v>249.96</c:v>
                </c:pt>
                <c:pt idx="19">
                  <c:v>55.421999999999997</c:v>
                </c:pt>
                <c:pt idx="20">
                  <c:v>6.2961</c:v>
                </c:pt>
                <c:pt idx="21">
                  <c:v>15.507999999999999</c:v>
                </c:pt>
                <c:pt idx="22">
                  <c:v>12.295</c:v>
                </c:pt>
                <c:pt idx="23">
                  <c:v>3.0754999999999999</c:v>
                </c:pt>
                <c:pt idx="24">
                  <c:v>0.37362000000000001</c:v>
                </c:pt>
                <c:pt idx="25">
                  <c:v>0.37291000000000002</c:v>
                </c:pt>
                <c:pt idx="26">
                  <c:v>4.3175999999999997</c:v>
                </c:pt>
                <c:pt idx="27">
                  <c:v>269.23</c:v>
                </c:pt>
                <c:pt idx="28">
                  <c:v>607.64</c:v>
                </c:pt>
                <c:pt idx="29">
                  <c:v>687.85</c:v>
                </c:pt>
                <c:pt idx="30">
                  <c:v>419</c:v>
                </c:pt>
                <c:pt idx="31">
                  <c:v>258.5</c:v>
                </c:pt>
                <c:pt idx="32">
                  <c:v>177.03</c:v>
                </c:pt>
                <c:pt idx="33">
                  <c:v>134.51</c:v>
                </c:pt>
                <c:pt idx="34">
                  <c:v>86.885000000000005</c:v>
                </c:pt>
                <c:pt idx="35">
                  <c:v>43.866999999999997</c:v>
                </c:pt>
                <c:pt idx="36">
                  <c:v>28.376000000000001</c:v>
                </c:pt>
                <c:pt idx="37">
                  <c:v>24.702999999999999</c:v>
                </c:pt>
                <c:pt idx="38">
                  <c:v>29.186</c:v>
                </c:pt>
                <c:pt idx="39">
                  <c:v>31.914000000000001</c:v>
                </c:pt>
                <c:pt idx="40">
                  <c:v>35.472000000000001</c:v>
                </c:pt>
                <c:pt idx="41">
                  <c:v>54.841999999999999</c:v>
                </c:pt>
                <c:pt idx="42">
                  <c:v>52.308</c:v>
                </c:pt>
                <c:pt idx="43">
                  <c:v>38.209000000000003</c:v>
                </c:pt>
                <c:pt idx="44">
                  <c:v>51.033000000000001</c:v>
                </c:pt>
                <c:pt idx="45">
                  <c:v>65.611999999999995</c:v>
                </c:pt>
                <c:pt idx="46">
                  <c:v>59.494</c:v>
                </c:pt>
                <c:pt idx="47">
                  <c:v>59.421999999999997</c:v>
                </c:pt>
                <c:pt idx="48">
                  <c:v>57.948999999999998</c:v>
                </c:pt>
                <c:pt idx="49">
                  <c:v>51.036000000000001</c:v>
                </c:pt>
                <c:pt idx="50">
                  <c:v>63.64</c:v>
                </c:pt>
                <c:pt idx="51">
                  <c:v>54.857999999999997</c:v>
                </c:pt>
                <c:pt idx="52">
                  <c:v>51.637</c:v>
                </c:pt>
                <c:pt idx="53">
                  <c:v>61.335000000000001</c:v>
                </c:pt>
                <c:pt idx="54">
                  <c:v>41.292999999999999</c:v>
                </c:pt>
                <c:pt idx="55">
                  <c:v>22.61</c:v>
                </c:pt>
                <c:pt idx="56">
                  <c:v>20.033999999999999</c:v>
                </c:pt>
                <c:pt idx="57">
                  <c:v>36.738999999999997</c:v>
                </c:pt>
                <c:pt idx="58">
                  <c:v>38.752000000000002</c:v>
                </c:pt>
                <c:pt idx="59">
                  <c:v>21.44</c:v>
                </c:pt>
                <c:pt idx="60">
                  <c:v>15.679</c:v>
                </c:pt>
                <c:pt idx="61">
                  <c:v>14.564</c:v>
                </c:pt>
                <c:pt idx="62">
                  <c:v>22.297999999999998</c:v>
                </c:pt>
                <c:pt idx="63">
                  <c:v>29.619</c:v>
                </c:pt>
                <c:pt idx="64">
                  <c:v>22.137</c:v>
                </c:pt>
                <c:pt idx="65">
                  <c:v>13.177</c:v>
                </c:pt>
                <c:pt idx="66">
                  <c:v>10.331</c:v>
                </c:pt>
                <c:pt idx="67">
                  <c:v>10.308</c:v>
                </c:pt>
                <c:pt idx="68">
                  <c:v>10.111000000000001</c:v>
                </c:pt>
                <c:pt idx="69">
                  <c:v>9.0734999999999992</c:v>
                </c:pt>
                <c:pt idx="70">
                  <c:v>14.406000000000001</c:v>
                </c:pt>
                <c:pt idx="71">
                  <c:v>23.702999999999999</c:v>
                </c:pt>
                <c:pt idx="72">
                  <c:v>18.385999999999999</c:v>
                </c:pt>
                <c:pt idx="73">
                  <c:v>8.3331</c:v>
                </c:pt>
                <c:pt idx="74">
                  <c:v>6.3098000000000001</c:v>
                </c:pt>
                <c:pt idx="75">
                  <c:v>5.2748999999999997</c:v>
                </c:pt>
                <c:pt idx="76">
                  <c:v>4.9992000000000001</c:v>
                </c:pt>
                <c:pt idx="77">
                  <c:v>5.1955999999999998</c:v>
                </c:pt>
                <c:pt idx="78">
                  <c:v>4.8487999999999998</c:v>
                </c:pt>
                <c:pt idx="79">
                  <c:v>3.9956999999999998</c:v>
                </c:pt>
                <c:pt idx="80">
                  <c:v>3.7951000000000001</c:v>
                </c:pt>
                <c:pt idx="81">
                  <c:v>4.1788999999999996</c:v>
                </c:pt>
                <c:pt idx="82">
                  <c:v>4.0895999999999999</c:v>
                </c:pt>
                <c:pt idx="83">
                  <c:v>4.4120999999999997</c:v>
                </c:pt>
                <c:pt idx="84">
                  <c:v>6.6261999999999999</c:v>
                </c:pt>
                <c:pt idx="85">
                  <c:v>7.3864999999999998</c:v>
                </c:pt>
                <c:pt idx="86">
                  <c:v>5.9763999999999999</c:v>
                </c:pt>
                <c:pt idx="87">
                  <c:v>4.0157999999999996</c:v>
                </c:pt>
                <c:pt idx="88">
                  <c:v>2.3778000000000001</c:v>
                </c:pt>
                <c:pt idx="89">
                  <c:v>2.1120999999999999</c:v>
                </c:pt>
                <c:pt idx="90">
                  <c:v>1.9240999999999999</c:v>
                </c:pt>
                <c:pt idx="91">
                  <c:v>1.5483</c:v>
                </c:pt>
                <c:pt idx="92">
                  <c:v>1.2582</c:v>
                </c:pt>
                <c:pt idx="93">
                  <c:v>1.3767</c:v>
                </c:pt>
                <c:pt idx="94">
                  <c:v>1.1766000000000001</c:v>
                </c:pt>
                <c:pt idx="95">
                  <c:v>1.0213000000000001</c:v>
                </c:pt>
                <c:pt idx="96">
                  <c:v>1.0130999999999999</c:v>
                </c:pt>
                <c:pt idx="97">
                  <c:v>0.51883000000000001</c:v>
                </c:pt>
                <c:pt idx="98">
                  <c:v>0.55561000000000005</c:v>
                </c:pt>
                <c:pt idx="99">
                  <c:v>1.0377000000000001</c:v>
                </c:pt>
                <c:pt idx="100">
                  <c:v>1.5729</c:v>
                </c:pt>
                <c:pt idx="101">
                  <c:v>4.0895000000000001</c:v>
                </c:pt>
                <c:pt idx="102">
                  <c:v>3.8849999999999998</c:v>
                </c:pt>
                <c:pt idx="103">
                  <c:v>1.3194999999999999</c:v>
                </c:pt>
                <c:pt idx="104">
                  <c:v>0.51063999999999998</c:v>
                </c:pt>
                <c:pt idx="105">
                  <c:v>0.50656999999999996</c:v>
                </c:pt>
                <c:pt idx="106">
                  <c:v>0.67815999999999999</c:v>
                </c:pt>
                <c:pt idx="107">
                  <c:v>0.98458000000000001</c:v>
                </c:pt>
                <c:pt idx="108">
                  <c:v>1.6259999999999999</c:v>
                </c:pt>
              </c:numCache>
            </c:numRef>
          </c:yVal>
          <c:smooth val="1"/>
          <c:extLst>
            <c:ext xmlns:c16="http://schemas.microsoft.com/office/drawing/2014/chart" uri="{C3380CC4-5D6E-409C-BE32-E72D297353CC}">
              <c16:uniqueId val="{00000001-4D38-0040-B4B4-AD413B6C2EBC}"/>
            </c:ext>
          </c:extLst>
        </c:ser>
        <c:dLbls>
          <c:showLegendKey val="0"/>
          <c:showVal val="0"/>
          <c:showCatName val="0"/>
          <c:showSerName val="0"/>
          <c:showPercent val="0"/>
          <c:showBubbleSize val="0"/>
        </c:dLbls>
        <c:axId val="100025775"/>
        <c:axId val="140648703"/>
      </c:scatterChart>
      <c:valAx>
        <c:axId val="100025775"/>
        <c:scaling>
          <c:orientation val="minMax"/>
          <c:max val="3.2"/>
          <c:min val="0.60000000000000009"/>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Pore size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648703"/>
        <c:crosses val="autoZero"/>
        <c:crossBetween val="midCat"/>
        <c:majorUnit val="0.4"/>
      </c:valAx>
      <c:valAx>
        <c:axId val="140648703"/>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m2/g</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025775"/>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1"/>
              <a:t>Comparison of P.V. in different particle</a:t>
            </a:r>
            <a:r>
              <a:rPr lang="en-US" sz="2000" b="1" baseline="0"/>
              <a:t> sizes</a:t>
            </a:r>
            <a:endParaRPr lang="en-US" sz="2000"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serie4!$A$1</c:f>
              <c:strCache>
                <c:ptCount val="1"/>
                <c:pt idx="0">
                  <c:v>serie4_non-steamed B.O= 0%</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serie4!$E$10:$E$113</c:f>
              <c:numCache>
                <c:formatCode>0.00000</c:formatCode>
                <c:ptCount val="104"/>
                <c:pt idx="0">
                  <c:v>0.14579</c:v>
                </c:pt>
                <c:pt idx="1">
                  <c:v>0.10023</c:v>
                </c:pt>
                <c:pt idx="2">
                  <c:v>2.6501E-2</c:v>
                </c:pt>
                <c:pt idx="3">
                  <c:v>0</c:v>
                </c:pt>
                <c:pt idx="4">
                  <c:v>1.0518E-2</c:v>
                </c:pt>
                <c:pt idx="5">
                  <c:v>5.3821000000000001E-2</c:v>
                </c:pt>
                <c:pt idx="6">
                  <c:v>0.10033</c:v>
                </c:pt>
                <c:pt idx="7">
                  <c:v>9.4280000000000003E-2</c:v>
                </c:pt>
                <c:pt idx="8">
                  <c:v>4.6711000000000003E-2</c:v>
                </c:pt>
                <c:pt idx="9">
                  <c:v>9.4076000000000003E-3</c:v>
                </c:pt>
                <c:pt idx="10">
                  <c:v>0</c:v>
                </c:pt>
                <c:pt idx="11">
                  <c:v>0</c:v>
                </c:pt>
                <c:pt idx="12">
                  <c:v>2.6808999999999999E-3</c:v>
                </c:pt>
                <c:pt idx="13">
                  <c:v>5.4374000000000002E-3</c:v>
                </c:pt>
                <c:pt idx="14">
                  <c:v>3.0977000000000001E-3</c:v>
                </c:pt>
                <c:pt idx="15">
                  <c:v>9.4992999999999998E-4</c:v>
                </c:pt>
                <c:pt idx="16">
                  <c:v>7.0895999999999997E-3</c:v>
                </c:pt>
                <c:pt idx="17">
                  <c:v>7.1148000000000001E-3</c:v>
                </c:pt>
                <c:pt idx="18">
                  <c:v>6.6724999999999998E-4</c:v>
                </c:pt>
                <c:pt idx="19">
                  <c:v>1.1632000000000001E-3</c:v>
                </c:pt>
                <c:pt idx="20">
                  <c:v>5.6918000000000003E-3</c:v>
                </c:pt>
                <c:pt idx="21">
                  <c:v>8.6546000000000001E-3</c:v>
                </c:pt>
                <c:pt idx="22">
                  <c:v>9.6872999999999994E-3</c:v>
                </c:pt>
                <c:pt idx="23">
                  <c:v>1.6809000000000001E-2</c:v>
                </c:pt>
                <c:pt idx="24">
                  <c:v>2.8615999999999999E-2</c:v>
                </c:pt>
                <c:pt idx="25">
                  <c:v>3.2323999999999999E-2</c:v>
                </c:pt>
                <c:pt idx="26">
                  <c:v>3.7000999999999999E-2</c:v>
                </c:pt>
                <c:pt idx="27">
                  <c:v>3.2447999999999998E-2</c:v>
                </c:pt>
                <c:pt idx="28">
                  <c:v>2.1225000000000001E-2</c:v>
                </c:pt>
                <c:pt idx="29">
                  <c:v>1.6740000000000001E-2</c:v>
                </c:pt>
                <c:pt idx="30">
                  <c:v>2.0150999999999999E-2</c:v>
                </c:pt>
                <c:pt idx="31">
                  <c:v>3.1919000000000003E-2</c:v>
                </c:pt>
                <c:pt idx="32">
                  <c:v>4.7892999999999998E-2</c:v>
                </c:pt>
                <c:pt idx="33">
                  <c:v>7.1818000000000007E-2</c:v>
                </c:pt>
                <c:pt idx="34">
                  <c:v>9.6976999999999994E-2</c:v>
                </c:pt>
                <c:pt idx="35">
                  <c:v>0.11282</c:v>
                </c:pt>
                <c:pt idx="36">
                  <c:v>0.13664000000000001</c:v>
                </c:pt>
                <c:pt idx="37">
                  <c:v>0.18209</c:v>
                </c:pt>
                <c:pt idx="38">
                  <c:v>0.18010000000000001</c:v>
                </c:pt>
                <c:pt idx="39">
                  <c:v>0.15834000000000001</c:v>
                </c:pt>
                <c:pt idx="40">
                  <c:v>0.17963999999999999</c:v>
                </c:pt>
                <c:pt idx="41">
                  <c:v>0.19694999999999999</c:v>
                </c:pt>
                <c:pt idx="42">
                  <c:v>0.19467000000000001</c:v>
                </c:pt>
                <c:pt idx="43">
                  <c:v>0.20580000000000001</c:v>
                </c:pt>
                <c:pt idx="44">
                  <c:v>0.27740999999999999</c:v>
                </c:pt>
                <c:pt idx="45">
                  <c:v>0.28477000000000002</c:v>
                </c:pt>
                <c:pt idx="46">
                  <c:v>0.22433</c:v>
                </c:pt>
                <c:pt idx="47">
                  <c:v>0.20982000000000001</c:v>
                </c:pt>
                <c:pt idx="48">
                  <c:v>0.17931</c:v>
                </c:pt>
                <c:pt idx="49">
                  <c:v>0.14445</c:v>
                </c:pt>
                <c:pt idx="50">
                  <c:v>0.12717000000000001</c:v>
                </c:pt>
                <c:pt idx="51">
                  <c:v>0.11745999999999999</c:v>
                </c:pt>
                <c:pt idx="52">
                  <c:v>0.21812000000000001</c:v>
                </c:pt>
                <c:pt idx="53">
                  <c:v>0.25140000000000001</c:v>
                </c:pt>
                <c:pt idx="54">
                  <c:v>0.15035000000000001</c:v>
                </c:pt>
                <c:pt idx="55">
                  <c:v>0.11692</c:v>
                </c:pt>
                <c:pt idx="56">
                  <c:v>0.11847000000000001</c:v>
                </c:pt>
                <c:pt idx="57">
                  <c:v>0.11756999999999999</c:v>
                </c:pt>
                <c:pt idx="58">
                  <c:v>0.10538</c:v>
                </c:pt>
                <c:pt idx="59">
                  <c:v>9.2922000000000005E-2</c:v>
                </c:pt>
                <c:pt idx="60">
                  <c:v>9.2994999999999994E-2</c:v>
                </c:pt>
                <c:pt idx="61">
                  <c:v>8.9672000000000002E-2</c:v>
                </c:pt>
                <c:pt idx="62">
                  <c:v>8.0823000000000006E-2</c:v>
                </c:pt>
                <c:pt idx="63">
                  <c:v>7.4186000000000002E-2</c:v>
                </c:pt>
                <c:pt idx="64">
                  <c:v>6.7784999999999998E-2</c:v>
                </c:pt>
                <c:pt idx="65">
                  <c:v>5.4461000000000002E-2</c:v>
                </c:pt>
                <c:pt idx="66">
                  <c:v>6.2272000000000001E-2</c:v>
                </c:pt>
                <c:pt idx="67">
                  <c:v>0.14365</c:v>
                </c:pt>
                <c:pt idx="68">
                  <c:v>0.20321</c:v>
                </c:pt>
                <c:pt idx="69">
                  <c:v>0.13566</c:v>
                </c:pt>
                <c:pt idx="70">
                  <c:v>6.3791E-2</c:v>
                </c:pt>
                <c:pt idx="71">
                  <c:v>5.4482999999999997E-2</c:v>
                </c:pt>
                <c:pt idx="72">
                  <c:v>5.5895E-2</c:v>
                </c:pt>
                <c:pt idx="73">
                  <c:v>5.1244999999999999E-2</c:v>
                </c:pt>
                <c:pt idx="74">
                  <c:v>4.1438999999999997E-2</c:v>
                </c:pt>
                <c:pt idx="75">
                  <c:v>4.0152E-2</c:v>
                </c:pt>
                <c:pt idx="76">
                  <c:v>4.1304E-2</c:v>
                </c:pt>
                <c:pt idx="77">
                  <c:v>3.9040999999999999E-2</c:v>
                </c:pt>
                <c:pt idx="78">
                  <c:v>3.7969999999999997E-2</c:v>
                </c:pt>
                <c:pt idx="79">
                  <c:v>3.9101999999999998E-2</c:v>
                </c:pt>
                <c:pt idx="80">
                  <c:v>3.6311999999999997E-2</c:v>
                </c:pt>
                <c:pt idx="81">
                  <c:v>3.1302999999999997E-2</c:v>
                </c:pt>
                <c:pt idx="82">
                  <c:v>3.0696000000000001E-2</c:v>
                </c:pt>
                <c:pt idx="83">
                  <c:v>3.0061000000000001E-2</c:v>
                </c:pt>
                <c:pt idx="84">
                  <c:v>2.836E-2</c:v>
                </c:pt>
                <c:pt idx="85">
                  <c:v>2.6567E-2</c:v>
                </c:pt>
                <c:pt idx="86">
                  <c:v>2.2745000000000001E-2</c:v>
                </c:pt>
                <c:pt idx="87">
                  <c:v>2.0715999999999998E-2</c:v>
                </c:pt>
                <c:pt idx="88">
                  <c:v>2.4265999999999999E-2</c:v>
                </c:pt>
                <c:pt idx="89">
                  <c:v>2.1486999999999999E-2</c:v>
                </c:pt>
                <c:pt idx="90">
                  <c:v>1.8428E-2</c:v>
                </c:pt>
                <c:pt idx="91">
                  <c:v>2.0541E-2</c:v>
                </c:pt>
                <c:pt idx="92">
                  <c:v>1.6518999999999999E-2</c:v>
                </c:pt>
                <c:pt idx="93">
                  <c:v>1.3157E-2</c:v>
                </c:pt>
                <c:pt idx="94">
                  <c:v>1.6389000000000001E-2</c:v>
                </c:pt>
                <c:pt idx="95">
                  <c:v>1.8429999999999998E-2</c:v>
                </c:pt>
                <c:pt idx="96">
                  <c:v>1.5689000000000002E-2</c:v>
                </c:pt>
                <c:pt idx="97">
                  <c:v>1.4463999999999999E-2</c:v>
                </c:pt>
                <c:pt idx="98">
                  <c:v>1.5644999999999999E-2</c:v>
                </c:pt>
                <c:pt idx="99">
                  <c:v>1.4937000000000001E-2</c:v>
                </c:pt>
                <c:pt idx="100">
                  <c:v>1.0503E-2</c:v>
                </c:pt>
                <c:pt idx="101">
                  <c:v>7.2091000000000004E-3</c:v>
                </c:pt>
                <c:pt idx="102">
                  <c:v>1.5023999999999999E-2</c:v>
                </c:pt>
                <c:pt idx="103">
                  <c:v>2.2284000000000002E-2</c:v>
                </c:pt>
              </c:numCache>
            </c:numRef>
          </c:yVal>
          <c:smooth val="1"/>
          <c:extLst>
            <c:ext xmlns:c16="http://schemas.microsoft.com/office/drawing/2014/chart" uri="{C3380CC4-5D6E-409C-BE32-E72D297353CC}">
              <c16:uniqueId val="{00000000-D5D8-624B-8912-B26D7E5CF1BA}"/>
            </c:ext>
          </c:extLst>
        </c:ser>
        <c:ser>
          <c:idx val="2"/>
          <c:order val="1"/>
          <c:tx>
            <c:strRef>
              <c:f>serie4!$V$1</c:f>
              <c:strCache>
                <c:ptCount val="1"/>
                <c:pt idx="0">
                  <c:v>serie4_s45min small B.O= 50%</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serie4!$Y$10:$Y$113</c:f>
              <c:numCache>
                <c:formatCode>0.0000</c:formatCode>
                <c:ptCount val="104"/>
                <c:pt idx="0">
                  <c:v>1.7139</c:v>
                </c:pt>
                <c:pt idx="1">
                  <c:v>1.6135999999999999</c:v>
                </c:pt>
                <c:pt idx="2">
                  <c:v>1.2766999999999999</c:v>
                </c:pt>
                <c:pt idx="3">
                  <c:v>0.91278000000000004</c:v>
                </c:pt>
                <c:pt idx="4">
                  <c:v>0.76454999999999995</c:v>
                </c:pt>
                <c:pt idx="5">
                  <c:v>0.83357999999999999</c:v>
                </c:pt>
                <c:pt idx="6">
                  <c:v>0.97155000000000002</c:v>
                </c:pt>
                <c:pt idx="7">
                  <c:v>1.0674999999999999</c:v>
                </c:pt>
                <c:pt idx="8">
                  <c:v>1.2324999999999999</c:v>
                </c:pt>
                <c:pt idx="9">
                  <c:v>1.2226999999999999</c:v>
                </c:pt>
                <c:pt idx="10">
                  <c:v>0.91852</c:v>
                </c:pt>
                <c:pt idx="11">
                  <c:v>0.76293</c:v>
                </c:pt>
                <c:pt idx="12">
                  <c:v>0.64910999999999996</c:v>
                </c:pt>
                <c:pt idx="13">
                  <c:v>0.34508</c:v>
                </c:pt>
                <c:pt idx="14">
                  <c:v>9.6974000000000005E-2</c:v>
                </c:pt>
                <c:pt idx="15">
                  <c:v>4.9348000000000003E-2</c:v>
                </c:pt>
                <c:pt idx="16">
                  <c:v>7.2858000000000006E-2</c:v>
                </c:pt>
                <c:pt idx="17">
                  <c:v>5.9542999999999999E-2</c:v>
                </c:pt>
                <c:pt idx="18">
                  <c:v>1.9635E-2</c:v>
                </c:pt>
                <c:pt idx="19">
                  <c:v>3.6454E-3</c:v>
                </c:pt>
                <c:pt idx="20">
                  <c:v>7.8282000000000004E-3</c:v>
                </c:pt>
                <c:pt idx="21">
                  <c:v>8.9096999999999996E-3</c:v>
                </c:pt>
                <c:pt idx="22">
                  <c:v>0.37861</c:v>
                </c:pt>
                <c:pt idx="23">
                  <c:v>0.85558999999999996</c:v>
                </c:pt>
                <c:pt idx="24">
                  <c:v>0.98490999999999995</c:v>
                </c:pt>
                <c:pt idx="25">
                  <c:v>0.66761999999999999</c:v>
                </c:pt>
                <c:pt idx="26">
                  <c:v>0.50033000000000005</c:v>
                </c:pt>
                <c:pt idx="27">
                  <c:v>0.36956</c:v>
                </c:pt>
                <c:pt idx="28">
                  <c:v>0.29431000000000002</c:v>
                </c:pt>
                <c:pt idx="29">
                  <c:v>0.22411</c:v>
                </c:pt>
                <c:pt idx="30">
                  <c:v>0.12278</c:v>
                </c:pt>
                <c:pt idx="31">
                  <c:v>8.8536000000000004E-2</c:v>
                </c:pt>
                <c:pt idx="32">
                  <c:v>7.5540999999999997E-2</c:v>
                </c:pt>
                <c:pt idx="33">
                  <c:v>6.2862000000000001E-2</c:v>
                </c:pt>
                <c:pt idx="34">
                  <c:v>9.6204999999999999E-2</c:v>
                </c:pt>
                <c:pt idx="35">
                  <c:v>0.10815</c:v>
                </c:pt>
                <c:pt idx="36">
                  <c:v>0.10218000000000001</c:v>
                </c:pt>
                <c:pt idx="37">
                  <c:v>0.13797999999999999</c:v>
                </c:pt>
                <c:pt idx="38">
                  <c:v>0.13267999999999999</c:v>
                </c:pt>
                <c:pt idx="39">
                  <c:v>0.11991</c:v>
                </c:pt>
                <c:pt idx="40">
                  <c:v>0.18390000000000001</c:v>
                </c:pt>
                <c:pt idx="41">
                  <c:v>0.20185</c:v>
                </c:pt>
                <c:pt idx="42">
                  <c:v>0.20533000000000001</c:v>
                </c:pt>
                <c:pt idx="43">
                  <c:v>0.22958999999999999</c:v>
                </c:pt>
                <c:pt idx="44">
                  <c:v>0.21393000000000001</c:v>
                </c:pt>
                <c:pt idx="45">
                  <c:v>0.22323000000000001</c:v>
                </c:pt>
                <c:pt idx="46">
                  <c:v>0.21834999999999999</c:v>
                </c:pt>
                <c:pt idx="47">
                  <c:v>0.25056</c:v>
                </c:pt>
                <c:pt idx="48">
                  <c:v>0.24249999999999999</c:v>
                </c:pt>
                <c:pt idx="49">
                  <c:v>0.12908</c:v>
                </c:pt>
                <c:pt idx="50">
                  <c:v>0.16148999999999999</c:v>
                </c:pt>
                <c:pt idx="51">
                  <c:v>0.22120000000000001</c:v>
                </c:pt>
                <c:pt idx="52">
                  <c:v>0.14854999999999999</c:v>
                </c:pt>
                <c:pt idx="53">
                  <c:v>9.6020999999999995E-2</c:v>
                </c:pt>
                <c:pt idx="54">
                  <c:v>0.16658000000000001</c:v>
                </c:pt>
                <c:pt idx="55">
                  <c:v>0.193</c:v>
                </c:pt>
                <c:pt idx="56">
                  <c:v>0.12822</c:v>
                </c:pt>
                <c:pt idx="57">
                  <c:v>9.4173000000000007E-2</c:v>
                </c:pt>
                <c:pt idx="58">
                  <c:v>0.11335000000000001</c:v>
                </c:pt>
                <c:pt idx="59">
                  <c:v>0.17779</c:v>
                </c:pt>
                <c:pt idx="60">
                  <c:v>0.16397</c:v>
                </c:pt>
                <c:pt idx="61">
                  <c:v>9.5902000000000001E-2</c:v>
                </c:pt>
                <c:pt idx="62">
                  <c:v>7.3907E-2</c:v>
                </c:pt>
                <c:pt idx="63">
                  <c:v>6.9985000000000006E-2</c:v>
                </c:pt>
                <c:pt idx="64">
                  <c:v>5.6669999999999998E-2</c:v>
                </c:pt>
                <c:pt idx="65">
                  <c:v>9.8598000000000005E-2</c:v>
                </c:pt>
                <c:pt idx="66">
                  <c:v>0.17426</c:v>
                </c:pt>
                <c:pt idx="67">
                  <c:v>0.14243</c:v>
                </c:pt>
                <c:pt idx="68">
                  <c:v>8.2574999999999996E-2</c:v>
                </c:pt>
                <c:pt idx="69">
                  <c:v>7.9033999999999993E-2</c:v>
                </c:pt>
                <c:pt idx="70">
                  <c:v>7.4184E-2</c:v>
                </c:pt>
                <c:pt idx="71">
                  <c:v>6.9242999999999999E-2</c:v>
                </c:pt>
                <c:pt idx="72">
                  <c:v>7.1114999999999998E-2</c:v>
                </c:pt>
                <c:pt idx="73">
                  <c:v>7.8290999999999999E-2</c:v>
                </c:pt>
                <c:pt idx="74">
                  <c:v>7.5843999999999995E-2</c:v>
                </c:pt>
                <c:pt idx="75">
                  <c:v>8.2166000000000003E-2</c:v>
                </c:pt>
                <c:pt idx="76">
                  <c:v>9.7804000000000002E-2</c:v>
                </c:pt>
                <c:pt idx="77">
                  <c:v>9.9285999999999999E-2</c:v>
                </c:pt>
                <c:pt idx="78">
                  <c:v>8.7418999999999997E-2</c:v>
                </c:pt>
                <c:pt idx="79">
                  <c:v>7.3835999999999999E-2</c:v>
                </c:pt>
                <c:pt idx="80">
                  <c:v>6.3933000000000004E-2</c:v>
                </c:pt>
                <c:pt idx="81">
                  <c:v>5.0120999999999999E-2</c:v>
                </c:pt>
                <c:pt idx="82">
                  <c:v>3.1130000000000001E-2</c:v>
                </c:pt>
                <c:pt idx="83">
                  <c:v>1.7637E-2</c:v>
                </c:pt>
                <c:pt idx="84">
                  <c:v>1.5904000000000001E-2</c:v>
                </c:pt>
                <c:pt idx="85">
                  <c:v>1.5427E-2</c:v>
                </c:pt>
                <c:pt idx="86">
                  <c:v>1.8116E-2</c:v>
                </c:pt>
                <c:pt idx="87">
                  <c:v>2.1328E-2</c:v>
                </c:pt>
                <c:pt idx="88">
                  <c:v>2.4109999999999999E-2</c:v>
                </c:pt>
                <c:pt idx="89">
                  <c:v>1.7068E-2</c:v>
                </c:pt>
                <c:pt idx="90">
                  <c:v>1.0064E-2</c:v>
                </c:pt>
                <c:pt idx="91">
                  <c:v>5.8416999999999997E-2</c:v>
                </c:pt>
                <c:pt idx="92">
                  <c:v>8.8828000000000004E-2</c:v>
                </c:pt>
                <c:pt idx="93">
                  <c:v>4.4070999999999999E-2</c:v>
                </c:pt>
                <c:pt idx="94">
                  <c:v>1.8478999999999999E-2</c:v>
                </c:pt>
                <c:pt idx="95">
                  <c:v>2.1097000000000001E-2</c:v>
                </c:pt>
                <c:pt idx="96">
                  <c:v>1.8474000000000001E-2</c:v>
                </c:pt>
                <c:pt idx="97">
                  <c:v>1.6736000000000001E-2</c:v>
                </c:pt>
                <c:pt idx="98">
                  <c:v>8.8623E-3</c:v>
                </c:pt>
                <c:pt idx="99">
                  <c:v>1.0378E-2</c:v>
                </c:pt>
                <c:pt idx="100">
                  <c:v>1.9983999999999998E-2</c:v>
                </c:pt>
                <c:pt idx="101">
                  <c:v>3.5387000000000002E-2</c:v>
                </c:pt>
                <c:pt idx="102">
                  <c:v>7.6335E-2</c:v>
                </c:pt>
                <c:pt idx="103">
                  <c:v>0.10111000000000001</c:v>
                </c:pt>
              </c:numCache>
            </c:numRef>
          </c:yVal>
          <c:smooth val="1"/>
          <c:extLst>
            <c:ext xmlns:c16="http://schemas.microsoft.com/office/drawing/2014/chart" uri="{C3380CC4-5D6E-409C-BE32-E72D297353CC}">
              <c16:uniqueId val="{00000002-D5D8-624B-8912-B26D7E5CF1BA}"/>
            </c:ext>
          </c:extLst>
        </c:ser>
        <c:ser>
          <c:idx val="5"/>
          <c:order val="2"/>
          <c:tx>
            <c:strRef>
              <c:f>serie4!$BL$1</c:f>
              <c:strCache>
                <c:ptCount val="1"/>
                <c:pt idx="0">
                  <c:v>serie4_s45min big B.O= 22%</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serie4!$BL$10:$BL$118</c:f>
              <c:numCache>
                <c:formatCode>0.0000</c:formatCode>
                <c:ptCount val="109"/>
                <c:pt idx="0">
                  <c:v>0.64</c:v>
                </c:pt>
                <c:pt idx="1">
                  <c:v>0.66600000000000004</c:v>
                </c:pt>
                <c:pt idx="2">
                  <c:v>0.69399999999999995</c:v>
                </c:pt>
                <c:pt idx="3">
                  <c:v>0.72299999999999998</c:v>
                </c:pt>
                <c:pt idx="4">
                  <c:v>0.753</c:v>
                </c:pt>
                <c:pt idx="5">
                  <c:v>0.78500000000000003</c:v>
                </c:pt>
                <c:pt idx="6">
                  <c:v>0.81799999999999995</c:v>
                </c:pt>
                <c:pt idx="7">
                  <c:v>0.85199999999999998</c:v>
                </c:pt>
                <c:pt idx="8">
                  <c:v>0.88900000000000001</c:v>
                </c:pt>
                <c:pt idx="9">
                  <c:v>0.92600000000000005</c:v>
                </c:pt>
                <c:pt idx="10">
                  <c:v>0.96599999999999997</c:v>
                </c:pt>
                <c:pt idx="11">
                  <c:v>1.0069999999999999</c:v>
                </c:pt>
                <c:pt idx="12">
                  <c:v>1.0509999999999999</c:v>
                </c:pt>
                <c:pt idx="13">
                  <c:v>1.0960000000000001</c:v>
                </c:pt>
                <c:pt idx="14">
                  <c:v>1.1439999999999999</c:v>
                </c:pt>
                <c:pt idx="15">
                  <c:v>1.1930000000000001</c:v>
                </c:pt>
                <c:pt idx="16">
                  <c:v>1.2450000000000001</c:v>
                </c:pt>
                <c:pt idx="17">
                  <c:v>1.2989999999999999</c:v>
                </c:pt>
                <c:pt idx="18">
                  <c:v>1.3560000000000001</c:v>
                </c:pt>
                <c:pt idx="19">
                  <c:v>1.4159999999999999</c:v>
                </c:pt>
                <c:pt idx="20">
                  <c:v>1.478</c:v>
                </c:pt>
                <c:pt idx="21">
                  <c:v>1.5429999999999999</c:v>
                </c:pt>
                <c:pt idx="22">
                  <c:v>1.611</c:v>
                </c:pt>
                <c:pt idx="23">
                  <c:v>1.6819999999999999</c:v>
                </c:pt>
                <c:pt idx="24">
                  <c:v>1.756</c:v>
                </c:pt>
                <c:pt idx="25">
                  <c:v>1.8340000000000001</c:v>
                </c:pt>
                <c:pt idx="26">
                  <c:v>1.915</c:v>
                </c:pt>
                <c:pt idx="27">
                  <c:v>2</c:v>
                </c:pt>
                <c:pt idx="28">
                  <c:v>2.1206</c:v>
                </c:pt>
                <c:pt idx="29">
                  <c:v>2.1947999999999999</c:v>
                </c:pt>
                <c:pt idx="30">
                  <c:v>2.2717000000000001</c:v>
                </c:pt>
                <c:pt idx="31">
                  <c:v>2.3512</c:v>
                </c:pt>
                <c:pt idx="32">
                  <c:v>2.4335</c:v>
                </c:pt>
                <c:pt idx="33">
                  <c:v>2.5186000000000002</c:v>
                </c:pt>
                <c:pt idx="34">
                  <c:v>2.6067999999999998</c:v>
                </c:pt>
                <c:pt idx="35">
                  <c:v>2.698</c:v>
                </c:pt>
                <c:pt idx="36">
                  <c:v>2.7925</c:v>
                </c:pt>
                <c:pt idx="37">
                  <c:v>2.8902000000000001</c:v>
                </c:pt>
                <c:pt idx="38">
                  <c:v>2.9914000000000001</c:v>
                </c:pt>
                <c:pt idx="39">
                  <c:v>3.0960999999999999</c:v>
                </c:pt>
                <c:pt idx="40">
                  <c:v>3.2044000000000001</c:v>
                </c:pt>
                <c:pt idx="41">
                  <c:v>3.3166000000000002</c:v>
                </c:pt>
                <c:pt idx="42">
                  <c:v>3.4325999999999999</c:v>
                </c:pt>
                <c:pt idx="43">
                  <c:v>3.5528</c:v>
                </c:pt>
                <c:pt idx="44">
                  <c:v>3.6770999999999998</c:v>
                </c:pt>
                <c:pt idx="45">
                  <c:v>3.8058000000000001</c:v>
                </c:pt>
                <c:pt idx="46">
                  <c:v>3.9390000000000001</c:v>
                </c:pt>
                <c:pt idx="47">
                  <c:v>4.0769000000000002</c:v>
                </c:pt>
                <c:pt idx="48">
                  <c:v>4.2195999999999998</c:v>
                </c:pt>
                <c:pt idx="49">
                  <c:v>4.3673000000000002</c:v>
                </c:pt>
                <c:pt idx="50">
                  <c:v>4.5201000000000002</c:v>
                </c:pt>
                <c:pt idx="51">
                  <c:v>4.6783999999999999</c:v>
                </c:pt>
                <c:pt idx="52">
                  <c:v>4.8421000000000003</c:v>
                </c:pt>
                <c:pt idx="53">
                  <c:v>5.0115999999999996</c:v>
                </c:pt>
                <c:pt idx="54">
                  <c:v>5.1870000000000003</c:v>
                </c:pt>
                <c:pt idx="55">
                  <c:v>5.3689999999999998</c:v>
                </c:pt>
                <c:pt idx="56">
                  <c:v>5.556</c:v>
                </c:pt>
                <c:pt idx="57">
                  <c:v>5.7510000000000003</c:v>
                </c:pt>
                <c:pt idx="58">
                  <c:v>5.952</c:v>
                </c:pt>
                <c:pt idx="59">
                  <c:v>6.16</c:v>
                </c:pt>
                <c:pt idx="60">
                  <c:v>6.3760000000000003</c:v>
                </c:pt>
                <c:pt idx="61">
                  <c:v>6.5990000000000002</c:v>
                </c:pt>
                <c:pt idx="62">
                  <c:v>6.83</c:v>
                </c:pt>
                <c:pt idx="63">
                  <c:v>7.069</c:v>
                </c:pt>
                <c:pt idx="64">
                  <c:v>7.3170000000000002</c:v>
                </c:pt>
                <c:pt idx="65">
                  <c:v>7.5730000000000004</c:v>
                </c:pt>
                <c:pt idx="66">
                  <c:v>7.8379000000000003</c:v>
                </c:pt>
                <c:pt idx="67">
                  <c:v>8.1121999999999996</c:v>
                </c:pt>
                <c:pt idx="68">
                  <c:v>8.3961000000000006</c:v>
                </c:pt>
                <c:pt idx="69">
                  <c:v>8.69</c:v>
                </c:pt>
                <c:pt idx="70">
                  <c:v>8.9940999999999995</c:v>
                </c:pt>
                <c:pt idx="71">
                  <c:v>9.3088999999999995</c:v>
                </c:pt>
                <c:pt idx="72">
                  <c:v>9.6347000000000005</c:v>
                </c:pt>
                <c:pt idx="73">
                  <c:v>9.9719999999999995</c:v>
                </c:pt>
                <c:pt idx="74">
                  <c:v>10.321</c:v>
                </c:pt>
                <c:pt idx="75">
                  <c:v>10.682</c:v>
                </c:pt>
                <c:pt idx="76">
                  <c:v>11.055999999999999</c:v>
                </c:pt>
                <c:pt idx="77">
                  <c:v>11.443</c:v>
                </c:pt>
                <c:pt idx="78">
                  <c:v>11.8436</c:v>
                </c:pt>
                <c:pt idx="79">
                  <c:v>12.258100000000001</c:v>
                </c:pt>
                <c:pt idx="80">
                  <c:v>12.687099999999999</c:v>
                </c:pt>
                <c:pt idx="81">
                  <c:v>13.1312</c:v>
                </c:pt>
                <c:pt idx="82">
                  <c:v>13.5908</c:v>
                </c:pt>
                <c:pt idx="83">
                  <c:v>14.0664</c:v>
                </c:pt>
                <c:pt idx="84">
                  <c:v>14.5588</c:v>
                </c:pt>
                <c:pt idx="85">
                  <c:v>15.068300000000001</c:v>
                </c:pt>
                <c:pt idx="86">
                  <c:v>15.595700000000001</c:v>
                </c:pt>
                <c:pt idx="87">
                  <c:v>16.1416</c:v>
                </c:pt>
                <c:pt idx="88">
                  <c:v>16.706499999999998</c:v>
                </c:pt>
                <c:pt idx="89">
                  <c:v>17.2912</c:v>
                </c:pt>
                <c:pt idx="90">
                  <c:v>17.8964</c:v>
                </c:pt>
                <c:pt idx="91">
                  <c:v>18.5228</c:v>
                </c:pt>
                <c:pt idx="92">
                  <c:v>19.171099999999999</c:v>
                </c:pt>
                <c:pt idx="93">
                  <c:v>19.842099999999999</c:v>
                </c:pt>
                <c:pt idx="94">
                  <c:v>20.5366</c:v>
                </c:pt>
                <c:pt idx="95">
                  <c:v>21.255299999999998</c:v>
                </c:pt>
                <c:pt idx="96">
                  <c:v>21.999300000000002</c:v>
                </c:pt>
                <c:pt idx="97">
                  <c:v>22.769300000000001</c:v>
                </c:pt>
                <c:pt idx="98">
                  <c:v>23.566199999999998</c:v>
                </c:pt>
                <c:pt idx="99">
                  <c:v>24.390999999999998</c:v>
                </c:pt>
                <c:pt idx="100">
                  <c:v>25.244700000000002</c:v>
                </c:pt>
                <c:pt idx="101">
                  <c:v>26.1282</c:v>
                </c:pt>
                <c:pt idx="102">
                  <c:v>27.0427</c:v>
                </c:pt>
                <c:pt idx="103">
                  <c:v>27.9892</c:v>
                </c:pt>
                <c:pt idx="104">
                  <c:v>28.968900000000001</c:v>
                </c:pt>
                <c:pt idx="105">
                  <c:v>29.982800000000001</c:v>
                </c:pt>
                <c:pt idx="106">
                  <c:v>31.0322</c:v>
                </c:pt>
                <c:pt idx="107">
                  <c:v>32.118299999999998</c:v>
                </c:pt>
                <c:pt idx="108">
                  <c:v>33.242400000000004</c:v>
                </c:pt>
              </c:numCache>
            </c:numRef>
          </c:xVal>
          <c:yVal>
            <c:numRef>
              <c:f>serie4!$BO$10:$BO$118</c:f>
              <c:numCache>
                <c:formatCode>0.00000</c:formatCode>
                <c:ptCount val="109"/>
                <c:pt idx="0">
                  <c:v>0.61219000000000001</c:v>
                </c:pt>
                <c:pt idx="1">
                  <c:v>0.58645000000000003</c:v>
                </c:pt>
                <c:pt idx="2">
                  <c:v>0.60848999999999998</c:v>
                </c:pt>
                <c:pt idx="3">
                  <c:v>0.58448999999999995</c:v>
                </c:pt>
                <c:pt idx="4">
                  <c:v>0.36101</c:v>
                </c:pt>
                <c:pt idx="5">
                  <c:v>0.33232</c:v>
                </c:pt>
                <c:pt idx="6">
                  <c:v>0.66725000000000001</c:v>
                </c:pt>
                <c:pt idx="7">
                  <c:v>0.79652999999999996</c:v>
                </c:pt>
                <c:pt idx="8">
                  <c:v>0.47212999999999999</c:v>
                </c:pt>
                <c:pt idx="9">
                  <c:v>0.24182000000000001</c:v>
                </c:pt>
                <c:pt idx="10">
                  <c:v>0.39019999999999999</c:v>
                </c:pt>
                <c:pt idx="11">
                  <c:v>0.53700999999999999</c:v>
                </c:pt>
                <c:pt idx="12">
                  <c:v>0.49321999999999999</c:v>
                </c:pt>
                <c:pt idx="13">
                  <c:v>0.42865999999999999</c:v>
                </c:pt>
                <c:pt idx="14">
                  <c:v>0.38755000000000001</c:v>
                </c:pt>
                <c:pt idx="15">
                  <c:v>0.27927999999999997</c:v>
                </c:pt>
                <c:pt idx="16">
                  <c:v>0.20407</c:v>
                </c:pt>
                <c:pt idx="17">
                  <c:v>0.16489000000000001</c:v>
                </c:pt>
                <c:pt idx="18">
                  <c:v>7.8806000000000001E-2</c:v>
                </c:pt>
                <c:pt idx="19">
                  <c:v>1.6378E-2</c:v>
                </c:pt>
                <c:pt idx="20">
                  <c:v>1.0630000000000001E-2</c:v>
                </c:pt>
                <c:pt idx="21">
                  <c:v>1.5244000000000001E-2</c:v>
                </c:pt>
                <c:pt idx="22">
                  <c:v>9.5969999999999996E-3</c:v>
                </c:pt>
                <c:pt idx="23">
                  <c:v>1.4212999999999999E-3</c:v>
                </c:pt>
                <c:pt idx="24">
                  <c:v>3.0647999999999999E-3</c:v>
                </c:pt>
                <c:pt idx="25">
                  <c:v>6.0895999999999997E-3</c:v>
                </c:pt>
                <c:pt idx="26">
                  <c:v>4.9728000000000003E-3</c:v>
                </c:pt>
                <c:pt idx="27">
                  <c:v>9.6874000000000002E-2</c:v>
                </c:pt>
                <c:pt idx="28">
                  <c:v>0.20943999999999999</c:v>
                </c:pt>
                <c:pt idx="29">
                  <c:v>0.22575999999999999</c:v>
                </c:pt>
                <c:pt idx="30">
                  <c:v>0.14618999999999999</c:v>
                </c:pt>
                <c:pt idx="31">
                  <c:v>0.1065</c:v>
                </c:pt>
                <c:pt idx="32">
                  <c:v>7.9231999999999997E-2</c:v>
                </c:pt>
                <c:pt idx="33">
                  <c:v>6.6721000000000003E-2</c:v>
                </c:pt>
                <c:pt idx="34">
                  <c:v>0.05</c:v>
                </c:pt>
                <c:pt idx="35">
                  <c:v>3.3700000000000001E-2</c:v>
                </c:pt>
                <c:pt idx="36">
                  <c:v>3.0639E-2</c:v>
                </c:pt>
                <c:pt idx="37">
                  <c:v>2.7480000000000001E-2</c:v>
                </c:pt>
                <c:pt idx="38">
                  <c:v>2.647E-2</c:v>
                </c:pt>
                <c:pt idx="39">
                  <c:v>3.1532999999999999E-2</c:v>
                </c:pt>
                <c:pt idx="40">
                  <c:v>3.5399E-2</c:v>
                </c:pt>
                <c:pt idx="41">
                  <c:v>4.2416000000000002E-2</c:v>
                </c:pt>
                <c:pt idx="42">
                  <c:v>4.6847E-2</c:v>
                </c:pt>
                <c:pt idx="43">
                  <c:v>3.8136000000000003E-2</c:v>
                </c:pt>
                <c:pt idx="44">
                  <c:v>3.5705000000000001E-2</c:v>
                </c:pt>
                <c:pt idx="45">
                  <c:v>4.6484999999999999E-2</c:v>
                </c:pt>
                <c:pt idx="46">
                  <c:v>6.7472000000000004E-2</c:v>
                </c:pt>
                <c:pt idx="47">
                  <c:v>6.7412E-2</c:v>
                </c:pt>
                <c:pt idx="48">
                  <c:v>4.6601999999999998E-2</c:v>
                </c:pt>
                <c:pt idx="49">
                  <c:v>5.7148999999999998E-2</c:v>
                </c:pt>
                <c:pt idx="50">
                  <c:v>8.5212999999999997E-2</c:v>
                </c:pt>
                <c:pt idx="51">
                  <c:v>7.4959999999999999E-2</c:v>
                </c:pt>
                <c:pt idx="52">
                  <c:v>2.6637999999999998E-2</c:v>
                </c:pt>
                <c:pt idx="53">
                  <c:v>3.9302999999999998E-2</c:v>
                </c:pt>
                <c:pt idx="54">
                  <c:v>5.3265E-2</c:v>
                </c:pt>
                <c:pt idx="55">
                  <c:v>2.5696E-2</c:v>
                </c:pt>
                <c:pt idx="56">
                  <c:v>2.077E-2</c:v>
                </c:pt>
                <c:pt idx="57">
                  <c:v>1.6811E-2</c:v>
                </c:pt>
                <c:pt idx="58">
                  <c:v>2.7335000000000002E-2</c:v>
                </c:pt>
                <c:pt idx="59">
                  <c:v>3.8934000000000003E-2</c:v>
                </c:pt>
                <c:pt idx="60">
                  <c:v>3.2760999999999998E-2</c:v>
                </c:pt>
                <c:pt idx="61">
                  <c:v>2.0444E-2</c:v>
                </c:pt>
                <c:pt idx="62">
                  <c:v>1.1403999999999999E-2</c:v>
                </c:pt>
                <c:pt idx="63">
                  <c:v>1.2716999999999999E-2</c:v>
                </c:pt>
                <c:pt idx="64">
                  <c:v>2.0011000000000001E-2</c:v>
                </c:pt>
                <c:pt idx="65">
                  <c:v>2.2426999999999999E-2</c:v>
                </c:pt>
                <c:pt idx="66">
                  <c:v>4.0078999999999997E-2</c:v>
                </c:pt>
                <c:pt idx="67">
                  <c:v>4.3787E-2</c:v>
                </c:pt>
                <c:pt idx="68">
                  <c:v>2.4362000000000002E-2</c:v>
                </c:pt>
                <c:pt idx="69">
                  <c:v>1.8780999999999999E-2</c:v>
                </c:pt>
                <c:pt idx="70">
                  <c:v>1.5968E-2</c:v>
                </c:pt>
                <c:pt idx="71">
                  <c:v>1.3613999999999999E-2</c:v>
                </c:pt>
                <c:pt idx="72">
                  <c:v>1.1270000000000001E-2</c:v>
                </c:pt>
                <c:pt idx="73">
                  <c:v>9.2308000000000008E-3</c:v>
                </c:pt>
                <c:pt idx="74">
                  <c:v>9.5273000000000007E-3</c:v>
                </c:pt>
                <c:pt idx="75">
                  <c:v>1.0472E-2</c:v>
                </c:pt>
                <c:pt idx="76">
                  <c:v>1.6521999999999998E-2</c:v>
                </c:pt>
                <c:pt idx="77">
                  <c:v>2.3039E-2</c:v>
                </c:pt>
                <c:pt idx="78">
                  <c:v>2.2272E-2</c:v>
                </c:pt>
                <c:pt idx="79">
                  <c:v>1.8967999999999999E-2</c:v>
                </c:pt>
                <c:pt idx="80">
                  <c:v>1.7350999999999998E-2</c:v>
                </c:pt>
                <c:pt idx="81">
                  <c:v>1.3044999999999999E-2</c:v>
                </c:pt>
                <c:pt idx="82">
                  <c:v>8.6499000000000003E-3</c:v>
                </c:pt>
                <c:pt idx="83">
                  <c:v>8.2892E-3</c:v>
                </c:pt>
                <c:pt idx="84">
                  <c:v>8.2661000000000002E-3</c:v>
                </c:pt>
                <c:pt idx="85">
                  <c:v>7.5374999999999999E-3</c:v>
                </c:pt>
                <c:pt idx="86">
                  <c:v>6.319E-3</c:v>
                </c:pt>
                <c:pt idx="87">
                  <c:v>5.7149999999999996E-3</c:v>
                </c:pt>
                <c:pt idx="88">
                  <c:v>5.1038999999999998E-3</c:v>
                </c:pt>
                <c:pt idx="89">
                  <c:v>4.6328999999999997E-3</c:v>
                </c:pt>
                <c:pt idx="90">
                  <c:v>3.9255999999999996E-3</c:v>
                </c:pt>
                <c:pt idx="91">
                  <c:v>9.5995000000000004E-3</c:v>
                </c:pt>
                <c:pt idx="92">
                  <c:v>1.7365999999999999E-2</c:v>
                </c:pt>
                <c:pt idx="93">
                  <c:v>2.1281000000000001E-2</c:v>
                </c:pt>
                <c:pt idx="94">
                  <c:v>1.6397999999999999E-2</c:v>
                </c:pt>
                <c:pt idx="95">
                  <c:v>9.7085999999999995E-3</c:v>
                </c:pt>
                <c:pt idx="96">
                  <c:v>8.9090000000000003E-3</c:v>
                </c:pt>
                <c:pt idx="97">
                  <c:v>5.5205000000000002E-3</c:v>
                </c:pt>
                <c:pt idx="98">
                  <c:v>3.1048999999999998E-3</c:v>
                </c:pt>
                <c:pt idx="99">
                  <c:v>2.9781999999999999E-3</c:v>
                </c:pt>
                <c:pt idx="100">
                  <c:v>3.1697000000000001E-3</c:v>
                </c:pt>
                <c:pt idx="101">
                  <c:v>2.9025000000000001E-3</c:v>
                </c:pt>
                <c:pt idx="102">
                  <c:v>2.9830999999999998E-3</c:v>
                </c:pt>
                <c:pt idx="103">
                  <c:v>3.8008E-3</c:v>
                </c:pt>
                <c:pt idx="104">
                  <c:v>3.9713999999999999E-3</c:v>
                </c:pt>
                <c:pt idx="105">
                  <c:v>2.9263000000000002E-3</c:v>
                </c:pt>
                <c:pt idx="106">
                  <c:v>1.2777000000000001E-3</c:v>
                </c:pt>
                <c:pt idx="107">
                  <c:v>6.0822000000000003E-3</c:v>
                </c:pt>
                <c:pt idx="108">
                  <c:v>1.1704000000000001E-2</c:v>
                </c:pt>
              </c:numCache>
            </c:numRef>
          </c:yVal>
          <c:smooth val="1"/>
          <c:extLst>
            <c:ext xmlns:c16="http://schemas.microsoft.com/office/drawing/2014/chart" uri="{C3380CC4-5D6E-409C-BE32-E72D297353CC}">
              <c16:uniqueId val="{00000005-D5D8-624B-8912-B26D7E5CF1BA}"/>
            </c:ext>
          </c:extLst>
        </c:ser>
        <c:ser>
          <c:idx val="6"/>
          <c:order val="3"/>
          <c:tx>
            <c:strRef>
              <c:f>serie4!$BR$1</c:f>
              <c:strCache>
                <c:ptCount val="1"/>
                <c:pt idx="0">
                  <c:v>serie4_s45min raw B.O= 36%</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numRef>
              <c:f>serie4!$BR$10:$BR$118</c:f>
              <c:numCache>
                <c:formatCode>0.0000</c:formatCode>
                <c:ptCount val="109"/>
                <c:pt idx="0">
                  <c:v>0.64</c:v>
                </c:pt>
                <c:pt idx="1">
                  <c:v>0.66600000000000004</c:v>
                </c:pt>
                <c:pt idx="2">
                  <c:v>0.69399999999999995</c:v>
                </c:pt>
                <c:pt idx="3">
                  <c:v>0.72299999999999998</c:v>
                </c:pt>
                <c:pt idx="4">
                  <c:v>0.753</c:v>
                </c:pt>
                <c:pt idx="5">
                  <c:v>0.78500000000000003</c:v>
                </c:pt>
                <c:pt idx="6">
                  <c:v>0.81799999999999995</c:v>
                </c:pt>
                <c:pt idx="7">
                  <c:v>0.85199999999999998</c:v>
                </c:pt>
                <c:pt idx="8">
                  <c:v>0.88900000000000001</c:v>
                </c:pt>
                <c:pt idx="9">
                  <c:v>0.92600000000000005</c:v>
                </c:pt>
                <c:pt idx="10">
                  <c:v>0.96599999999999997</c:v>
                </c:pt>
                <c:pt idx="11">
                  <c:v>1.0069999999999999</c:v>
                </c:pt>
                <c:pt idx="12">
                  <c:v>1.0509999999999999</c:v>
                </c:pt>
                <c:pt idx="13">
                  <c:v>1.0960000000000001</c:v>
                </c:pt>
                <c:pt idx="14">
                  <c:v>1.1439999999999999</c:v>
                </c:pt>
                <c:pt idx="15">
                  <c:v>1.1930000000000001</c:v>
                </c:pt>
                <c:pt idx="16">
                  <c:v>1.2450000000000001</c:v>
                </c:pt>
                <c:pt idx="17">
                  <c:v>1.2989999999999999</c:v>
                </c:pt>
                <c:pt idx="18">
                  <c:v>1.3560000000000001</c:v>
                </c:pt>
                <c:pt idx="19">
                  <c:v>1.4159999999999999</c:v>
                </c:pt>
                <c:pt idx="20">
                  <c:v>1.478</c:v>
                </c:pt>
                <c:pt idx="21">
                  <c:v>1.5429999999999999</c:v>
                </c:pt>
                <c:pt idx="22">
                  <c:v>1.611</c:v>
                </c:pt>
                <c:pt idx="23">
                  <c:v>1.6819999999999999</c:v>
                </c:pt>
                <c:pt idx="24">
                  <c:v>1.756</c:v>
                </c:pt>
                <c:pt idx="25">
                  <c:v>1.8340000000000001</c:v>
                </c:pt>
                <c:pt idx="26">
                  <c:v>1.915</c:v>
                </c:pt>
                <c:pt idx="27">
                  <c:v>2</c:v>
                </c:pt>
                <c:pt idx="28">
                  <c:v>2.1206</c:v>
                </c:pt>
                <c:pt idx="29">
                  <c:v>2.1947999999999999</c:v>
                </c:pt>
                <c:pt idx="30">
                  <c:v>2.2717000000000001</c:v>
                </c:pt>
                <c:pt idx="31">
                  <c:v>2.3512</c:v>
                </c:pt>
                <c:pt idx="32">
                  <c:v>2.4335</c:v>
                </c:pt>
                <c:pt idx="33">
                  <c:v>2.5186000000000002</c:v>
                </c:pt>
                <c:pt idx="34">
                  <c:v>2.6067999999999998</c:v>
                </c:pt>
                <c:pt idx="35">
                  <c:v>2.698</c:v>
                </c:pt>
                <c:pt idx="36">
                  <c:v>2.7925</c:v>
                </c:pt>
                <c:pt idx="37">
                  <c:v>2.8902000000000001</c:v>
                </c:pt>
                <c:pt idx="38">
                  <c:v>2.9914000000000001</c:v>
                </c:pt>
                <c:pt idx="39">
                  <c:v>3.0960999999999999</c:v>
                </c:pt>
                <c:pt idx="40">
                  <c:v>3.2044000000000001</c:v>
                </c:pt>
                <c:pt idx="41">
                  <c:v>3.3166000000000002</c:v>
                </c:pt>
                <c:pt idx="42">
                  <c:v>3.4325999999999999</c:v>
                </c:pt>
                <c:pt idx="43">
                  <c:v>3.5528</c:v>
                </c:pt>
                <c:pt idx="44">
                  <c:v>3.6770999999999998</c:v>
                </c:pt>
                <c:pt idx="45">
                  <c:v>3.8058000000000001</c:v>
                </c:pt>
                <c:pt idx="46">
                  <c:v>3.9390000000000001</c:v>
                </c:pt>
                <c:pt idx="47">
                  <c:v>4.0769000000000002</c:v>
                </c:pt>
                <c:pt idx="48">
                  <c:v>4.2195999999999998</c:v>
                </c:pt>
                <c:pt idx="49">
                  <c:v>4.3673000000000002</c:v>
                </c:pt>
                <c:pt idx="50">
                  <c:v>4.5201000000000002</c:v>
                </c:pt>
                <c:pt idx="51">
                  <c:v>4.6783999999999999</c:v>
                </c:pt>
                <c:pt idx="52">
                  <c:v>4.8421000000000003</c:v>
                </c:pt>
                <c:pt idx="53">
                  <c:v>5.0115999999999996</c:v>
                </c:pt>
                <c:pt idx="54">
                  <c:v>5.1870000000000003</c:v>
                </c:pt>
                <c:pt idx="55">
                  <c:v>5.3689999999999998</c:v>
                </c:pt>
                <c:pt idx="56">
                  <c:v>5.556</c:v>
                </c:pt>
                <c:pt idx="57">
                  <c:v>5.7510000000000003</c:v>
                </c:pt>
                <c:pt idx="58">
                  <c:v>5.952</c:v>
                </c:pt>
                <c:pt idx="59">
                  <c:v>6.16</c:v>
                </c:pt>
                <c:pt idx="60">
                  <c:v>6.3760000000000003</c:v>
                </c:pt>
                <c:pt idx="61">
                  <c:v>6.5990000000000002</c:v>
                </c:pt>
                <c:pt idx="62">
                  <c:v>6.83</c:v>
                </c:pt>
                <c:pt idx="63">
                  <c:v>7.069</c:v>
                </c:pt>
                <c:pt idx="64">
                  <c:v>7.3170000000000002</c:v>
                </c:pt>
                <c:pt idx="65">
                  <c:v>7.5730000000000004</c:v>
                </c:pt>
                <c:pt idx="66">
                  <c:v>7.8379000000000003</c:v>
                </c:pt>
                <c:pt idx="67">
                  <c:v>8.1121999999999996</c:v>
                </c:pt>
                <c:pt idx="68">
                  <c:v>8.3961000000000006</c:v>
                </c:pt>
                <c:pt idx="69">
                  <c:v>8.69</c:v>
                </c:pt>
                <c:pt idx="70">
                  <c:v>8.9940999999999995</c:v>
                </c:pt>
                <c:pt idx="71">
                  <c:v>9.3088999999999995</c:v>
                </c:pt>
                <c:pt idx="72">
                  <c:v>9.6347000000000005</c:v>
                </c:pt>
                <c:pt idx="73">
                  <c:v>9.9719999999999995</c:v>
                </c:pt>
                <c:pt idx="74">
                  <c:v>10.321</c:v>
                </c:pt>
                <c:pt idx="75">
                  <c:v>10.682</c:v>
                </c:pt>
                <c:pt idx="76">
                  <c:v>11.055999999999999</c:v>
                </c:pt>
                <c:pt idx="77">
                  <c:v>11.443</c:v>
                </c:pt>
                <c:pt idx="78">
                  <c:v>11.8436</c:v>
                </c:pt>
                <c:pt idx="79">
                  <c:v>12.258100000000001</c:v>
                </c:pt>
                <c:pt idx="80">
                  <c:v>12.687099999999999</c:v>
                </c:pt>
                <c:pt idx="81">
                  <c:v>13.1312</c:v>
                </c:pt>
                <c:pt idx="82">
                  <c:v>13.5908</c:v>
                </c:pt>
                <c:pt idx="83">
                  <c:v>14.0664</c:v>
                </c:pt>
                <c:pt idx="84">
                  <c:v>14.5588</c:v>
                </c:pt>
                <c:pt idx="85">
                  <c:v>15.068300000000001</c:v>
                </c:pt>
                <c:pt idx="86">
                  <c:v>15.595700000000001</c:v>
                </c:pt>
                <c:pt idx="87">
                  <c:v>16.1416</c:v>
                </c:pt>
                <c:pt idx="88">
                  <c:v>16.706499999999998</c:v>
                </c:pt>
                <c:pt idx="89">
                  <c:v>17.2912</c:v>
                </c:pt>
                <c:pt idx="90">
                  <c:v>17.8964</c:v>
                </c:pt>
                <c:pt idx="91">
                  <c:v>18.5228</c:v>
                </c:pt>
                <c:pt idx="92">
                  <c:v>19.171099999999999</c:v>
                </c:pt>
                <c:pt idx="93">
                  <c:v>19.842099999999999</c:v>
                </c:pt>
                <c:pt idx="94">
                  <c:v>20.5366</c:v>
                </c:pt>
                <c:pt idx="95">
                  <c:v>21.255299999999998</c:v>
                </c:pt>
                <c:pt idx="96">
                  <c:v>21.999300000000002</c:v>
                </c:pt>
                <c:pt idx="97">
                  <c:v>22.769300000000001</c:v>
                </c:pt>
                <c:pt idx="98">
                  <c:v>23.566199999999998</c:v>
                </c:pt>
                <c:pt idx="99">
                  <c:v>24.390999999999998</c:v>
                </c:pt>
                <c:pt idx="100">
                  <c:v>25.244700000000002</c:v>
                </c:pt>
                <c:pt idx="101">
                  <c:v>26.1282</c:v>
                </c:pt>
                <c:pt idx="102">
                  <c:v>27.0427</c:v>
                </c:pt>
                <c:pt idx="103">
                  <c:v>27.9892</c:v>
                </c:pt>
                <c:pt idx="104">
                  <c:v>28.968900000000001</c:v>
                </c:pt>
                <c:pt idx="105">
                  <c:v>29.982800000000001</c:v>
                </c:pt>
                <c:pt idx="106">
                  <c:v>31.0322</c:v>
                </c:pt>
                <c:pt idx="107">
                  <c:v>32.118299999999998</c:v>
                </c:pt>
                <c:pt idx="108">
                  <c:v>33.242400000000004</c:v>
                </c:pt>
              </c:numCache>
            </c:numRef>
          </c:xVal>
          <c:yVal>
            <c:numRef>
              <c:f>serie4!$BU$10:$BU$118</c:f>
              <c:numCache>
                <c:formatCode>0.00000</c:formatCode>
                <c:ptCount val="109"/>
                <c:pt idx="0">
                  <c:v>0.74809000000000003</c:v>
                </c:pt>
                <c:pt idx="1">
                  <c:v>0.69133999999999995</c:v>
                </c:pt>
                <c:pt idx="2">
                  <c:v>0.65861999999999998</c:v>
                </c:pt>
                <c:pt idx="3">
                  <c:v>0.69828999999999997</c:v>
                </c:pt>
                <c:pt idx="4">
                  <c:v>0.73711000000000004</c:v>
                </c:pt>
                <c:pt idx="5">
                  <c:v>0.83101999999999998</c:v>
                </c:pt>
                <c:pt idx="6">
                  <c:v>0.91746000000000005</c:v>
                </c:pt>
                <c:pt idx="7">
                  <c:v>0.83048999999999995</c:v>
                </c:pt>
                <c:pt idx="8">
                  <c:v>0.67756000000000005</c:v>
                </c:pt>
                <c:pt idx="9">
                  <c:v>0.61668999999999996</c:v>
                </c:pt>
                <c:pt idx="10">
                  <c:v>0.66639000000000004</c:v>
                </c:pt>
                <c:pt idx="11">
                  <c:v>0.74814999999999998</c:v>
                </c:pt>
                <c:pt idx="12">
                  <c:v>0.78534999999999999</c:v>
                </c:pt>
                <c:pt idx="13">
                  <c:v>0.82110000000000005</c:v>
                </c:pt>
                <c:pt idx="14">
                  <c:v>0.75653999999999999</c:v>
                </c:pt>
                <c:pt idx="15">
                  <c:v>0.56469999999999998</c:v>
                </c:pt>
                <c:pt idx="16">
                  <c:v>0.46335999999999999</c:v>
                </c:pt>
                <c:pt idx="17">
                  <c:v>0.38257000000000002</c:v>
                </c:pt>
                <c:pt idx="18">
                  <c:v>0.19073999999999999</c:v>
                </c:pt>
                <c:pt idx="19">
                  <c:v>4.4028999999999999E-2</c:v>
                </c:pt>
                <c:pt idx="20">
                  <c:v>2.1798999999999999E-2</c:v>
                </c:pt>
                <c:pt idx="21">
                  <c:v>3.4075000000000001E-2</c:v>
                </c:pt>
                <c:pt idx="22">
                  <c:v>2.8112999999999999E-2</c:v>
                </c:pt>
                <c:pt idx="23">
                  <c:v>9.3948E-3</c:v>
                </c:pt>
                <c:pt idx="24">
                  <c:v>4.4085000000000001E-3</c:v>
                </c:pt>
                <c:pt idx="25">
                  <c:v>8.1337000000000007E-3</c:v>
                </c:pt>
                <c:pt idx="26">
                  <c:v>5.4882999999999998E-3</c:v>
                </c:pt>
                <c:pt idx="27">
                  <c:v>0.20666000000000001</c:v>
                </c:pt>
                <c:pt idx="28">
                  <c:v>0.46145999999999998</c:v>
                </c:pt>
                <c:pt idx="29">
                  <c:v>0.52492000000000005</c:v>
                </c:pt>
                <c:pt idx="30">
                  <c:v>0.34477999999999998</c:v>
                </c:pt>
                <c:pt idx="31">
                  <c:v>0.24854999999999999</c:v>
                </c:pt>
                <c:pt idx="32">
                  <c:v>0.18176999999999999</c:v>
                </c:pt>
                <c:pt idx="33">
                  <c:v>0.13100999999999999</c:v>
                </c:pt>
                <c:pt idx="34">
                  <c:v>9.6975000000000006E-2</c:v>
                </c:pt>
                <c:pt idx="35">
                  <c:v>6.5208000000000002E-2</c:v>
                </c:pt>
                <c:pt idx="36">
                  <c:v>4.4880000000000003E-2</c:v>
                </c:pt>
                <c:pt idx="37">
                  <c:v>3.3454999999999999E-2</c:v>
                </c:pt>
                <c:pt idx="38">
                  <c:v>3.9278E-2</c:v>
                </c:pt>
                <c:pt idx="39">
                  <c:v>5.0855999999999998E-2</c:v>
                </c:pt>
                <c:pt idx="40">
                  <c:v>4.9359E-2</c:v>
                </c:pt>
                <c:pt idx="41">
                  <c:v>4.7906999999999998E-2</c:v>
                </c:pt>
                <c:pt idx="42">
                  <c:v>5.7502999999999999E-2</c:v>
                </c:pt>
                <c:pt idx="43">
                  <c:v>6.6862000000000005E-2</c:v>
                </c:pt>
                <c:pt idx="44">
                  <c:v>5.5105000000000001E-2</c:v>
                </c:pt>
                <c:pt idx="45">
                  <c:v>5.8638999999999997E-2</c:v>
                </c:pt>
                <c:pt idx="46">
                  <c:v>9.0462000000000001E-2</c:v>
                </c:pt>
                <c:pt idx="47">
                  <c:v>0.10761999999999999</c:v>
                </c:pt>
                <c:pt idx="48">
                  <c:v>9.9328E-2</c:v>
                </c:pt>
                <c:pt idx="49">
                  <c:v>8.3153000000000005E-2</c:v>
                </c:pt>
                <c:pt idx="50">
                  <c:v>9.9061999999999997E-2</c:v>
                </c:pt>
                <c:pt idx="51">
                  <c:v>8.9584999999999998E-2</c:v>
                </c:pt>
                <c:pt idx="52">
                  <c:v>4.9910000000000003E-2</c:v>
                </c:pt>
                <c:pt idx="53">
                  <c:v>5.2246000000000001E-2</c:v>
                </c:pt>
                <c:pt idx="54">
                  <c:v>7.1402999999999994E-2</c:v>
                </c:pt>
                <c:pt idx="55">
                  <c:v>6.5865000000000007E-2</c:v>
                </c:pt>
                <c:pt idx="56">
                  <c:v>4.9970000000000001E-2</c:v>
                </c:pt>
                <c:pt idx="57">
                  <c:v>7.3358000000000007E-2</c:v>
                </c:pt>
                <c:pt idx="58">
                  <c:v>8.8053000000000006E-2</c:v>
                </c:pt>
                <c:pt idx="59">
                  <c:v>5.8395000000000002E-2</c:v>
                </c:pt>
                <c:pt idx="60">
                  <c:v>3.4125000000000003E-2</c:v>
                </c:pt>
                <c:pt idx="61">
                  <c:v>2.5978999999999999E-2</c:v>
                </c:pt>
                <c:pt idx="62">
                  <c:v>1.755E-2</c:v>
                </c:pt>
                <c:pt idx="63">
                  <c:v>2.9814E-2</c:v>
                </c:pt>
                <c:pt idx="64">
                  <c:v>7.1877999999999997E-2</c:v>
                </c:pt>
                <c:pt idx="65">
                  <c:v>6.6545999999999994E-2</c:v>
                </c:pt>
                <c:pt idx="66">
                  <c:v>2.6367999999999999E-2</c:v>
                </c:pt>
                <c:pt idx="67">
                  <c:v>1.8044000000000001E-2</c:v>
                </c:pt>
                <c:pt idx="68">
                  <c:v>2.0969000000000002E-2</c:v>
                </c:pt>
                <c:pt idx="69">
                  <c:v>1.4799E-2</c:v>
                </c:pt>
                <c:pt idx="70">
                  <c:v>2.5777999999999999E-2</c:v>
                </c:pt>
                <c:pt idx="71">
                  <c:v>5.7653000000000003E-2</c:v>
                </c:pt>
                <c:pt idx="72">
                  <c:v>5.4998999999999999E-2</c:v>
                </c:pt>
                <c:pt idx="73">
                  <c:v>3.2566999999999999E-2</c:v>
                </c:pt>
                <c:pt idx="74">
                  <c:v>3.1151000000000002E-2</c:v>
                </c:pt>
                <c:pt idx="75">
                  <c:v>3.1404000000000001E-2</c:v>
                </c:pt>
                <c:pt idx="76">
                  <c:v>2.3342999999999999E-2</c:v>
                </c:pt>
                <c:pt idx="77">
                  <c:v>1.7838E-2</c:v>
                </c:pt>
                <c:pt idx="78">
                  <c:v>1.8404E-2</c:v>
                </c:pt>
                <c:pt idx="79">
                  <c:v>1.6958999999999998E-2</c:v>
                </c:pt>
                <c:pt idx="80">
                  <c:v>2.0312E-2</c:v>
                </c:pt>
                <c:pt idx="81">
                  <c:v>3.6186000000000003E-2</c:v>
                </c:pt>
                <c:pt idx="82">
                  <c:v>4.6958E-2</c:v>
                </c:pt>
                <c:pt idx="83">
                  <c:v>4.1690999999999999E-2</c:v>
                </c:pt>
                <c:pt idx="84">
                  <c:v>2.9843000000000001E-2</c:v>
                </c:pt>
                <c:pt idx="85">
                  <c:v>2.0621E-2</c:v>
                </c:pt>
                <c:pt idx="86">
                  <c:v>1.7743999999999999E-2</c:v>
                </c:pt>
                <c:pt idx="87">
                  <c:v>1.5970000000000002E-2</c:v>
                </c:pt>
                <c:pt idx="88">
                  <c:v>1.3172E-2</c:v>
                </c:pt>
                <c:pt idx="89">
                  <c:v>1.1596E-2</c:v>
                </c:pt>
                <c:pt idx="90">
                  <c:v>1.0706E-2</c:v>
                </c:pt>
                <c:pt idx="91">
                  <c:v>8.5573000000000003E-3</c:v>
                </c:pt>
                <c:pt idx="92">
                  <c:v>7.2069999999999999E-3</c:v>
                </c:pt>
                <c:pt idx="93">
                  <c:v>8.5013999999999992E-3</c:v>
                </c:pt>
                <c:pt idx="94">
                  <c:v>7.1814000000000001E-3</c:v>
                </c:pt>
                <c:pt idx="95">
                  <c:v>4.5401E-3</c:v>
                </c:pt>
                <c:pt idx="96">
                  <c:v>1.1834000000000001E-2</c:v>
                </c:pt>
                <c:pt idx="97">
                  <c:v>1.9521E-2</c:v>
                </c:pt>
                <c:pt idx="98">
                  <c:v>2.2876000000000001E-2</c:v>
                </c:pt>
                <c:pt idx="99">
                  <c:v>3.6199000000000002E-2</c:v>
                </c:pt>
                <c:pt idx="100">
                  <c:v>2.8858999999999999E-2</c:v>
                </c:pt>
                <c:pt idx="101">
                  <c:v>5.8866999999999999E-3</c:v>
                </c:pt>
                <c:pt idx="102">
                  <c:v>7.1611000000000005E-4</c:v>
                </c:pt>
                <c:pt idx="103">
                  <c:v>2.8503999999999999E-3</c:v>
                </c:pt>
                <c:pt idx="104">
                  <c:v>7.2766000000000003E-3</c:v>
                </c:pt>
                <c:pt idx="105">
                  <c:v>5.1425000000000004E-3</c:v>
                </c:pt>
                <c:pt idx="106">
                  <c:v>3.1297999999999999E-3</c:v>
                </c:pt>
                <c:pt idx="107">
                  <c:v>1.0468999999999999E-2</c:v>
                </c:pt>
                <c:pt idx="108">
                  <c:v>1.4678E-2</c:v>
                </c:pt>
              </c:numCache>
            </c:numRef>
          </c:yVal>
          <c:smooth val="1"/>
          <c:extLst>
            <c:ext xmlns:c16="http://schemas.microsoft.com/office/drawing/2014/chart" uri="{C3380CC4-5D6E-409C-BE32-E72D297353CC}">
              <c16:uniqueId val="{00000006-D5D8-624B-8912-B26D7E5CF1BA}"/>
            </c:ext>
          </c:extLst>
        </c:ser>
        <c:dLbls>
          <c:showLegendKey val="0"/>
          <c:showVal val="0"/>
          <c:showCatName val="0"/>
          <c:showSerName val="0"/>
          <c:showPercent val="0"/>
          <c:showBubbleSize val="0"/>
        </c:dLbls>
        <c:axId val="100025775"/>
        <c:axId val="140648703"/>
      </c:scatterChart>
      <c:valAx>
        <c:axId val="100025775"/>
        <c:scaling>
          <c:orientation val="minMax"/>
          <c:max val="3"/>
          <c:min val="0.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Pore size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648703"/>
        <c:crosses val="autoZero"/>
        <c:crossBetween val="midCat"/>
        <c:majorUnit val="0.2"/>
      </c:valAx>
      <c:valAx>
        <c:axId val="140648703"/>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dV(logd) mL/g</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025775"/>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1"/>
              <a:t>dV(logd)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serie4!$A$1</c:f>
              <c:strCache>
                <c:ptCount val="1"/>
                <c:pt idx="0">
                  <c:v>serie4_non-steamed B.O= 0%</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serie4!$E$10:$E$113</c:f>
              <c:numCache>
                <c:formatCode>0.00000</c:formatCode>
                <c:ptCount val="104"/>
                <c:pt idx="0">
                  <c:v>0.14579</c:v>
                </c:pt>
                <c:pt idx="1">
                  <c:v>0.10023</c:v>
                </c:pt>
                <c:pt idx="2">
                  <c:v>2.6501E-2</c:v>
                </c:pt>
                <c:pt idx="3">
                  <c:v>0</c:v>
                </c:pt>
                <c:pt idx="4">
                  <c:v>1.0518E-2</c:v>
                </c:pt>
                <c:pt idx="5">
                  <c:v>5.3821000000000001E-2</c:v>
                </c:pt>
                <c:pt idx="6">
                  <c:v>0.10033</c:v>
                </c:pt>
                <c:pt idx="7">
                  <c:v>9.4280000000000003E-2</c:v>
                </c:pt>
                <c:pt idx="8">
                  <c:v>4.6711000000000003E-2</c:v>
                </c:pt>
                <c:pt idx="9">
                  <c:v>9.4076000000000003E-3</c:v>
                </c:pt>
                <c:pt idx="10">
                  <c:v>0</c:v>
                </c:pt>
                <c:pt idx="11">
                  <c:v>0</c:v>
                </c:pt>
                <c:pt idx="12">
                  <c:v>2.6808999999999999E-3</c:v>
                </c:pt>
                <c:pt idx="13">
                  <c:v>5.4374000000000002E-3</c:v>
                </c:pt>
                <c:pt idx="14">
                  <c:v>3.0977000000000001E-3</c:v>
                </c:pt>
                <c:pt idx="15">
                  <c:v>9.4992999999999998E-4</c:v>
                </c:pt>
                <c:pt idx="16">
                  <c:v>7.0895999999999997E-3</c:v>
                </c:pt>
                <c:pt idx="17">
                  <c:v>7.1148000000000001E-3</c:v>
                </c:pt>
                <c:pt idx="18">
                  <c:v>6.6724999999999998E-4</c:v>
                </c:pt>
                <c:pt idx="19">
                  <c:v>1.1632000000000001E-3</c:v>
                </c:pt>
                <c:pt idx="20">
                  <c:v>5.6918000000000003E-3</c:v>
                </c:pt>
                <c:pt idx="21">
                  <c:v>8.6546000000000001E-3</c:v>
                </c:pt>
                <c:pt idx="22">
                  <c:v>9.6872999999999994E-3</c:v>
                </c:pt>
                <c:pt idx="23">
                  <c:v>1.6809000000000001E-2</c:v>
                </c:pt>
                <c:pt idx="24">
                  <c:v>2.8615999999999999E-2</c:v>
                </c:pt>
                <c:pt idx="25">
                  <c:v>3.2323999999999999E-2</c:v>
                </c:pt>
                <c:pt idx="26">
                  <c:v>3.7000999999999999E-2</c:v>
                </c:pt>
                <c:pt idx="27">
                  <c:v>3.2447999999999998E-2</c:v>
                </c:pt>
                <c:pt idx="28">
                  <c:v>2.1225000000000001E-2</c:v>
                </c:pt>
                <c:pt idx="29">
                  <c:v>1.6740000000000001E-2</c:v>
                </c:pt>
                <c:pt idx="30">
                  <c:v>2.0150999999999999E-2</c:v>
                </c:pt>
                <c:pt idx="31">
                  <c:v>3.1919000000000003E-2</c:v>
                </c:pt>
                <c:pt idx="32">
                  <c:v>4.7892999999999998E-2</c:v>
                </c:pt>
                <c:pt idx="33">
                  <c:v>7.1818000000000007E-2</c:v>
                </c:pt>
                <c:pt idx="34">
                  <c:v>9.6976999999999994E-2</c:v>
                </c:pt>
                <c:pt idx="35">
                  <c:v>0.11282</c:v>
                </c:pt>
                <c:pt idx="36">
                  <c:v>0.13664000000000001</c:v>
                </c:pt>
                <c:pt idx="37">
                  <c:v>0.18209</c:v>
                </c:pt>
                <c:pt idx="38">
                  <c:v>0.18010000000000001</c:v>
                </c:pt>
                <c:pt idx="39">
                  <c:v>0.15834000000000001</c:v>
                </c:pt>
                <c:pt idx="40">
                  <c:v>0.17963999999999999</c:v>
                </c:pt>
                <c:pt idx="41">
                  <c:v>0.19694999999999999</c:v>
                </c:pt>
                <c:pt idx="42">
                  <c:v>0.19467000000000001</c:v>
                </c:pt>
                <c:pt idx="43">
                  <c:v>0.20580000000000001</c:v>
                </c:pt>
                <c:pt idx="44">
                  <c:v>0.27740999999999999</c:v>
                </c:pt>
                <c:pt idx="45">
                  <c:v>0.28477000000000002</c:v>
                </c:pt>
                <c:pt idx="46">
                  <c:v>0.22433</c:v>
                </c:pt>
                <c:pt idx="47">
                  <c:v>0.20982000000000001</c:v>
                </c:pt>
                <c:pt idx="48">
                  <c:v>0.17931</c:v>
                </c:pt>
                <c:pt idx="49">
                  <c:v>0.14445</c:v>
                </c:pt>
                <c:pt idx="50">
                  <c:v>0.12717000000000001</c:v>
                </c:pt>
                <c:pt idx="51">
                  <c:v>0.11745999999999999</c:v>
                </c:pt>
                <c:pt idx="52">
                  <c:v>0.21812000000000001</c:v>
                </c:pt>
                <c:pt idx="53">
                  <c:v>0.25140000000000001</c:v>
                </c:pt>
                <c:pt idx="54">
                  <c:v>0.15035000000000001</c:v>
                </c:pt>
                <c:pt idx="55">
                  <c:v>0.11692</c:v>
                </c:pt>
                <c:pt idx="56">
                  <c:v>0.11847000000000001</c:v>
                </c:pt>
                <c:pt idx="57">
                  <c:v>0.11756999999999999</c:v>
                </c:pt>
                <c:pt idx="58">
                  <c:v>0.10538</c:v>
                </c:pt>
                <c:pt idx="59">
                  <c:v>9.2922000000000005E-2</c:v>
                </c:pt>
                <c:pt idx="60">
                  <c:v>9.2994999999999994E-2</c:v>
                </c:pt>
                <c:pt idx="61">
                  <c:v>8.9672000000000002E-2</c:v>
                </c:pt>
                <c:pt idx="62">
                  <c:v>8.0823000000000006E-2</c:v>
                </c:pt>
                <c:pt idx="63">
                  <c:v>7.4186000000000002E-2</c:v>
                </c:pt>
                <c:pt idx="64">
                  <c:v>6.7784999999999998E-2</c:v>
                </c:pt>
                <c:pt idx="65">
                  <c:v>5.4461000000000002E-2</c:v>
                </c:pt>
                <c:pt idx="66">
                  <c:v>6.2272000000000001E-2</c:v>
                </c:pt>
                <c:pt idx="67">
                  <c:v>0.14365</c:v>
                </c:pt>
                <c:pt idx="68">
                  <c:v>0.20321</c:v>
                </c:pt>
                <c:pt idx="69">
                  <c:v>0.13566</c:v>
                </c:pt>
                <c:pt idx="70">
                  <c:v>6.3791E-2</c:v>
                </c:pt>
                <c:pt idx="71">
                  <c:v>5.4482999999999997E-2</c:v>
                </c:pt>
                <c:pt idx="72">
                  <c:v>5.5895E-2</c:v>
                </c:pt>
                <c:pt idx="73">
                  <c:v>5.1244999999999999E-2</c:v>
                </c:pt>
                <c:pt idx="74">
                  <c:v>4.1438999999999997E-2</c:v>
                </c:pt>
                <c:pt idx="75">
                  <c:v>4.0152E-2</c:v>
                </c:pt>
                <c:pt idx="76">
                  <c:v>4.1304E-2</c:v>
                </c:pt>
                <c:pt idx="77">
                  <c:v>3.9040999999999999E-2</c:v>
                </c:pt>
                <c:pt idx="78">
                  <c:v>3.7969999999999997E-2</c:v>
                </c:pt>
                <c:pt idx="79">
                  <c:v>3.9101999999999998E-2</c:v>
                </c:pt>
                <c:pt idx="80">
                  <c:v>3.6311999999999997E-2</c:v>
                </c:pt>
                <c:pt idx="81">
                  <c:v>3.1302999999999997E-2</c:v>
                </c:pt>
                <c:pt idx="82">
                  <c:v>3.0696000000000001E-2</c:v>
                </c:pt>
                <c:pt idx="83">
                  <c:v>3.0061000000000001E-2</c:v>
                </c:pt>
                <c:pt idx="84">
                  <c:v>2.836E-2</c:v>
                </c:pt>
                <c:pt idx="85">
                  <c:v>2.6567E-2</c:v>
                </c:pt>
                <c:pt idx="86">
                  <c:v>2.2745000000000001E-2</c:v>
                </c:pt>
                <c:pt idx="87">
                  <c:v>2.0715999999999998E-2</c:v>
                </c:pt>
                <c:pt idx="88">
                  <c:v>2.4265999999999999E-2</c:v>
                </c:pt>
                <c:pt idx="89">
                  <c:v>2.1486999999999999E-2</c:v>
                </c:pt>
                <c:pt idx="90">
                  <c:v>1.8428E-2</c:v>
                </c:pt>
                <c:pt idx="91">
                  <c:v>2.0541E-2</c:v>
                </c:pt>
                <c:pt idx="92">
                  <c:v>1.6518999999999999E-2</c:v>
                </c:pt>
                <c:pt idx="93">
                  <c:v>1.3157E-2</c:v>
                </c:pt>
                <c:pt idx="94">
                  <c:v>1.6389000000000001E-2</c:v>
                </c:pt>
                <c:pt idx="95">
                  <c:v>1.8429999999999998E-2</c:v>
                </c:pt>
                <c:pt idx="96">
                  <c:v>1.5689000000000002E-2</c:v>
                </c:pt>
                <c:pt idx="97">
                  <c:v>1.4463999999999999E-2</c:v>
                </c:pt>
                <c:pt idx="98">
                  <c:v>1.5644999999999999E-2</c:v>
                </c:pt>
                <c:pt idx="99">
                  <c:v>1.4937000000000001E-2</c:v>
                </c:pt>
                <c:pt idx="100">
                  <c:v>1.0503E-2</c:v>
                </c:pt>
                <c:pt idx="101">
                  <c:v>7.2091000000000004E-3</c:v>
                </c:pt>
                <c:pt idx="102">
                  <c:v>1.5023999999999999E-2</c:v>
                </c:pt>
                <c:pt idx="103">
                  <c:v>2.2284000000000002E-2</c:v>
                </c:pt>
              </c:numCache>
            </c:numRef>
          </c:yVal>
          <c:smooth val="0"/>
          <c:extLst>
            <c:ext xmlns:c16="http://schemas.microsoft.com/office/drawing/2014/chart" uri="{C3380CC4-5D6E-409C-BE32-E72D297353CC}">
              <c16:uniqueId val="{00000000-3D9E-A547-9905-4FE200308F77}"/>
            </c:ext>
          </c:extLst>
        </c:ser>
        <c:ser>
          <c:idx val="1"/>
          <c:order val="1"/>
          <c:tx>
            <c:strRef>
              <c:f>serie4!$M$1</c:f>
              <c:strCache>
                <c:ptCount val="1"/>
                <c:pt idx="0">
                  <c:v>serie4_s15min small B.O= 21%</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serie4!$P$10:$P$113</c:f>
              <c:numCache>
                <c:formatCode>0.00000</c:formatCode>
                <c:ptCount val="104"/>
                <c:pt idx="0">
                  <c:v>0.34242</c:v>
                </c:pt>
                <c:pt idx="1">
                  <c:v>0.26595000000000002</c:v>
                </c:pt>
                <c:pt idx="2">
                  <c:v>0.15185000000000001</c:v>
                </c:pt>
                <c:pt idx="3">
                  <c:v>0.14005999999999999</c:v>
                </c:pt>
                <c:pt idx="4">
                  <c:v>0.20166999999999999</c:v>
                </c:pt>
                <c:pt idx="5">
                  <c:v>0.26274999999999998</c:v>
                </c:pt>
                <c:pt idx="6">
                  <c:v>0.29172999999999999</c:v>
                </c:pt>
                <c:pt idx="7">
                  <c:v>0.28778999999999999</c:v>
                </c:pt>
                <c:pt idx="8">
                  <c:v>0.27294000000000002</c:v>
                </c:pt>
                <c:pt idx="9">
                  <c:v>0.24296999999999999</c:v>
                </c:pt>
                <c:pt idx="10">
                  <c:v>0.17380000000000001</c:v>
                </c:pt>
                <c:pt idx="11">
                  <c:v>0.11248</c:v>
                </c:pt>
                <c:pt idx="12">
                  <c:v>7.8673000000000007E-2</c:v>
                </c:pt>
                <c:pt idx="13">
                  <c:v>4.0103E-2</c:v>
                </c:pt>
                <c:pt idx="14">
                  <c:v>9.6603999999999995E-3</c:v>
                </c:pt>
                <c:pt idx="15">
                  <c:v>0</c:v>
                </c:pt>
                <c:pt idx="16">
                  <c:v>4.8460999999999999E-3</c:v>
                </c:pt>
                <c:pt idx="17">
                  <c:v>4.8411000000000001E-3</c:v>
                </c:pt>
                <c:pt idx="18">
                  <c:v>0</c:v>
                </c:pt>
                <c:pt idx="19">
                  <c:v>4.5424999999999997E-3</c:v>
                </c:pt>
                <c:pt idx="20">
                  <c:v>7.2398999999999996E-3</c:v>
                </c:pt>
                <c:pt idx="21">
                  <c:v>5.1841999999999999E-3</c:v>
                </c:pt>
                <c:pt idx="22">
                  <c:v>3.4701999999999997E-2</c:v>
                </c:pt>
                <c:pt idx="23">
                  <c:v>6.9003999999999996E-2</c:v>
                </c:pt>
                <c:pt idx="24">
                  <c:v>6.7760000000000001E-2</c:v>
                </c:pt>
                <c:pt idx="25">
                  <c:v>3.5399E-2</c:v>
                </c:pt>
                <c:pt idx="26">
                  <c:v>2.2717000000000001E-2</c:v>
                </c:pt>
                <c:pt idx="27">
                  <c:v>1.0160000000000001E-2</c:v>
                </c:pt>
                <c:pt idx="28">
                  <c:v>0</c:v>
                </c:pt>
                <c:pt idx="29">
                  <c:v>0</c:v>
                </c:pt>
                <c:pt idx="30">
                  <c:v>1.1311E-2</c:v>
                </c:pt>
                <c:pt idx="31">
                  <c:v>1.434E-2</c:v>
                </c:pt>
                <c:pt idx="32">
                  <c:v>3.0289000000000002E-3</c:v>
                </c:pt>
                <c:pt idx="33">
                  <c:v>2.0902E-2</c:v>
                </c:pt>
                <c:pt idx="34">
                  <c:v>7.8739000000000003E-2</c:v>
                </c:pt>
                <c:pt idx="35">
                  <c:v>8.2825999999999997E-2</c:v>
                </c:pt>
                <c:pt idx="36">
                  <c:v>4.8228E-2</c:v>
                </c:pt>
                <c:pt idx="37">
                  <c:v>6.4545000000000005E-2</c:v>
                </c:pt>
                <c:pt idx="38">
                  <c:v>0.11302</c:v>
                </c:pt>
                <c:pt idx="39">
                  <c:v>0.10825</c:v>
                </c:pt>
                <c:pt idx="40">
                  <c:v>8.7166999999999994E-2</c:v>
                </c:pt>
                <c:pt idx="41">
                  <c:v>0.15292</c:v>
                </c:pt>
                <c:pt idx="42">
                  <c:v>0.14773</c:v>
                </c:pt>
                <c:pt idx="43">
                  <c:v>0.14535999999999999</c:v>
                </c:pt>
                <c:pt idx="44">
                  <c:v>0.17437</c:v>
                </c:pt>
                <c:pt idx="45">
                  <c:v>0.10338</c:v>
                </c:pt>
                <c:pt idx="46">
                  <c:v>0.14545</c:v>
                </c:pt>
                <c:pt idx="47">
                  <c:v>0.21154999999999999</c:v>
                </c:pt>
                <c:pt idx="48">
                  <c:v>0.11928</c:v>
                </c:pt>
                <c:pt idx="49">
                  <c:v>4.0787999999999998E-2</c:v>
                </c:pt>
                <c:pt idx="50">
                  <c:v>0.13324</c:v>
                </c:pt>
                <c:pt idx="51">
                  <c:v>0.20152</c:v>
                </c:pt>
                <c:pt idx="52">
                  <c:v>0.10906</c:v>
                </c:pt>
                <c:pt idx="53">
                  <c:v>4.4306999999999999E-2</c:v>
                </c:pt>
                <c:pt idx="54">
                  <c:v>4.0821999999999997E-2</c:v>
                </c:pt>
                <c:pt idx="55">
                  <c:v>0.13297999999999999</c:v>
                </c:pt>
                <c:pt idx="56">
                  <c:v>0.18190999999999999</c:v>
                </c:pt>
                <c:pt idx="57">
                  <c:v>9.6814999999999998E-2</c:v>
                </c:pt>
                <c:pt idx="58">
                  <c:v>4.6799E-2</c:v>
                </c:pt>
                <c:pt idx="59">
                  <c:v>3.8317999999999998E-2</c:v>
                </c:pt>
                <c:pt idx="60">
                  <c:v>3.3121999999999999E-2</c:v>
                </c:pt>
                <c:pt idx="61">
                  <c:v>1.7638999999999998E-2</c:v>
                </c:pt>
                <c:pt idx="62">
                  <c:v>0.13244</c:v>
                </c:pt>
                <c:pt idx="63">
                  <c:v>0.24113000000000001</c:v>
                </c:pt>
                <c:pt idx="64">
                  <c:v>0.14002000000000001</c:v>
                </c:pt>
                <c:pt idx="65">
                  <c:v>5.0083000000000003E-2</c:v>
                </c:pt>
                <c:pt idx="66">
                  <c:v>4.3005000000000002E-2</c:v>
                </c:pt>
                <c:pt idx="67">
                  <c:v>4.2036999999999998E-2</c:v>
                </c:pt>
                <c:pt idx="68">
                  <c:v>4.0515000000000002E-2</c:v>
                </c:pt>
                <c:pt idx="69">
                  <c:v>3.2884999999999998E-2</c:v>
                </c:pt>
                <c:pt idx="70">
                  <c:v>2.3837000000000001E-2</c:v>
                </c:pt>
                <c:pt idx="71">
                  <c:v>2.2176000000000001E-2</c:v>
                </c:pt>
                <c:pt idx="72">
                  <c:v>2.4223000000000001E-2</c:v>
                </c:pt>
                <c:pt idx="73">
                  <c:v>2.5312000000000001E-2</c:v>
                </c:pt>
                <c:pt idx="74">
                  <c:v>1.8637999999999998E-2</c:v>
                </c:pt>
                <c:pt idx="75">
                  <c:v>3.6701999999999999E-2</c:v>
                </c:pt>
                <c:pt idx="76">
                  <c:v>0.10816000000000001</c:v>
                </c:pt>
                <c:pt idx="77">
                  <c:v>0.15642</c:v>
                </c:pt>
                <c:pt idx="78">
                  <c:v>0.10205</c:v>
                </c:pt>
                <c:pt idx="79">
                  <c:v>3.3468999999999999E-2</c:v>
                </c:pt>
                <c:pt idx="80">
                  <c:v>1.8225999999999999E-2</c:v>
                </c:pt>
                <c:pt idx="81">
                  <c:v>1.585E-2</c:v>
                </c:pt>
                <c:pt idx="82">
                  <c:v>1.8844E-2</c:v>
                </c:pt>
                <c:pt idx="83">
                  <c:v>2.1929000000000001E-2</c:v>
                </c:pt>
                <c:pt idx="84">
                  <c:v>2.1385999999999999E-2</c:v>
                </c:pt>
                <c:pt idx="85">
                  <c:v>2.0070999999999999E-2</c:v>
                </c:pt>
                <c:pt idx="86">
                  <c:v>1.4265E-2</c:v>
                </c:pt>
                <c:pt idx="87">
                  <c:v>9.4850000000000004E-3</c:v>
                </c:pt>
                <c:pt idx="88">
                  <c:v>1.0748000000000001E-2</c:v>
                </c:pt>
                <c:pt idx="89">
                  <c:v>8.0161999999999994E-3</c:v>
                </c:pt>
                <c:pt idx="90">
                  <c:v>5.7739000000000002E-3</c:v>
                </c:pt>
                <c:pt idx="91">
                  <c:v>4.3712000000000004E-3</c:v>
                </c:pt>
                <c:pt idx="92">
                  <c:v>9.6246999999999999E-4</c:v>
                </c:pt>
                <c:pt idx="93">
                  <c:v>8.3782000000000005E-5</c:v>
                </c:pt>
                <c:pt idx="94">
                  <c:v>7.0414999999999996E-4</c:v>
                </c:pt>
                <c:pt idx="95">
                  <c:v>1.8339999999999999E-2</c:v>
                </c:pt>
                <c:pt idx="96">
                  <c:v>2.3222E-2</c:v>
                </c:pt>
                <c:pt idx="97">
                  <c:v>3.5238999999999999E-2</c:v>
                </c:pt>
                <c:pt idx="98">
                  <c:v>8.9744000000000004E-2</c:v>
                </c:pt>
                <c:pt idx="99">
                  <c:v>7.1383000000000002E-2</c:v>
                </c:pt>
                <c:pt idx="100">
                  <c:v>1.9550000000000001E-2</c:v>
                </c:pt>
                <c:pt idx="101">
                  <c:v>8.1746000000000006E-3</c:v>
                </c:pt>
                <c:pt idx="102">
                  <c:v>6.6636999999999998E-3</c:v>
                </c:pt>
                <c:pt idx="103">
                  <c:v>1.3327E-2</c:v>
                </c:pt>
              </c:numCache>
            </c:numRef>
          </c:yVal>
          <c:smooth val="0"/>
          <c:extLst>
            <c:ext xmlns:c16="http://schemas.microsoft.com/office/drawing/2014/chart" uri="{C3380CC4-5D6E-409C-BE32-E72D297353CC}">
              <c16:uniqueId val="{00000001-3D9E-A547-9905-4FE200308F77}"/>
            </c:ext>
          </c:extLst>
        </c:ser>
        <c:ser>
          <c:idx val="2"/>
          <c:order val="2"/>
          <c:tx>
            <c:strRef>
              <c:f>serie4!$V$1</c:f>
              <c:strCache>
                <c:ptCount val="1"/>
                <c:pt idx="0">
                  <c:v>serie4_s45min small B.O= 50%</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serie4!$Y$10:$Y$113</c:f>
              <c:numCache>
                <c:formatCode>0.0000</c:formatCode>
                <c:ptCount val="104"/>
                <c:pt idx="0">
                  <c:v>1.7139</c:v>
                </c:pt>
                <c:pt idx="1">
                  <c:v>1.6135999999999999</c:v>
                </c:pt>
                <c:pt idx="2">
                  <c:v>1.2766999999999999</c:v>
                </c:pt>
                <c:pt idx="3">
                  <c:v>0.91278000000000004</c:v>
                </c:pt>
                <c:pt idx="4">
                  <c:v>0.76454999999999995</c:v>
                </c:pt>
                <c:pt idx="5">
                  <c:v>0.83357999999999999</c:v>
                </c:pt>
                <c:pt idx="6">
                  <c:v>0.97155000000000002</c:v>
                </c:pt>
                <c:pt idx="7">
                  <c:v>1.0674999999999999</c:v>
                </c:pt>
                <c:pt idx="8">
                  <c:v>1.2324999999999999</c:v>
                </c:pt>
                <c:pt idx="9">
                  <c:v>1.2226999999999999</c:v>
                </c:pt>
                <c:pt idx="10">
                  <c:v>0.91852</c:v>
                </c:pt>
                <c:pt idx="11">
                  <c:v>0.76293</c:v>
                </c:pt>
                <c:pt idx="12">
                  <c:v>0.64910999999999996</c:v>
                </c:pt>
                <c:pt idx="13">
                  <c:v>0.34508</c:v>
                </c:pt>
                <c:pt idx="14">
                  <c:v>9.6974000000000005E-2</c:v>
                </c:pt>
                <c:pt idx="15">
                  <c:v>4.9348000000000003E-2</c:v>
                </c:pt>
                <c:pt idx="16">
                  <c:v>7.2858000000000006E-2</c:v>
                </c:pt>
                <c:pt idx="17">
                  <c:v>5.9542999999999999E-2</c:v>
                </c:pt>
                <c:pt idx="18">
                  <c:v>1.9635E-2</c:v>
                </c:pt>
                <c:pt idx="19">
                  <c:v>3.6454E-3</c:v>
                </c:pt>
                <c:pt idx="20">
                  <c:v>7.8282000000000004E-3</c:v>
                </c:pt>
                <c:pt idx="21">
                  <c:v>8.9096999999999996E-3</c:v>
                </c:pt>
                <c:pt idx="22">
                  <c:v>0.37861</c:v>
                </c:pt>
                <c:pt idx="23">
                  <c:v>0.85558999999999996</c:v>
                </c:pt>
                <c:pt idx="24">
                  <c:v>0.98490999999999995</c:v>
                </c:pt>
                <c:pt idx="25">
                  <c:v>0.66761999999999999</c:v>
                </c:pt>
                <c:pt idx="26">
                  <c:v>0.50033000000000005</c:v>
                </c:pt>
                <c:pt idx="27">
                  <c:v>0.36956</c:v>
                </c:pt>
                <c:pt idx="28">
                  <c:v>0.29431000000000002</c:v>
                </c:pt>
                <c:pt idx="29">
                  <c:v>0.22411</c:v>
                </c:pt>
                <c:pt idx="30">
                  <c:v>0.12278</c:v>
                </c:pt>
                <c:pt idx="31">
                  <c:v>8.8536000000000004E-2</c:v>
                </c:pt>
                <c:pt idx="32">
                  <c:v>7.5540999999999997E-2</c:v>
                </c:pt>
                <c:pt idx="33">
                  <c:v>6.2862000000000001E-2</c:v>
                </c:pt>
                <c:pt idx="34">
                  <c:v>9.6204999999999999E-2</c:v>
                </c:pt>
                <c:pt idx="35">
                  <c:v>0.10815</c:v>
                </c:pt>
                <c:pt idx="36">
                  <c:v>0.10218000000000001</c:v>
                </c:pt>
                <c:pt idx="37">
                  <c:v>0.13797999999999999</c:v>
                </c:pt>
                <c:pt idx="38">
                  <c:v>0.13267999999999999</c:v>
                </c:pt>
                <c:pt idx="39">
                  <c:v>0.11991</c:v>
                </c:pt>
                <c:pt idx="40">
                  <c:v>0.18390000000000001</c:v>
                </c:pt>
                <c:pt idx="41">
                  <c:v>0.20185</c:v>
                </c:pt>
                <c:pt idx="42">
                  <c:v>0.20533000000000001</c:v>
                </c:pt>
                <c:pt idx="43">
                  <c:v>0.22958999999999999</c:v>
                </c:pt>
                <c:pt idx="44">
                  <c:v>0.21393000000000001</c:v>
                </c:pt>
                <c:pt idx="45">
                  <c:v>0.22323000000000001</c:v>
                </c:pt>
                <c:pt idx="46">
                  <c:v>0.21834999999999999</c:v>
                </c:pt>
                <c:pt idx="47">
                  <c:v>0.25056</c:v>
                </c:pt>
                <c:pt idx="48">
                  <c:v>0.24249999999999999</c:v>
                </c:pt>
                <c:pt idx="49">
                  <c:v>0.12908</c:v>
                </c:pt>
                <c:pt idx="50">
                  <c:v>0.16148999999999999</c:v>
                </c:pt>
                <c:pt idx="51">
                  <c:v>0.22120000000000001</c:v>
                </c:pt>
                <c:pt idx="52">
                  <c:v>0.14854999999999999</c:v>
                </c:pt>
                <c:pt idx="53">
                  <c:v>9.6020999999999995E-2</c:v>
                </c:pt>
                <c:pt idx="54">
                  <c:v>0.16658000000000001</c:v>
                </c:pt>
                <c:pt idx="55">
                  <c:v>0.193</c:v>
                </c:pt>
                <c:pt idx="56">
                  <c:v>0.12822</c:v>
                </c:pt>
                <c:pt idx="57">
                  <c:v>9.4173000000000007E-2</c:v>
                </c:pt>
                <c:pt idx="58">
                  <c:v>0.11335000000000001</c:v>
                </c:pt>
                <c:pt idx="59">
                  <c:v>0.17779</c:v>
                </c:pt>
                <c:pt idx="60">
                  <c:v>0.16397</c:v>
                </c:pt>
                <c:pt idx="61">
                  <c:v>9.5902000000000001E-2</c:v>
                </c:pt>
                <c:pt idx="62">
                  <c:v>7.3907E-2</c:v>
                </c:pt>
                <c:pt idx="63">
                  <c:v>6.9985000000000006E-2</c:v>
                </c:pt>
                <c:pt idx="64">
                  <c:v>5.6669999999999998E-2</c:v>
                </c:pt>
                <c:pt idx="65">
                  <c:v>9.8598000000000005E-2</c:v>
                </c:pt>
                <c:pt idx="66">
                  <c:v>0.17426</c:v>
                </c:pt>
                <c:pt idx="67">
                  <c:v>0.14243</c:v>
                </c:pt>
                <c:pt idx="68">
                  <c:v>8.2574999999999996E-2</c:v>
                </c:pt>
                <c:pt idx="69">
                  <c:v>7.9033999999999993E-2</c:v>
                </c:pt>
                <c:pt idx="70">
                  <c:v>7.4184E-2</c:v>
                </c:pt>
                <c:pt idx="71">
                  <c:v>6.9242999999999999E-2</c:v>
                </c:pt>
                <c:pt idx="72">
                  <c:v>7.1114999999999998E-2</c:v>
                </c:pt>
                <c:pt idx="73">
                  <c:v>7.8290999999999999E-2</c:v>
                </c:pt>
                <c:pt idx="74">
                  <c:v>7.5843999999999995E-2</c:v>
                </c:pt>
                <c:pt idx="75">
                  <c:v>8.2166000000000003E-2</c:v>
                </c:pt>
                <c:pt idx="76">
                  <c:v>9.7804000000000002E-2</c:v>
                </c:pt>
                <c:pt idx="77">
                  <c:v>9.9285999999999999E-2</c:v>
                </c:pt>
                <c:pt idx="78">
                  <c:v>8.7418999999999997E-2</c:v>
                </c:pt>
                <c:pt idx="79">
                  <c:v>7.3835999999999999E-2</c:v>
                </c:pt>
                <c:pt idx="80">
                  <c:v>6.3933000000000004E-2</c:v>
                </c:pt>
                <c:pt idx="81">
                  <c:v>5.0120999999999999E-2</c:v>
                </c:pt>
                <c:pt idx="82">
                  <c:v>3.1130000000000001E-2</c:v>
                </c:pt>
                <c:pt idx="83">
                  <c:v>1.7637E-2</c:v>
                </c:pt>
                <c:pt idx="84">
                  <c:v>1.5904000000000001E-2</c:v>
                </c:pt>
                <c:pt idx="85">
                  <c:v>1.5427E-2</c:v>
                </c:pt>
                <c:pt idx="86">
                  <c:v>1.8116E-2</c:v>
                </c:pt>
                <c:pt idx="87">
                  <c:v>2.1328E-2</c:v>
                </c:pt>
                <c:pt idx="88">
                  <c:v>2.4109999999999999E-2</c:v>
                </c:pt>
                <c:pt idx="89">
                  <c:v>1.7068E-2</c:v>
                </c:pt>
                <c:pt idx="90">
                  <c:v>1.0064E-2</c:v>
                </c:pt>
                <c:pt idx="91">
                  <c:v>5.8416999999999997E-2</c:v>
                </c:pt>
                <c:pt idx="92">
                  <c:v>8.8828000000000004E-2</c:v>
                </c:pt>
                <c:pt idx="93">
                  <c:v>4.4070999999999999E-2</c:v>
                </c:pt>
                <c:pt idx="94">
                  <c:v>1.8478999999999999E-2</c:v>
                </c:pt>
                <c:pt idx="95">
                  <c:v>2.1097000000000001E-2</c:v>
                </c:pt>
                <c:pt idx="96">
                  <c:v>1.8474000000000001E-2</c:v>
                </c:pt>
                <c:pt idx="97">
                  <c:v>1.6736000000000001E-2</c:v>
                </c:pt>
                <c:pt idx="98">
                  <c:v>8.8623E-3</c:v>
                </c:pt>
                <c:pt idx="99">
                  <c:v>1.0378E-2</c:v>
                </c:pt>
                <c:pt idx="100">
                  <c:v>1.9983999999999998E-2</c:v>
                </c:pt>
                <c:pt idx="101">
                  <c:v>3.5387000000000002E-2</c:v>
                </c:pt>
                <c:pt idx="102">
                  <c:v>7.6335E-2</c:v>
                </c:pt>
                <c:pt idx="103">
                  <c:v>0.10111000000000001</c:v>
                </c:pt>
              </c:numCache>
            </c:numRef>
          </c:yVal>
          <c:smooth val="0"/>
          <c:extLst>
            <c:ext xmlns:c16="http://schemas.microsoft.com/office/drawing/2014/chart" uri="{C3380CC4-5D6E-409C-BE32-E72D297353CC}">
              <c16:uniqueId val="{00000002-3D9E-A547-9905-4FE200308F77}"/>
            </c:ext>
          </c:extLst>
        </c:ser>
        <c:ser>
          <c:idx val="3"/>
          <c:order val="3"/>
          <c:tx>
            <c:strRef>
              <c:f>serie4!$AE$1</c:f>
              <c:strCache>
                <c:ptCount val="1"/>
                <c:pt idx="0">
                  <c:v>serie4_s1h small B.O= 56%</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serie4!$AE$10:$AE$113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serie4!$AH$10:$AH$113</c:f>
              <c:numCache>
                <c:formatCode>0.0000</c:formatCode>
                <c:ptCount val="104"/>
                <c:pt idx="0">
                  <c:v>1.9400999999999999</c:v>
                </c:pt>
                <c:pt idx="1">
                  <c:v>1.9021999999999999</c:v>
                </c:pt>
                <c:pt idx="2">
                  <c:v>1.6558999999999999</c:v>
                </c:pt>
                <c:pt idx="3">
                  <c:v>1.22</c:v>
                </c:pt>
                <c:pt idx="4">
                  <c:v>0.86948000000000003</c:v>
                </c:pt>
                <c:pt idx="5">
                  <c:v>0.84097</c:v>
                </c:pt>
                <c:pt idx="6">
                  <c:v>0.99990999999999997</c:v>
                </c:pt>
                <c:pt idx="7">
                  <c:v>1.1520999999999999</c:v>
                </c:pt>
                <c:pt idx="8">
                  <c:v>1.3804000000000001</c:v>
                </c:pt>
                <c:pt idx="9">
                  <c:v>1.3657999999999999</c:v>
                </c:pt>
                <c:pt idx="10">
                  <c:v>1.0168999999999999</c:v>
                </c:pt>
                <c:pt idx="11">
                  <c:v>0.88027999999999995</c:v>
                </c:pt>
                <c:pt idx="12">
                  <c:v>0.79542000000000002</c:v>
                </c:pt>
                <c:pt idx="13">
                  <c:v>0.43506</c:v>
                </c:pt>
                <c:pt idx="14">
                  <c:v>0.12820000000000001</c:v>
                </c:pt>
                <c:pt idx="15">
                  <c:v>8.3572999999999995E-2</c:v>
                </c:pt>
                <c:pt idx="16">
                  <c:v>0.12148</c:v>
                </c:pt>
                <c:pt idx="17">
                  <c:v>0.10252</c:v>
                </c:pt>
                <c:pt idx="18">
                  <c:v>3.4884999999999999E-2</c:v>
                </c:pt>
                <c:pt idx="19">
                  <c:v>1.4881999999999999E-2</c:v>
                </c:pt>
                <c:pt idx="20">
                  <c:v>2.7668999999999999E-2</c:v>
                </c:pt>
                <c:pt idx="21">
                  <c:v>1.8667E-2</c:v>
                </c:pt>
                <c:pt idx="22">
                  <c:v>0.47127999999999998</c:v>
                </c:pt>
                <c:pt idx="23">
                  <c:v>1.0847</c:v>
                </c:pt>
                <c:pt idx="24">
                  <c:v>1.3258000000000001</c:v>
                </c:pt>
                <c:pt idx="25">
                  <c:v>0.96672999999999998</c:v>
                </c:pt>
                <c:pt idx="26">
                  <c:v>0.74960000000000004</c:v>
                </c:pt>
                <c:pt idx="27">
                  <c:v>0.58635999999999999</c:v>
                </c:pt>
                <c:pt idx="28">
                  <c:v>0.50602000000000003</c:v>
                </c:pt>
                <c:pt idx="29">
                  <c:v>0.40418999999999999</c:v>
                </c:pt>
                <c:pt idx="30">
                  <c:v>0.23405999999999999</c:v>
                </c:pt>
                <c:pt idx="31">
                  <c:v>0.16259000000000001</c:v>
                </c:pt>
                <c:pt idx="32">
                  <c:v>0.12525</c:v>
                </c:pt>
                <c:pt idx="33">
                  <c:v>9.6244999999999997E-2</c:v>
                </c:pt>
                <c:pt idx="34">
                  <c:v>0.12534000000000001</c:v>
                </c:pt>
                <c:pt idx="35">
                  <c:v>0.11974</c:v>
                </c:pt>
                <c:pt idx="36">
                  <c:v>9.4648999999999997E-2</c:v>
                </c:pt>
                <c:pt idx="37">
                  <c:v>0.14266000000000001</c:v>
                </c:pt>
                <c:pt idx="38">
                  <c:v>0.15015000000000001</c:v>
                </c:pt>
                <c:pt idx="39">
                  <c:v>0.16138</c:v>
                </c:pt>
                <c:pt idx="40">
                  <c:v>0.18196999999999999</c:v>
                </c:pt>
                <c:pt idx="41">
                  <c:v>0.20877999999999999</c:v>
                </c:pt>
                <c:pt idx="42">
                  <c:v>0.23713999999999999</c:v>
                </c:pt>
                <c:pt idx="43">
                  <c:v>0.24318000000000001</c:v>
                </c:pt>
                <c:pt idx="44">
                  <c:v>0.23194999999999999</c:v>
                </c:pt>
                <c:pt idx="45">
                  <c:v>0.23849999999999999</c:v>
                </c:pt>
                <c:pt idx="46">
                  <c:v>0.23758000000000001</c:v>
                </c:pt>
                <c:pt idx="47">
                  <c:v>0.25888</c:v>
                </c:pt>
                <c:pt idx="48" formatCode="0.0000E+00">
                  <c:v>0.21392</c:v>
                </c:pt>
                <c:pt idx="49" formatCode="0.0000E+00">
                  <c:v>0.14166000000000001</c:v>
                </c:pt>
                <c:pt idx="50" formatCode="0.0000E+00">
                  <c:v>0.22056000000000001</c:v>
                </c:pt>
                <c:pt idx="51" formatCode="0.0000E+00">
                  <c:v>0.17588999999999999</c:v>
                </c:pt>
                <c:pt idx="52" formatCode="0.0000E+00">
                  <c:v>0.11487</c:v>
                </c:pt>
                <c:pt idx="53" formatCode="0.0000E+00">
                  <c:v>0.22806000000000001</c:v>
                </c:pt>
                <c:pt idx="54" formatCode="0.0000E+00">
                  <c:v>0.22456000000000001</c:v>
                </c:pt>
                <c:pt idx="55" formatCode="0.0000E+00">
                  <c:v>0.10425</c:v>
                </c:pt>
                <c:pt idx="56" formatCode="0.0000E+00">
                  <c:v>7.8008999999999995E-2</c:v>
                </c:pt>
                <c:pt idx="57" formatCode="0.0000E+00">
                  <c:v>0.16342000000000001</c:v>
                </c:pt>
                <c:pt idx="58" formatCode="0.0000E+00">
                  <c:v>0.22172</c:v>
                </c:pt>
                <c:pt idx="59" formatCode="0.0000E+00">
                  <c:v>0.14638000000000001</c:v>
                </c:pt>
                <c:pt idx="60" formatCode="0.0000E+00">
                  <c:v>9.3092999999999995E-2</c:v>
                </c:pt>
                <c:pt idx="61" formatCode="0.0000E+00">
                  <c:v>7.6880000000000004E-2</c:v>
                </c:pt>
                <c:pt idx="62" formatCode="0.0000E+00">
                  <c:v>0.13219</c:v>
                </c:pt>
                <c:pt idx="63" formatCode="0.0000E+00">
                  <c:v>0.19015000000000001</c:v>
                </c:pt>
                <c:pt idx="64" formatCode="0.0000E+00">
                  <c:v>0.13250000000000001</c:v>
                </c:pt>
                <c:pt idx="65" formatCode="0.0000E+00">
                  <c:v>8.2780000000000006E-2</c:v>
                </c:pt>
                <c:pt idx="66" formatCode="0.0000E+00">
                  <c:v>8.4702E-2</c:v>
                </c:pt>
                <c:pt idx="67" formatCode="0.0000E+00">
                  <c:v>6.7033999999999996E-2</c:v>
                </c:pt>
                <c:pt idx="68" formatCode="0.0000E+00">
                  <c:v>6.4758999999999997E-2</c:v>
                </c:pt>
                <c:pt idx="69" formatCode="0.0000E+00">
                  <c:v>0.15189</c:v>
                </c:pt>
                <c:pt idx="70" formatCode="0.0000E+00">
                  <c:v>0.18429999999999999</c:v>
                </c:pt>
                <c:pt idx="71" formatCode="0.0000E+00">
                  <c:v>9.5644999999999994E-2</c:v>
                </c:pt>
                <c:pt idx="72" formatCode="0.0000E+00">
                  <c:v>4.6875E-2</c:v>
                </c:pt>
                <c:pt idx="73" formatCode="0.0000E+00">
                  <c:v>5.2697000000000001E-2</c:v>
                </c:pt>
                <c:pt idx="74" formatCode="0.0000E+00">
                  <c:v>5.3994E-2</c:v>
                </c:pt>
                <c:pt idx="75" formatCode="0.0000E+00">
                  <c:v>5.2892000000000002E-2</c:v>
                </c:pt>
                <c:pt idx="76" formatCode="0.0000E+00">
                  <c:v>4.8648999999999998E-2</c:v>
                </c:pt>
                <c:pt idx="77" formatCode="0.0000E+00">
                  <c:v>4.0425000000000003E-2</c:v>
                </c:pt>
                <c:pt idx="78" formatCode="0.0000E+00">
                  <c:v>6.1552000000000003E-2</c:v>
                </c:pt>
                <c:pt idx="79" formatCode="0.0000E+00">
                  <c:v>0.10384</c:v>
                </c:pt>
                <c:pt idx="80" formatCode="0.0000E+00">
                  <c:v>0.10976</c:v>
                </c:pt>
                <c:pt idx="81" formatCode="0.0000E+00">
                  <c:v>8.8831999999999994E-2</c:v>
                </c:pt>
                <c:pt idx="82" formatCode="0.0000E+00">
                  <c:v>6.4023999999999998E-2</c:v>
                </c:pt>
                <c:pt idx="83" formatCode="0.0000E+00">
                  <c:v>4.6087999999999997E-2</c:v>
                </c:pt>
                <c:pt idx="84" formatCode="0.0000E+00">
                  <c:v>4.3362999999999999E-2</c:v>
                </c:pt>
                <c:pt idx="85" formatCode="0.0000E+00">
                  <c:v>3.8695E-2</c:v>
                </c:pt>
                <c:pt idx="86" formatCode="0.0000E+00">
                  <c:v>2.2085E-2</c:v>
                </c:pt>
                <c:pt idx="87" formatCode="0.0000E+00">
                  <c:v>9.2575999999999995E-3</c:v>
                </c:pt>
                <c:pt idx="88" formatCode="0.0000E+00">
                  <c:v>9.7820000000000008E-3</c:v>
                </c:pt>
                <c:pt idx="89" formatCode="0.0000E+00">
                  <c:v>1.7104000000000001E-2</c:v>
                </c:pt>
                <c:pt idx="90" formatCode="0.0000E+00">
                  <c:v>3.6377E-2</c:v>
                </c:pt>
                <c:pt idx="91" formatCode="0.0000E+00">
                  <c:v>5.5821999999999997E-2</c:v>
                </c:pt>
                <c:pt idx="92" formatCode="0.0000E+00">
                  <c:v>5.5777E-2</c:v>
                </c:pt>
                <c:pt idx="93" formatCode="0.0000E+00">
                  <c:v>7.6105999999999993E-2</c:v>
                </c:pt>
                <c:pt idx="94" formatCode="0.0000E+00">
                  <c:v>0.12041</c:v>
                </c:pt>
                <c:pt idx="95" formatCode="0.0000E+00">
                  <c:v>6.7999000000000004E-2</c:v>
                </c:pt>
                <c:pt idx="96" formatCode="0.0000E+00">
                  <c:v>1.0291E-2</c:v>
                </c:pt>
                <c:pt idx="97" formatCode="0.0000E+00">
                  <c:v>1.4248E-2</c:v>
                </c:pt>
                <c:pt idx="98" formatCode="0.0000E+00">
                  <c:v>3.9573999999999998E-3</c:v>
                </c:pt>
                <c:pt idx="99" formatCode="0.0000E+00">
                  <c:v>0</c:v>
                </c:pt>
                <c:pt idx="100" formatCode="0.0000E+00">
                  <c:v>0</c:v>
                </c:pt>
                <c:pt idx="101" formatCode="0.0000E+00">
                  <c:v>3.3771999999999999E-3</c:v>
                </c:pt>
                <c:pt idx="102" formatCode="0.0000E+00">
                  <c:v>1.8598E-2</c:v>
                </c:pt>
                <c:pt idx="103" formatCode="0.0000E+00">
                  <c:v>3.0440999999999999E-2</c:v>
                </c:pt>
              </c:numCache>
            </c:numRef>
          </c:yVal>
          <c:smooth val="0"/>
          <c:extLst>
            <c:ext xmlns:c16="http://schemas.microsoft.com/office/drawing/2014/chart" uri="{C3380CC4-5D6E-409C-BE32-E72D297353CC}">
              <c16:uniqueId val="{00000003-3D9E-A547-9905-4FE200308F77}"/>
            </c:ext>
          </c:extLst>
        </c:ser>
        <c:ser>
          <c:idx val="4"/>
          <c:order val="4"/>
          <c:tx>
            <c:strRef>
              <c:f>serie4!$AN$1</c:f>
              <c:strCache>
                <c:ptCount val="1"/>
                <c:pt idx="0">
                  <c:v>serie4_s1h15 small B.O= 62%</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serie4!$AN$10:$AN$113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serie4!$AQ$10:$AQ$113</c:f>
              <c:numCache>
                <c:formatCode>0.0000</c:formatCode>
                <c:ptCount val="104"/>
                <c:pt idx="0">
                  <c:v>2.1756000000000002</c:v>
                </c:pt>
                <c:pt idx="1">
                  <c:v>2.1539999999999999</c:v>
                </c:pt>
                <c:pt idx="2">
                  <c:v>1.9055</c:v>
                </c:pt>
                <c:pt idx="3">
                  <c:v>1.4865999999999999</c:v>
                </c:pt>
                <c:pt idx="4">
                  <c:v>1.1595</c:v>
                </c:pt>
                <c:pt idx="5">
                  <c:v>1.0668</c:v>
                </c:pt>
                <c:pt idx="6">
                  <c:v>1.1601999999999999</c:v>
                </c:pt>
                <c:pt idx="7">
                  <c:v>1.3106</c:v>
                </c:pt>
                <c:pt idx="8">
                  <c:v>1.5991</c:v>
                </c:pt>
                <c:pt idx="9">
                  <c:v>1.6040000000000001</c:v>
                </c:pt>
                <c:pt idx="10">
                  <c:v>1.2511000000000001</c:v>
                </c:pt>
                <c:pt idx="11">
                  <c:v>1.115</c:v>
                </c:pt>
                <c:pt idx="12">
                  <c:v>0.98338000000000003</c:v>
                </c:pt>
                <c:pt idx="13">
                  <c:v>0.56062999999999996</c:v>
                </c:pt>
                <c:pt idx="14">
                  <c:v>0.19306999999999999</c:v>
                </c:pt>
                <c:pt idx="15">
                  <c:v>0.14104</c:v>
                </c:pt>
                <c:pt idx="16">
                  <c:v>0.20815</c:v>
                </c:pt>
                <c:pt idx="17">
                  <c:v>0.20415</c:v>
                </c:pt>
                <c:pt idx="18">
                  <c:v>8.5357000000000002E-2</c:v>
                </c:pt>
                <c:pt idx="19">
                  <c:v>7.4789999999999995E-2</c:v>
                </c:pt>
                <c:pt idx="20">
                  <c:v>0.12770000000000001</c:v>
                </c:pt>
                <c:pt idx="21">
                  <c:v>7.6472999999999999E-2</c:v>
                </c:pt>
                <c:pt idx="22">
                  <c:v>0.65183000000000002</c:v>
                </c:pt>
                <c:pt idx="23">
                  <c:v>1.4778</c:v>
                </c:pt>
                <c:pt idx="24">
                  <c:v>1.8524</c:v>
                </c:pt>
                <c:pt idx="25">
                  <c:v>1.4473</c:v>
                </c:pt>
                <c:pt idx="26">
                  <c:v>1.2624</c:v>
                </c:pt>
                <c:pt idx="27">
                  <c:v>1.1172</c:v>
                </c:pt>
                <c:pt idx="28">
                  <c:v>1.0512999999999999</c:v>
                </c:pt>
                <c:pt idx="29">
                  <c:v>0.89037999999999995</c:v>
                </c:pt>
                <c:pt idx="30">
                  <c:v>0.60734999999999995</c:v>
                </c:pt>
                <c:pt idx="31">
                  <c:v>0.44784000000000002</c:v>
                </c:pt>
                <c:pt idx="32">
                  <c:v>0.31635999999999997</c:v>
                </c:pt>
                <c:pt idx="33">
                  <c:v>0.25396000000000002</c:v>
                </c:pt>
                <c:pt idx="34" formatCode="0.0000E+00">
                  <c:v>0.12393</c:v>
                </c:pt>
                <c:pt idx="35" formatCode="0.0000E+00">
                  <c:v>0.13394</c:v>
                </c:pt>
                <c:pt idx="36" formatCode="0.0000E+00">
                  <c:v>0.12114</c:v>
                </c:pt>
                <c:pt idx="37" formatCode="0.0000E+00">
                  <c:v>8.2740999999999995E-2</c:v>
                </c:pt>
                <c:pt idx="38" formatCode="0.0000E+00">
                  <c:v>0.10406</c:v>
                </c:pt>
                <c:pt idx="39" formatCode="0.0000E+00">
                  <c:v>0.15001999999999999</c:v>
                </c:pt>
                <c:pt idx="40" formatCode="0.0000E+00">
                  <c:v>0.13203000000000001</c:v>
                </c:pt>
                <c:pt idx="41" formatCode="0.0000E+00">
                  <c:v>0.15948999999999999</c:v>
                </c:pt>
                <c:pt idx="42" formatCode="0.0000E+00">
                  <c:v>0.1842</c:v>
                </c:pt>
                <c:pt idx="43" formatCode="0.0000E+00">
                  <c:v>0.14182</c:v>
                </c:pt>
                <c:pt idx="44" formatCode="0.0000E+00">
                  <c:v>0.20537</c:v>
                </c:pt>
                <c:pt idx="45" formatCode="0.0000E+00">
                  <c:v>0.17796000000000001</c:v>
                </c:pt>
                <c:pt idx="46" formatCode="0.0000E+00">
                  <c:v>0.17482</c:v>
                </c:pt>
                <c:pt idx="47" formatCode="0.0000E+00">
                  <c:v>0.23119000000000001</c:v>
                </c:pt>
                <c:pt idx="48" formatCode="0.0000E+00">
                  <c:v>0.11584999999999999</c:v>
                </c:pt>
                <c:pt idx="49" formatCode="0.0000E+00">
                  <c:v>0.11196</c:v>
                </c:pt>
                <c:pt idx="50" formatCode="0.0000E+00">
                  <c:v>0.24410000000000001</c:v>
                </c:pt>
                <c:pt idx="51" formatCode="0.0000E+00">
                  <c:v>0.19259000000000001</c:v>
                </c:pt>
                <c:pt idx="52" formatCode="0.0000E+00">
                  <c:v>6.4149999999999999E-2</c:v>
                </c:pt>
                <c:pt idx="53" formatCode="0.0000E+00">
                  <c:v>4.4871000000000001E-2</c:v>
                </c:pt>
                <c:pt idx="54" formatCode="0.0000E+00">
                  <c:v>0.18023</c:v>
                </c:pt>
                <c:pt idx="55" formatCode="0.0000E+00">
                  <c:v>0.24421999999999999</c:v>
                </c:pt>
                <c:pt idx="56" formatCode="0.0000E+00">
                  <c:v>0.11899</c:v>
                </c:pt>
                <c:pt idx="57" formatCode="0.0000E+00">
                  <c:v>6.7097000000000004E-2</c:v>
                </c:pt>
                <c:pt idx="58" formatCode="0.0000E+00">
                  <c:v>6.3509999999999997E-2</c:v>
                </c:pt>
                <c:pt idx="59" formatCode="0.0000E+00">
                  <c:v>0.11619</c:v>
                </c:pt>
                <c:pt idx="60" formatCode="0.0000E+00">
                  <c:v>0.23042000000000001</c:v>
                </c:pt>
                <c:pt idx="61" formatCode="0.0000E+00">
                  <c:v>0.19333</c:v>
                </c:pt>
                <c:pt idx="62" formatCode="0.0000E+00">
                  <c:v>8.3333000000000004E-2</c:v>
                </c:pt>
                <c:pt idx="63" formatCode="0.0000E+00">
                  <c:v>6.6197000000000006E-2</c:v>
                </c:pt>
                <c:pt idx="64" formatCode="0.0000E+00">
                  <c:v>6.6820000000000004E-2</c:v>
                </c:pt>
                <c:pt idx="65" formatCode="0.0000E+00">
                  <c:v>6.0358000000000002E-2</c:v>
                </c:pt>
                <c:pt idx="66" formatCode="0.0000E+00">
                  <c:v>5.0809E-2</c:v>
                </c:pt>
                <c:pt idx="67" formatCode="0.0000E+00">
                  <c:v>4.8439000000000003E-2</c:v>
                </c:pt>
                <c:pt idx="68" formatCode="0.0000E+00">
                  <c:v>6.7815E-2</c:v>
                </c:pt>
                <c:pt idx="69" formatCode="0.0000E+00">
                  <c:v>0.16228000000000001</c:v>
                </c:pt>
                <c:pt idx="70" formatCode="0.0000E+00">
                  <c:v>0.2</c:v>
                </c:pt>
                <c:pt idx="71" formatCode="0.0000E+00">
                  <c:v>0.11236</c:v>
                </c:pt>
                <c:pt idx="72" formatCode="0.0000E+00">
                  <c:v>6.2887999999999999E-2</c:v>
                </c:pt>
                <c:pt idx="73" formatCode="0.0000E+00">
                  <c:v>5.7137E-2</c:v>
                </c:pt>
                <c:pt idx="74" formatCode="0.0000E+00">
                  <c:v>4.4981E-2</c:v>
                </c:pt>
                <c:pt idx="75" formatCode="0.0000E+00">
                  <c:v>4.3770000000000003E-2</c:v>
                </c:pt>
                <c:pt idx="76" formatCode="0.0000E+00">
                  <c:v>4.6690000000000002E-2</c:v>
                </c:pt>
                <c:pt idx="77" formatCode="0.0000E+00">
                  <c:v>4.5073000000000002E-2</c:v>
                </c:pt>
                <c:pt idx="78" formatCode="0.0000E+00">
                  <c:v>4.1437000000000002E-2</c:v>
                </c:pt>
                <c:pt idx="79" formatCode="0.0000E+00">
                  <c:v>3.8337999999999997E-2</c:v>
                </c:pt>
                <c:pt idx="80" formatCode="0.0000E+00">
                  <c:v>3.2819000000000001E-2</c:v>
                </c:pt>
                <c:pt idx="81" formatCode="0.0000E+00">
                  <c:v>3.6755000000000003E-2</c:v>
                </c:pt>
                <c:pt idx="82" formatCode="0.0000E+00">
                  <c:v>7.9646999999999996E-2</c:v>
                </c:pt>
                <c:pt idx="83" formatCode="0.0000E+00">
                  <c:v>0.11280999999999999</c:v>
                </c:pt>
                <c:pt idx="84" formatCode="0.0000E+00">
                  <c:v>0.11012</c:v>
                </c:pt>
                <c:pt idx="85" formatCode="0.0000E+00">
                  <c:v>8.6662000000000003E-2</c:v>
                </c:pt>
                <c:pt idx="86" formatCode="0.0000E+00">
                  <c:v>4.1338E-2</c:v>
                </c:pt>
                <c:pt idx="87" formatCode="0.0000E+00">
                  <c:v>1.9942999999999999E-2</c:v>
                </c:pt>
                <c:pt idx="88" formatCode="0.0000E+00">
                  <c:v>2.5281000000000001E-2</c:v>
                </c:pt>
                <c:pt idx="89" formatCode="0.0000E+00">
                  <c:v>2.0295000000000001E-2</c:v>
                </c:pt>
                <c:pt idx="90" formatCode="0.0000E+00">
                  <c:v>1.4411999999999999E-2</c:v>
                </c:pt>
                <c:pt idx="91" formatCode="0.0000E+00">
                  <c:v>1.7760000000000001E-2</c:v>
                </c:pt>
                <c:pt idx="92" formatCode="0.0000E+00">
                  <c:v>1.4782999999999999E-2</c:v>
                </c:pt>
                <c:pt idx="93" formatCode="0.0000E+00">
                  <c:v>9.6369000000000003E-3</c:v>
                </c:pt>
                <c:pt idx="94" formatCode="0.0000E+00">
                  <c:v>9.6066999999999993E-3</c:v>
                </c:pt>
                <c:pt idx="95" formatCode="0.0000E+00">
                  <c:v>6.2617000000000006E-2</c:v>
                </c:pt>
                <c:pt idx="96" formatCode="0.0000E+00">
                  <c:v>0.13639999999999999</c:v>
                </c:pt>
                <c:pt idx="97" formatCode="0.0000E+00">
                  <c:v>9.0472999999999998E-2</c:v>
                </c:pt>
                <c:pt idx="98" formatCode="0.0000E+00">
                  <c:v>1.5613999999999999E-2</c:v>
                </c:pt>
                <c:pt idx="99" formatCode="0.0000E+00">
                  <c:v>1.7632999999999999E-2</c:v>
                </c:pt>
                <c:pt idx="100" formatCode="0.0000E+00">
                  <c:v>1.3774E-2</c:v>
                </c:pt>
                <c:pt idx="101" formatCode="0.0000E+00">
                  <c:v>7.9092999999999993E-3</c:v>
                </c:pt>
                <c:pt idx="102" formatCode="0.0000E+00">
                  <c:v>2.3709999999999998E-2</c:v>
                </c:pt>
                <c:pt idx="103" formatCode="0.0000E+00">
                  <c:v>3.1601999999999998E-2</c:v>
                </c:pt>
              </c:numCache>
            </c:numRef>
          </c:yVal>
          <c:smooth val="0"/>
          <c:extLst>
            <c:ext xmlns:c16="http://schemas.microsoft.com/office/drawing/2014/chart" uri="{C3380CC4-5D6E-409C-BE32-E72D297353CC}">
              <c16:uniqueId val="{00000004-3D9E-A547-9905-4FE200308F77}"/>
            </c:ext>
          </c:extLst>
        </c:ser>
        <c:dLbls>
          <c:showLegendKey val="0"/>
          <c:showVal val="0"/>
          <c:showCatName val="0"/>
          <c:showSerName val="0"/>
          <c:showPercent val="0"/>
          <c:showBubbleSize val="0"/>
        </c:dLbls>
        <c:axId val="100025775"/>
        <c:axId val="140648703"/>
      </c:scatterChart>
      <c:valAx>
        <c:axId val="100025775"/>
        <c:scaling>
          <c:orientation val="minMax"/>
          <c:max val="3"/>
          <c:min val="0.78"/>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Pore size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648703"/>
        <c:crosses val="autoZero"/>
        <c:crossBetween val="midCat"/>
        <c:majorUnit val="0.2"/>
      </c:valAx>
      <c:valAx>
        <c:axId val="140648703"/>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mL/g</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025775"/>
        <c:crosses val="autoZero"/>
        <c:crossBetween val="midCat"/>
        <c:majorUnit val="0.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Ring-current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xVal>
            <c:numRef>
              <c:f>serie4!$AW$92:$AW$123</c:f>
              <c:numCache>
                <c:formatCode>0.0000</c:formatCode>
                <c:ptCount val="32"/>
                <c:pt idx="0">
                  <c:v>1.5052623539248704</c:v>
                </c:pt>
                <c:pt idx="1">
                  <c:v>1.8207897222983944</c:v>
                </c:pt>
                <c:pt idx="2">
                  <c:v>5.0101994300574226</c:v>
                </c:pt>
                <c:pt idx="3">
                  <c:v>4.3373364803602206</c:v>
                </c:pt>
                <c:pt idx="4">
                  <c:v>0.82603224721012891</c:v>
                </c:pt>
                <c:pt idx="5">
                  <c:v>3.4594857598169511</c:v>
                </c:pt>
                <c:pt idx="6">
                  <c:v>3.1658539368478684</c:v>
                </c:pt>
                <c:pt idx="7">
                  <c:v>2.9321786066239155</c:v>
                </c:pt>
                <c:pt idx="8">
                  <c:v>2.7413153985723104</c:v>
                </c:pt>
                <c:pt idx="9">
                  <c:v>2.5814193842345352</c:v>
                </c:pt>
                <c:pt idx="10">
                  <c:v>2.4442840165391555</c:v>
                </c:pt>
                <c:pt idx="11">
                  <c:v>2.3242019419948119</c:v>
                </c:pt>
                <c:pt idx="12">
                  <c:v>2.2171836586507347</c:v>
                </c:pt>
                <c:pt idx="13">
                  <c:v>2.120421550603905</c:v>
                </c:pt>
                <c:pt idx="14">
                  <c:v>2.0319221816066975</c:v>
                </c:pt>
                <c:pt idx="15">
                  <c:v>1.9502539700223744</c:v>
                </c:pt>
                <c:pt idx="16">
                  <c:v>1.8743739878442387</c:v>
                </c:pt>
                <c:pt idx="17">
                  <c:v>1.8035090226853292</c:v>
                </c:pt>
                <c:pt idx="18">
                  <c:v>1.7370738557034997</c:v>
                </c:pt>
                <c:pt idx="19">
                  <c:v>1.6746150663211545</c:v>
                </c:pt>
                <c:pt idx="20">
                  <c:v>1.6157723483736994</c:v>
                </c:pt>
                <c:pt idx="21">
                  <c:v>1.560251841343514</c:v>
                </c:pt>
                <c:pt idx="22">
                  <c:v>1.507807707578527</c:v>
                </c:pt>
                <c:pt idx="23">
                  <c:v>1.4582293707353458</c:v>
                </c:pt>
                <c:pt idx="24">
                  <c:v>1.4113326427751394</c:v>
                </c:pt>
                <c:pt idx="25">
                  <c:v>1.3669535236851775</c:v>
                </c:pt>
                <c:pt idx="26">
                  <c:v>1.3249438399296145</c:v>
                </c:pt>
                <c:pt idx="27">
                  <c:v>1.2851681494609442</c:v>
                </c:pt>
                <c:pt idx="28">
                  <c:v>1.2475015206680489</c:v>
                </c:pt>
                <c:pt idx="29">
                  <c:v>1.21182791576112</c:v>
                </c:pt>
                <c:pt idx="30">
                  <c:v>1.1780389935316702</c:v>
                </c:pt>
                <c:pt idx="31">
                  <c:v>15.262569130119349</c:v>
                </c:pt>
              </c:numCache>
            </c:numRef>
          </c:xVal>
          <c:yVal>
            <c:numRef>
              <c:f>serie4!$AV$92:$AV$123</c:f>
              <c:numCache>
                <c:formatCode>General</c:formatCode>
                <c:ptCount val="32"/>
                <c:pt idx="0">
                  <c:v>5.21</c:v>
                </c:pt>
                <c:pt idx="1">
                  <c:v>4.1500000000000004</c:v>
                </c:pt>
                <c:pt idx="2">
                  <c:v>1.2</c:v>
                </c:pt>
                <c:pt idx="3">
                  <c:v>1.4</c:v>
                </c:pt>
                <c:pt idx="4">
                  <c:v>10</c:v>
                </c:pt>
                <c:pt idx="5">
                  <c:v>1.8</c:v>
                </c:pt>
                <c:pt idx="6">
                  <c:v>2</c:v>
                </c:pt>
                <c:pt idx="7">
                  <c:v>2.2000000000000002</c:v>
                </c:pt>
                <c:pt idx="8">
                  <c:v>2.4</c:v>
                </c:pt>
                <c:pt idx="9">
                  <c:v>2.6</c:v>
                </c:pt>
                <c:pt idx="10">
                  <c:v>2.8</c:v>
                </c:pt>
                <c:pt idx="11">
                  <c:v>3</c:v>
                </c:pt>
                <c:pt idx="12">
                  <c:v>3.2</c:v>
                </c:pt>
                <c:pt idx="13">
                  <c:v>3.4</c:v>
                </c:pt>
                <c:pt idx="14">
                  <c:v>3.6</c:v>
                </c:pt>
                <c:pt idx="15">
                  <c:v>3.8</c:v>
                </c:pt>
                <c:pt idx="16">
                  <c:v>4</c:v>
                </c:pt>
                <c:pt idx="17">
                  <c:v>4.2</c:v>
                </c:pt>
                <c:pt idx="18">
                  <c:v>4.4000000000000004</c:v>
                </c:pt>
                <c:pt idx="19">
                  <c:v>4.5999999999999996</c:v>
                </c:pt>
                <c:pt idx="20">
                  <c:v>4.8</c:v>
                </c:pt>
                <c:pt idx="21">
                  <c:v>5</c:v>
                </c:pt>
                <c:pt idx="22">
                  <c:v>5.2</c:v>
                </c:pt>
                <c:pt idx="23">
                  <c:v>5.4</c:v>
                </c:pt>
                <c:pt idx="24">
                  <c:v>5.6</c:v>
                </c:pt>
                <c:pt idx="25">
                  <c:v>5.8</c:v>
                </c:pt>
                <c:pt idx="26">
                  <c:v>6</c:v>
                </c:pt>
                <c:pt idx="27">
                  <c:v>6.2</c:v>
                </c:pt>
                <c:pt idx="28">
                  <c:v>6.4</c:v>
                </c:pt>
                <c:pt idx="29">
                  <c:v>6.6</c:v>
                </c:pt>
                <c:pt idx="30">
                  <c:v>6.8</c:v>
                </c:pt>
                <c:pt idx="31">
                  <c:v>0.2</c:v>
                </c:pt>
              </c:numCache>
            </c:numRef>
          </c:yVal>
          <c:smooth val="0"/>
          <c:extLst>
            <c:ext xmlns:c16="http://schemas.microsoft.com/office/drawing/2014/chart" uri="{C3380CC4-5D6E-409C-BE32-E72D297353CC}">
              <c16:uniqueId val="{00000000-947D-F84F-B3EF-A6B65440446D}"/>
            </c:ext>
          </c:extLst>
        </c:ser>
        <c:dLbls>
          <c:showLegendKey val="0"/>
          <c:showVal val="0"/>
          <c:showCatName val="0"/>
          <c:showSerName val="0"/>
          <c:showPercent val="0"/>
          <c:showBubbleSize val="0"/>
        </c:dLbls>
        <c:axId val="432038784"/>
        <c:axId val="409139872"/>
      </c:scatterChart>
      <c:valAx>
        <c:axId val="4320387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pore size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139872"/>
        <c:crosses val="autoZero"/>
        <c:crossBetween val="midCat"/>
      </c:valAx>
      <c:valAx>
        <c:axId val="4091398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delta (ppm)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0387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1"/>
              <a:t>dV(logd)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serie4!$A$1</c:f>
              <c:strCache>
                <c:ptCount val="1"/>
                <c:pt idx="0">
                  <c:v>serie4_non-steamed B.O= 0%</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serie4!$E$10:$E$113</c:f>
              <c:numCache>
                <c:formatCode>0.00000</c:formatCode>
                <c:ptCount val="104"/>
                <c:pt idx="0">
                  <c:v>0.14579</c:v>
                </c:pt>
                <c:pt idx="1">
                  <c:v>0.10023</c:v>
                </c:pt>
                <c:pt idx="2">
                  <c:v>2.6501E-2</c:v>
                </c:pt>
                <c:pt idx="3">
                  <c:v>0</c:v>
                </c:pt>
                <c:pt idx="4">
                  <c:v>1.0518E-2</c:v>
                </c:pt>
                <c:pt idx="5">
                  <c:v>5.3821000000000001E-2</c:v>
                </c:pt>
                <c:pt idx="6">
                  <c:v>0.10033</c:v>
                </c:pt>
                <c:pt idx="7">
                  <c:v>9.4280000000000003E-2</c:v>
                </c:pt>
                <c:pt idx="8">
                  <c:v>4.6711000000000003E-2</c:v>
                </c:pt>
                <c:pt idx="9">
                  <c:v>9.4076000000000003E-3</c:v>
                </c:pt>
                <c:pt idx="10">
                  <c:v>0</c:v>
                </c:pt>
                <c:pt idx="11">
                  <c:v>0</c:v>
                </c:pt>
                <c:pt idx="12">
                  <c:v>2.6808999999999999E-3</c:v>
                </c:pt>
                <c:pt idx="13">
                  <c:v>5.4374000000000002E-3</c:v>
                </c:pt>
                <c:pt idx="14">
                  <c:v>3.0977000000000001E-3</c:v>
                </c:pt>
                <c:pt idx="15">
                  <c:v>9.4992999999999998E-4</c:v>
                </c:pt>
                <c:pt idx="16">
                  <c:v>7.0895999999999997E-3</c:v>
                </c:pt>
                <c:pt idx="17">
                  <c:v>7.1148000000000001E-3</c:v>
                </c:pt>
                <c:pt idx="18">
                  <c:v>6.6724999999999998E-4</c:v>
                </c:pt>
                <c:pt idx="19">
                  <c:v>1.1632000000000001E-3</c:v>
                </c:pt>
                <c:pt idx="20">
                  <c:v>5.6918000000000003E-3</c:v>
                </c:pt>
                <c:pt idx="21">
                  <c:v>8.6546000000000001E-3</c:v>
                </c:pt>
                <c:pt idx="22">
                  <c:v>9.6872999999999994E-3</c:v>
                </c:pt>
                <c:pt idx="23">
                  <c:v>1.6809000000000001E-2</c:v>
                </c:pt>
                <c:pt idx="24">
                  <c:v>2.8615999999999999E-2</c:v>
                </c:pt>
                <c:pt idx="25">
                  <c:v>3.2323999999999999E-2</c:v>
                </c:pt>
                <c:pt idx="26">
                  <c:v>3.7000999999999999E-2</c:v>
                </c:pt>
                <c:pt idx="27">
                  <c:v>3.2447999999999998E-2</c:v>
                </c:pt>
                <c:pt idx="28">
                  <c:v>2.1225000000000001E-2</c:v>
                </c:pt>
                <c:pt idx="29">
                  <c:v>1.6740000000000001E-2</c:v>
                </c:pt>
                <c:pt idx="30">
                  <c:v>2.0150999999999999E-2</c:v>
                </c:pt>
                <c:pt idx="31">
                  <c:v>3.1919000000000003E-2</c:v>
                </c:pt>
                <c:pt idx="32">
                  <c:v>4.7892999999999998E-2</c:v>
                </c:pt>
                <c:pt idx="33">
                  <c:v>7.1818000000000007E-2</c:v>
                </c:pt>
                <c:pt idx="34">
                  <c:v>9.6976999999999994E-2</c:v>
                </c:pt>
                <c:pt idx="35">
                  <c:v>0.11282</c:v>
                </c:pt>
                <c:pt idx="36">
                  <c:v>0.13664000000000001</c:v>
                </c:pt>
                <c:pt idx="37">
                  <c:v>0.18209</c:v>
                </c:pt>
                <c:pt idx="38">
                  <c:v>0.18010000000000001</c:v>
                </c:pt>
                <c:pt idx="39">
                  <c:v>0.15834000000000001</c:v>
                </c:pt>
                <c:pt idx="40">
                  <c:v>0.17963999999999999</c:v>
                </c:pt>
                <c:pt idx="41">
                  <c:v>0.19694999999999999</c:v>
                </c:pt>
                <c:pt idx="42">
                  <c:v>0.19467000000000001</c:v>
                </c:pt>
                <c:pt idx="43">
                  <c:v>0.20580000000000001</c:v>
                </c:pt>
                <c:pt idx="44">
                  <c:v>0.27740999999999999</c:v>
                </c:pt>
                <c:pt idx="45">
                  <c:v>0.28477000000000002</c:v>
                </c:pt>
                <c:pt idx="46">
                  <c:v>0.22433</c:v>
                </c:pt>
                <c:pt idx="47">
                  <c:v>0.20982000000000001</c:v>
                </c:pt>
                <c:pt idx="48">
                  <c:v>0.17931</c:v>
                </c:pt>
                <c:pt idx="49">
                  <c:v>0.14445</c:v>
                </c:pt>
                <c:pt idx="50">
                  <c:v>0.12717000000000001</c:v>
                </c:pt>
                <c:pt idx="51">
                  <c:v>0.11745999999999999</c:v>
                </c:pt>
                <c:pt idx="52">
                  <c:v>0.21812000000000001</c:v>
                </c:pt>
                <c:pt idx="53">
                  <c:v>0.25140000000000001</c:v>
                </c:pt>
                <c:pt idx="54">
                  <c:v>0.15035000000000001</c:v>
                </c:pt>
                <c:pt idx="55">
                  <c:v>0.11692</c:v>
                </c:pt>
                <c:pt idx="56">
                  <c:v>0.11847000000000001</c:v>
                </c:pt>
                <c:pt idx="57">
                  <c:v>0.11756999999999999</c:v>
                </c:pt>
                <c:pt idx="58">
                  <c:v>0.10538</c:v>
                </c:pt>
                <c:pt idx="59">
                  <c:v>9.2922000000000005E-2</c:v>
                </c:pt>
                <c:pt idx="60">
                  <c:v>9.2994999999999994E-2</c:v>
                </c:pt>
                <c:pt idx="61">
                  <c:v>8.9672000000000002E-2</c:v>
                </c:pt>
                <c:pt idx="62">
                  <c:v>8.0823000000000006E-2</c:v>
                </c:pt>
                <c:pt idx="63">
                  <c:v>7.4186000000000002E-2</c:v>
                </c:pt>
                <c:pt idx="64">
                  <c:v>6.7784999999999998E-2</c:v>
                </c:pt>
                <c:pt idx="65">
                  <c:v>5.4461000000000002E-2</c:v>
                </c:pt>
                <c:pt idx="66">
                  <c:v>6.2272000000000001E-2</c:v>
                </c:pt>
                <c:pt idx="67">
                  <c:v>0.14365</c:v>
                </c:pt>
                <c:pt idx="68">
                  <c:v>0.20321</c:v>
                </c:pt>
                <c:pt idx="69">
                  <c:v>0.13566</c:v>
                </c:pt>
                <c:pt idx="70">
                  <c:v>6.3791E-2</c:v>
                </c:pt>
                <c:pt idx="71">
                  <c:v>5.4482999999999997E-2</c:v>
                </c:pt>
                <c:pt idx="72">
                  <c:v>5.5895E-2</c:v>
                </c:pt>
                <c:pt idx="73">
                  <c:v>5.1244999999999999E-2</c:v>
                </c:pt>
                <c:pt idx="74">
                  <c:v>4.1438999999999997E-2</c:v>
                </c:pt>
                <c:pt idx="75">
                  <c:v>4.0152E-2</c:v>
                </c:pt>
                <c:pt idx="76">
                  <c:v>4.1304E-2</c:v>
                </c:pt>
                <c:pt idx="77">
                  <c:v>3.9040999999999999E-2</c:v>
                </c:pt>
                <c:pt idx="78">
                  <c:v>3.7969999999999997E-2</c:v>
                </c:pt>
                <c:pt idx="79">
                  <c:v>3.9101999999999998E-2</c:v>
                </c:pt>
                <c:pt idx="80">
                  <c:v>3.6311999999999997E-2</c:v>
                </c:pt>
                <c:pt idx="81">
                  <c:v>3.1302999999999997E-2</c:v>
                </c:pt>
                <c:pt idx="82">
                  <c:v>3.0696000000000001E-2</c:v>
                </c:pt>
                <c:pt idx="83">
                  <c:v>3.0061000000000001E-2</c:v>
                </c:pt>
                <c:pt idx="84">
                  <c:v>2.836E-2</c:v>
                </c:pt>
                <c:pt idx="85">
                  <c:v>2.6567E-2</c:v>
                </c:pt>
                <c:pt idx="86">
                  <c:v>2.2745000000000001E-2</c:v>
                </c:pt>
                <c:pt idx="87">
                  <c:v>2.0715999999999998E-2</c:v>
                </c:pt>
                <c:pt idx="88">
                  <c:v>2.4265999999999999E-2</c:v>
                </c:pt>
                <c:pt idx="89">
                  <c:v>2.1486999999999999E-2</c:v>
                </c:pt>
                <c:pt idx="90">
                  <c:v>1.8428E-2</c:v>
                </c:pt>
                <c:pt idx="91">
                  <c:v>2.0541E-2</c:v>
                </c:pt>
                <c:pt idx="92">
                  <c:v>1.6518999999999999E-2</c:v>
                </c:pt>
                <c:pt idx="93">
                  <c:v>1.3157E-2</c:v>
                </c:pt>
                <c:pt idx="94">
                  <c:v>1.6389000000000001E-2</c:v>
                </c:pt>
                <c:pt idx="95">
                  <c:v>1.8429999999999998E-2</c:v>
                </c:pt>
                <c:pt idx="96">
                  <c:v>1.5689000000000002E-2</c:v>
                </c:pt>
                <c:pt idx="97">
                  <c:v>1.4463999999999999E-2</c:v>
                </c:pt>
                <c:pt idx="98">
                  <c:v>1.5644999999999999E-2</c:v>
                </c:pt>
                <c:pt idx="99">
                  <c:v>1.4937000000000001E-2</c:v>
                </c:pt>
                <c:pt idx="100">
                  <c:v>1.0503E-2</c:v>
                </c:pt>
                <c:pt idx="101">
                  <c:v>7.2091000000000004E-3</c:v>
                </c:pt>
                <c:pt idx="102">
                  <c:v>1.5023999999999999E-2</c:v>
                </c:pt>
                <c:pt idx="103">
                  <c:v>2.2284000000000002E-2</c:v>
                </c:pt>
              </c:numCache>
            </c:numRef>
          </c:yVal>
          <c:smooth val="1"/>
          <c:extLst>
            <c:ext xmlns:c16="http://schemas.microsoft.com/office/drawing/2014/chart" uri="{C3380CC4-5D6E-409C-BE32-E72D297353CC}">
              <c16:uniqueId val="{00000000-7982-914B-B6D2-66D4744DF814}"/>
            </c:ext>
          </c:extLst>
        </c:ser>
        <c:ser>
          <c:idx val="1"/>
          <c:order val="1"/>
          <c:tx>
            <c:strRef>
              <c:f>serie4!$M$1</c:f>
              <c:strCache>
                <c:ptCount val="1"/>
                <c:pt idx="0">
                  <c:v>serie4_s15min small B.O= 21%</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serie4!$P$10:$P$113</c:f>
              <c:numCache>
                <c:formatCode>0.00000</c:formatCode>
                <c:ptCount val="104"/>
                <c:pt idx="0">
                  <c:v>0.34242</c:v>
                </c:pt>
                <c:pt idx="1">
                  <c:v>0.26595000000000002</c:v>
                </c:pt>
                <c:pt idx="2">
                  <c:v>0.15185000000000001</c:v>
                </c:pt>
                <c:pt idx="3">
                  <c:v>0.14005999999999999</c:v>
                </c:pt>
                <c:pt idx="4">
                  <c:v>0.20166999999999999</c:v>
                </c:pt>
                <c:pt idx="5">
                  <c:v>0.26274999999999998</c:v>
                </c:pt>
                <c:pt idx="6">
                  <c:v>0.29172999999999999</c:v>
                </c:pt>
                <c:pt idx="7">
                  <c:v>0.28778999999999999</c:v>
                </c:pt>
                <c:pt idx="8">
                  <c:v>0.27294000000000002</c:v>
                </c:pt>
                <c:pt idx="9">
                  <c:v>0.24296999999999999</c:v>
                </c:pt>
                <c:pt idx="10">
                  <c:v>0.17380000000000001</c:v>
                </c:pt>
                <c:pt idx="11">
                  <c:v>0.11248</c:v>
                </c:pt>
                <c:pt idx="12">
                  <c:v>7.8673000000000007E-2</c:v>
                </c:pt>
                <c:pt idx="13">
                  <c:v>4.0103E-2</c:v>
                </c:pt>
                <c:pt idx="14">
                  <c:v>9.6603999999999995E-3</c:v>
                </c:pt>
                <c:pt idx="15">
                  <c:v>0</c:v>
                </c:pt>
                <c:pt idx="16">
                  <c:v>4.8460999999999999E-3</c:v>
                </c:pt>
                <c:pt idx="17">
                  <c:v>4.8411000000000001E-3</c:v>
                </c:pt>
                <c:pt idx="18">
                  <c:v>0</c:v>
                </c:pt>
                <c:pt idx="19">
                  <c:v>4.5424999999999997E-3</c:v>
                </c:pt>
                <c:pt idx="20">
                  <c:v>7.2398999999999996E-3</c:v>
                </c:pt>
                <c:pt idx="21">
                  <c:v>5.1841999999999999E-3</c:v>
                </c:pt>
                <c:pt idx="22">
                  <c:v>3.4701999999999997E-2</c:v>
                </c:pt>
                <c:pt idx="23">
                  <c:v>6.9003999999999996E-2</c:v>
                </c:pt>
                <c:pt idx="24">
                  <c:v>6.7760000000000001E-2</c:v>
                </c:pt>
                <c:pt idx="25">
                  <c:v>3.5399E-2</c:v>
                </c:pt>
                <c:pt idx="26">
                  <c:v>2.2717000000000001E-2</c:v>
                </c:pt>
                <c:pt idx="27">
                  <c:v>1.0160000000000001E-2</c:v>
                </c:pt>
                <c:pt idx="28">
                  <c:v>0</c:v>
                </c:pt>
                <c:pt idx="29">
                  <c:v>0</c:v>
                </c:pt>
                <c:pt idx="30">
                  <c:v>1.1311E-2</c:v>
                </c:pt>
                <c:pt idx="31">
                  <c:v>1.434E-2</c:v>
                </c:pt>
                <c:pt idx="32">
                  <c:v>3.0289000000000002E-3</c:v>
                </c:pt>
                <c:pt idx="33">
                  <c:v>2.0902E-2</c:v>
                </c:pt>
                <c:pt idx="34">
                  <c:v>7.8739000000000003E-2</c:v>
                </c:pt>
                <c:pt idx="35">
                  <c:v>8.2825999999999997E-2</c:v>
                </c:pt>
                <c:pt idx="36">
                  <c:v>4.8228E-2</c:v>
                </c:pt>
                <c:pt idx="37">
                  <c:v>6.4545000000000005E-2</c:v>
                </c:pt>
                <c:pt idx="38">
                  <c:v>0.11302</c:v>
                </c:pt>
                <c:pt idx="39">
                  <c:v>0.10825</c:v>
                </c:pt>
                <c:pt idx="40">
                  <c:v>8.7166999999999994E-2</c:v>
                </c:pt>
                <c:pt idx="41">
                  <c:v>0.15292</c:v>
                </c:pt>
                <c:pt idx="42">
                  <c:v>0.14773</c:v>
                </c:pt>
                <c:pt idx="43">
                  <c:v>0.14535999999999999</c:v>
                </c:pt>
                <c:pt idx="44">
                  <c:v>0.17437</c:v>
                </c:pt>
                <c:pt idx="45">
                  <c:v>0.10338</c:v>
                </c:pt>
                <c:pt idx="46">
                  <c:v>0.14545</c:v>
                </c:pt>
                <c:pt idx="47">
                  <c:v>0.21154999999999999</c:v>
                </c:pt>
                <c:pt idx="48">
                  <c:v>0.11928</c:v>
                </c:pt>
                <c:pt idx="49">
                  <c:v>4.0787999999999998E-2</c:v>
                </c:pt>
                <c:pt idx="50">
                  <c:v>0.13324</c:v>
                </c:pt>
                <c:pt idx="51">
                  <c:v>0.20152</c:v>
                </c:pt>
                <c:pt idx="52">
                  <c:v>0.10906</c:v>
                </c:pt>
                <c:pt idx="53">
                  <c:v>4.4306999999999999E-2</c:v>
                </c:pt>
                <c:pt idx="54">
                  <c:v>4.0821999999999997E-2</c:v>
                </c:pt>
                <c:pt idx="55">
                  <c:v>0.13297999999999999</c:v>
                </c:pt>
                <c:pt idx="56">
                  <c:v>0.18190999999999999</c:v>
                </c:pt>
                <c:pt idx="57">
                  <c:v>9.6814999999999998E-2</c:v>
                </c:pt>
                <c:pt idx="58">
                  <c:v>4.6799E-2</c:v>
                </c:pt>
                <c:pt idx="59">
                  <c:v>3.8317999999999998E-2</c:v>
                </c:pt>
                <c:pt idx="60">
                  <c:v>3.3121999999999999E-2</c:v>
                </c:pt>
                <c:pt idx="61">
                  <c:v>1.7638999999999998E-2</c:v>
                </c:pt>
                <c:pt idx="62">
                  <c:v>0.13244</c:v>
                </c:pt>
                <c:pt idx="63">
                  <c:v>0.24113000000000001</c:v>
                </c:pt>
                <c:pt idx="64">
                  <c:v>0.14002000000000001</c:v>
                </c:pt>
                <c:pt idx="65">
                  <c:v>5.0083000000000003E-2</c:v>
                </c:pt>
                <c:pt idx="66">
                  <c:v>4.3005000000000002E-2</c:v>
                </c:pt>
                <c:pt idx="67">
                  <c:v>4.2036999999999998E-2</c:v>
                </c:pt>
                <c:pt idx="68">
                  <c:v>4.0515000000000002E-2</c:v>
                </c:pt>
                <c:pt idx="69">
                  <c:v>3.2884999999999998E-2</c:v>
                </c:pt>
                <c:pt idx="70">
                  <c:v>2.3837000000000001E-2</c:v>
                </c:pt>
                <c:pt idx="71">
                  <c:v>2.2176000000000001E-2</c:v>
                </c:pt>
                <c:pt idx="72">
                  <c:v>2.4223000000000001E-2</c:v>
                </c:pt>
                <c:pt idx="73">
                  <c:v>2.5312000000000001E-2</c:v>
                </c:pt>
                <c:pt idx="74">
                  <c:v>1.8637999999999998E-2</c:v>
                </c:pt>
                <c:pt idx="75">
                  <c:v>3.6701999999999999E-2</c:v>
                </c:pt>
                <c:pt idx="76">
                  <c:v>0.10816000000000001</c:v>
                </c:pt>
                <c:pt idx="77">
                  <c:v>0.15642</c:v>
                </c:pt>
                <c:pt idx="78">
                  <c:v>0.10205</c:v>
                </c:pt>
                <c:pt idx="79">
                  <c:v>3.3468999999999999E-2</c:v>
                </c:pt>
                <c:pt idx="80">
                  <c:v>1.8225999999999999E-2</c:v>
                </c:pt>
                <c:pt idx="81">
                  <c:v>1.585E-2</c:v>
                </c:pt>
                <c:pt idx="82">
                  <c:v>1.8844E-2</c:v>
                </c:pt>
                <c:pt idx="83">
                  <c:v>2.1929000000000001E-2</c:v>
                </c:pt>
                <c:pt idx="84">
                  <c:v>2.1385999999999999E-2</c:v>
                </c:pt>
                <c:pt idx="85">
                  <c:v>2.0070999999999999E-2</c:v>
                </c:pt>
                <c:pt idx="86">
                  <c:v>1.4265E-2</c:v>
                </c:pt>
                <c:pt idx="87">
                  <c:v>9.4850000000000004E-3</c:v>
                </c:pt>
                <c:pt idx="88">
                  <c:v>1.0748000000000001E-2</c:v>
                </c:pt>
                <c:pt idx="89">
                  <c:v>8.0161999999999994E-3</c:v>
                </c:pt>
                <c:pt idx="90">
                  <c:v>5.7739000000000002E-3</c:v>
                </c:pt>
                <c:pt idx="91">
                  <c:v>4.3712000000000004E-3</c:v>
                </c:pt>
                <c:pt idx="92">
                  <c:v>9.6246999999999999E-4</c:v>
                </c:pt>
                <c:pt idx="93">
                  <c:v>8.3782000000000005E-5</c:v>
                </c:pt>
                <c:pt idx="94">
                  <c:v>7.0414999999999996E-4</c:v>
                </c:pt>
                <c:pt idx="95">
                  <c:v>1.8339999999999999E-2</c:v>
                </c:pt>
                <c:pt idx="96">
                  <c:v>2.3222E-2</c:v>
                </c:pt>
                <c:pt idx="97">
                  <c:v>3.5238999999999999E-2</c:v>
                </c:pt>
                <c:pt idx="98">
                  <c:v>8.9744000000000004E-2</c:v>
                </c:pt>
                <c:pt idx="99">
                  <c:v>7.1383000000000002E-2</c:v>
                </c:pt>
                <c:pt idx="100">
                  <c:v>1.9550000000000001E-2</c:v>
                </c:pt>
                <c:pt idx="101">
                  <c:v>8.1746000000000006E-3</c:v>
                </c:pt>
                <c:pt idx="102">
                  <c:v>6.6636999999999998E-3</c:v>
                </c:pt>
                <c:pt idx="103">
                  <c:v>1.3327E-2</c:v>
                </c:pt>
              </c:numCache>
            </c:numRef>
          </c:yVal>
          <c:smooth val="1"/>
          <c:extLst>
            <c:ext xmlns:c16="http://schemas.microsoft.com/office/drawing/2014/chart" uri="{C3380CC4-5D6E-409C-BE32-E72D297353CC}">
              <c16:uniqueId val="{00000001-7982-914B-B6D2-66D4744DF814}"/>
            </c:ext>
          </c:extLst>
        </c:ser>
        <c:ser>
          <c:idx val="2"/>
          <c:order val="2"/>
          <c:tx>
            <c:strRef>
              <c:f>serie4!$V$1</c:f>
              <c:strCache>
                <c:ptCount val="1"/>
                <c:pt idx="0">
                  <c:v>serie4_s45min small B.O= 50%</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serie4!$Y$10:$Y$113</c:f>
              <c:numCache>
                <c:formatCode>0.0000</c:formatCode>
                <c:ptCount val="104"/>
                <c:pt idx="0">
                  <c:v>1.7139</c:v>
                </c:pt>
                <c:pt idx="1">
                  <c:v>1.6135999999999999</c:v>
                </c:pt>
                <c:pt idx="2">
                  <c:v>1.2766999999999999</c:v>
                </c:pt>
                <c:pt idx="3">
                  <c:v>0.91278000000000004</c:v>
                </c:pt>
                <c:pt idx="4">
                  <c:v>0.76454999999999995</c:v>
                </c:pt>
                <c:pt idx="5">
                  <c:v>0.83357999999999999</c:v>
                </c:pt>
                <c:pt idx="6">
                  <c:v>0.97155000000000002</c:v>
                </c:pt>
                <c:pt idx="7">
                  <c:v>1.0674999999999999</c:v>
                </c:pt>
                <c:pt idx="8">
                  <c:v>1.2324999999999999</c:v>
                </c:pt>
                <c:pt idx="9">
                  <c:v>1.2226999999999999</c:v>
                </c:pt>
                <c:pt idx="10">
                  <c:v>0.91852</c:v>
                </c:pt>
                <c:pt idx="11">
                  <c:v>0.76293</c:v>
                </c:pt>
                <c:pt idx="12">
                  <c:v>0.64910999999999996</c:v>
                </c:pt>
                <c:pt idx="13">
                  <c:v>0.34508</c:v>
                </c:pt>
                <c:pt idx="14">
                  <c:v>9.6974000000000005E-2</c:v>
                </c:pt>
                <c:pt idx="15">
                  <c:v>4.9348000000000003E-2</c:v>
                </c:pt>
                <c:pt idx="16">
                  <c:v>7.2858000000000006E-2</c:v>
                </c:pt>
                <c:pt idx="17">
                  <c:v>5.9542999999999999E-2</c:v>
                </c:pt>
                <c:pt idx="18">
                  <c:v>1.9635E-2</c:v>
                </c:pt>
                <c:pt idx="19">
                  <c:v>3.6454E-3</c:v>
                </c:pt>
                <c:pt idx="20">
                  <c:v>7.8282000000000004E-3</c:v>
                </c:pt>
                <c:pt idx="21">
                  <c:v>8.9096999999999996E-3</c:v>
                </c:pt>
                <c:pt idx="22">
                  <c:v>0.37861</c:v>
                </c:pt>
                <c:pt idx="23">
                  <c:v>0.85558999999999996</c:v>
                </c:pt>
                <c:pt idx="24">
                  <c:v>0.98490999999999995</c:v>
                </c:pt>
                <c:pt idx="25">
                  <c:v>0.66761999999999999</c:v>
                </c:pt>
                <c:pt idx="26">
                  <c:v>0.50033000000000005</c:v>
                </c:pt>
                <c:pt idx="27">
                  <c:v>0.36956</c:v>
                </c:pt>
                <c:pt idx="28">
                  <c:v>0.29431000000000002</c:v>
                </c:pt>
                <c:pt idx="29">
                  <c:v>0.22411</c:v>
                </c:pt>
                <c:pt idx="30">
                  <c:v>0.12278</c:v>
                </c:pt>
                <c:pt idx="31">
                  <c:v>8.8536000000000004E-2</c:v>
                </c:pt>
                <c:pt idx="32">
                  <c:v>7.5540999999999997E-2</c:v>
                </c:pt>
                <c:pt idx="33">
                  <c:v>6.2862000000000001E-2</c:v>
                </c:pt>
                <c:pt idx="34">
                  <c:v>9.6204999999999999E-2</c:v>
                </c:pt>
                <c:pt idx="35">
                  <c:v>0.10815</c:v>
                </c:pt>
                <c:pt idx="36">
                  <c:v>0.10218000000000001</c:v>
                </c:pt>
                <c:pt idx="37">
                  <c:v>0.13797999999999999</c:v>
                </c:pt>
                <c:pt idx="38">
                  <c:v>0.13267999999999999</c:v>
                </c:pt>
                <c:pt idx="39">
                  <c:v>0.11991</c:v>
                </c:pt>
                <c:pt idx="40">
                  <c:v>0.18390000000000001</c:v>
                </c:pt>
                <c:pt idx="41">
                  <c:v>0.20185</c:v>
                </c:pt>
                <c:pt idx="42">
                  <c:v>0.20533000000000001</c:v>
                </c:pt>
                <c:pt idx="43">
                  <c:v>0.22958999999999999</c:v>
                </c:pt>
                <c:pt idx="44">
                  <c:v>0.21393000000000001</c:v>
                </c:pt>
                <c:pt idx="45">
                  <c:v>0.22323000000000001</c:v>
                </c:pt>
                <c:pt idx="46">
                  <c:v>0.21834999999999999</c:v>
                </c:pt>
                <c:pt idx="47">
                  <c:v>0.25056</c:v>
                </c:pt>
                <c:pt idx="48">
                  <c:v>0.24249999999999999</c:v>
                </c:pt>
                <c:pt idx="49">
                  <c:v>0.12908</c:v>
                </c:pt>
                <c:pt idx="50">
                  <c:v>0.16148999999999999</c:v>
                </c:pt>
                <c:pt idx="51">
                  <c:v>0.22120000000000001</c:v>
                </c:pt>
                <c:pt idx="52">
                  <c:v>0.14854999999999999</c:v>
                </c:pt>
                <c:pt idx="53">
                  <c:v>9.6020999999999995E-2</c:v>
                </c:pt>
                <c:pt idx="54">
                  <c:v>0.16658000000000001</c:v>
                </c:pt>
                <c:pt idx="55">
                  <c:v>0.193</c:v>
                </c:pt>
                <c:pt idx="56">
                  <c:v>0.12822</c:v>
                </c:pt>
                <c:pt idx="57">
                  <c:v>9.4173000000000007E-2</c:v>
                </c:pt>
                <c:pt idx="58">
                  <c:v>0.11335000000000001</c:v>
                </c:pt>
                <c:pt idx="59">
                  <c:v>0.17779</c:v>
                </c:pt>
                <c:pt idx="60">
                  <c:v>0.16397</c:v>
                </c:pt>
                <c:pt idx="61">
                  <c:v>9.5902000000000001E-2</c:v>
                </c:pt>
                <c:pt idx="62">
                  <c:v>7.3907E-2</c:v>
                </c:pt>
                <c:pt idx="63">
                  <c:v>6.9985000000000006E-2</c:v>
                </c:pt>
                <c:pt idx="64">
                  <c:v>5.6669999999999998E-2</c:v>
                </c:pt>
                <c:pt idx="65">
                  <c:v>9.8598000000000005E-2</c:v>
                </c:pt>
                <c:pt idx="66">
                  <c:v>0.17426</c:v>
                </c:pt>
                <c:pt idx="67">
                  <c:v>0.14243</c:v>
                </c:pt>
                <c:pt idx="68">
                  <c:v>8.2574999999999996E-2</c:v>
                </c:pt>
                <c:pt idx="69">
                  <c:v>7.9033999999999993E-2</c:v>
                </c:pt>
                <c:pt idx="70">
                  <c:v>7.4184E-2</c:v>
                </c:pt>
                <c:pt idx="71">
                  <c:v>6.9242999999999999E-2</c:v>
                </c:pt>
                <c:pt idx="72">
                  <c:v>7.1114999999999998E-2</c:v>
                </c:pt>
                <c:pt idx="73">
                  <c:v>7.8290999999999999E-2</c:v>
                </c:pt>
                <c:pt idx="74">
                  <c:v>7.5843999999999995E-2</c:v>
                </c:pt>
                <c:pt idx="75">
                  <c:v>8.2166000000000003E-2</c:v>
                </c:pt>
                <c:pt idx="76">
                  <c:v>9.7804000000000002E-2</c:v>
                </c:pt>
                <c:pt idx="77">
                  <c:v>9.9285999999999999E-2</c:v>
                </c:pt>
                <c:pt idx="78">
                  <c:v>8.7418999999999997E-2</c:v>
                </c:pt>
                <c:pt idx="79">
                  <c:v>7.3835999999999999E-2</c:v>
                </c:pt>
                <c:pt idx="80">
                  <c:v>6.3933000000000004E-2</c:v>
                </c:pt>
                <c:pt idx="81">
                  <c:v>5.0120999999999999E-2</c:v>
                </c:pt>
                <c:pt idx="82">
                  <c:v>3.1130000000000001E-2</c:v>
                </c:pt>
                <c:pt idx="83">
                  <c:v>1.7637E-2</c:v>
                </c:pt>
                <c:pt idx="84">
                  <c:v>1.5904000000000001E-2</c:v>
                </c:pt>
                <c:pt idx="85">
                  <c:v>1.5427E-2</c:v>
                </c:pt>
                <c:pt idx="86">
                  <c:v>1.8116E-2</c:v>
                </c:pt>
                <c:pt idx="87">
                  <c:v>2.1328E-2</c:v>
                </c:pt>
                <c:pt idx="88">
                  <c:v>2.4109999999999999E-2</c:v>
                </c:pt>
                <c:pt idx="89">
                  <c:v>1.7068E-2</c:v>
                </c:pt>
                <c:pt idx="90">
                  <c:v>1.0064E-2</c:v>
                </c:pt>
                <c:pt idx="91">
                  <c:v>5.8416999999999997E-2</c:v>
                </c:pt>
                <c:pt idx="92">
                  <c:v>8.8828000000000004E-2</c:v>
                </c:pt>
                <c:pt idx="93">
                  <c:v>4.4070999999999999E-2</c:v>
                </c:pt>
                <c:pt idx="94">
                  <c:v>1.8478999999999999E-2</c:v>
                </c:pt>
                <c:pt idx="95">
                  <c:v>2.1097000000000001E-2</c:v>
                </c:pt>
                <c:pt idx="96">
                  <c:v>1.8474000000000001E-2</c:v>
                </c:pt>
                <c:pt idx="97">
                  <c:v>1.6736000000000001E-2</c:v>
                </c:pt>
                <c:pt idx="98">
                  <c:v>8.8623E-3</c:v>
                </c:pt>
                <c:pt idx="99">
                  <c:v>1.0378E-2</c:v>
                </c:pt>
                <c:pt idx="100">
                  <c:v>1.9983999999999998E-2</c:v>
                </c:pt>
                <c:pt idx="101">
                  <c:v>3.5387000000000002E-2</c:v>
                </c:pt>
                <c:pt idx="102">
                  <c:v>7.6335E-2</c:v>
                </c:pt>
                <c:pt idx="103">
                  <c:v>0.10111000000000001</c:v>
                </c:pt>
              </c:numCache>
            </c:numRef>
          </c:yVal>
          <c:smooth val="1"/>
          <c:extLst>
            <c:ext xmlns:c16="http://schemas.microsoft.com/office/drawing/2014/chart" uri="{C3380CC4-5D6E-409C-BE32-E72D297353CC}">
              <c16:uniqueId val="{00000002-7982-914B-B6D2-66D4744DF814}"/>
            </c:ext>
          </c:extLst>
        </c:ser>
        <c:ser>
          <c:idx val="3"/>
          <c:order val="3"/>
          <c:tx>
            <c:strRef>
              <c:f>serie4!$AE$1</c:f>
              <c:strCache>
                <c:ptCount val="1"/>
                <c:pt idx="0">
                  <c:v>serie4_s1h small B.O= 56%</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serie4!$AE$10:$AE$113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serie4!$AH$10:$AH$113</c:f>
              <c:numCache>
                <c:formatCode>0.0000</c:formatCode>
                <c:ptCount val="104"/>
                <c:pt idx="0">
                  <c:v>1.9400999999999999</c:v>
                </c:pt>
                <c:pt idx="1">
                  <c:v>1.9021999999999999</c:v>
                </c:pt>
                <c:pt idx="2">
                  <c:v>1.6558999999999999</c:v>
                </c:pt>
                <c:pt idx="3">
                  <c:v>1.22</c:v>
                </c:pt>
                <c:pt idx="4">
                  <c:v>0.86948000000000003</c:v>
                </c:pt>
                <c:pt idx="5">
                  <c:v>0.84097</c:v>
                </c:pt>
                <c:pt idx="6">
                  <c:v>0.99990999999999997</c:v>
                </c:pt>
                <c:pt idx="7">
                  <c:v>1.1520999999999999</c:v>
                </c:pt>
                <c:pt idx="8">
                  <c:v>1.3804000000000001</c:v>
                </c:pt>
                <c:pt idx="9">
                  <c:v>1.3657999999999999</c:v>
                </c:pt>
                <c:pt idx="10">
                  <c:v>1.0168999999999999</c:v>
                </c:pt>
                <c:pt idx="11">
                  <c:v>0.88027999999999995</c:v>
                </c:pt>
                <c:pt idx="12">
                  <c:v>0.79542000000000002</c:v>
                </c:pt>
                <c:pt idx="13">
                  <c:v>0.43506</c:v>
                </c:pt>
                <c:pt idx="14">
                  <c:v>0.12820000000000001</c:v>
                </c:pt>
                <c:pt idx="15">
                  <c:v>8.3572999999999995E-2</c:v>
                </c:pt>
                <c:pt idx="16">
                  <c:v>0.12148</c:v>
                </c:pt>
                <c:pt idx="17">
                  <c:v>0.10252</c:v>
                </c:pt>
                <c:pt idx="18">
                  <c:v>3.4884999999999999E-2</c:v>
                </c:pt>
                <c:pt idx="19">
                  <c:v>1.4881999999999999E-2</c:v>
                </c:pt>
                <c:pt idx="20">
                  <c:v>2.7668999999999999E-2</c:v>
                </c:pt>
                <c:pt idx="21">
                  <c:v>1.8667E-2</c:v>
                </c:pt>
                <c:pt idx="22">
                  <c:v>0.47127999999999998</c:v>
                </c:pt>
                <c:pt idx="23">
                  <c:v>1.0847</c:v>
                </c:pt>
                <c:pt idx="24">
                  <c:v>1.3258000000000001</c:v>
                </c:pt>
                <c:pt idx="25">
                  <c:v>0.96672999999999998</c:v>
                </c:pt>
                <c:pt idx="26">
                  <c:v>0.74960000000000004</c:v>
                </c:pt>
                <c:pt idx="27">
                  <c:v>0.58635999999999999</c:v>
                </c:pt>
                <c:pt idx="28">
                  <c:v>0.50602000000000003</c:v>
                </c:pt>
                <c:pt idx="29">
                  <c:v>0.40418999999999999</c:v>
                </c:pt>
                <c:pt idx="30">
                  <c:v>0.23405999999999999</c:v>
                </c:pt>
                <c:pt idx="31">
                  <c:v>0.16259000000000001</c:v>
                </c:pt>
                <c:pt idx="32">
                  <c:v>0.12525</c:v>
                </c:pt>
                <c:pt idx="33">
                  <c:v>9.6244999999999997E-2</c:v>
                </c:pt>
                <c:pt idx="34">
                  <c:v>0.12534000000000001</c:v>
                </c:pt>
                <c:pt idx="35">
                  <c:v>0.11974</c:v>
                </c:pt>
                <c:pt idx="36">
                  <c:v>9.4648999999999997E-2</c:v>
                </c:pt>
                <c:pt idx="37">
                  <c:v>0.14266000000000001</c:v>
                </c:pt>
                <c:pt idx="38">
                  <c:v>0.15015000000000001</c:v>
                </c:pt>
                <c:pt idx="39">
                  <c:v>0.16138</c:v>
                </c:pt>
                <c:pt idx="40">
                  <c:v>0.18196999999999999</c:v>
                </c:pt>
                <c:pt idx="41">
                  <c:v>0.20877999999999999</c:v>
                </c:pt>
                <c:pt idx="42">
                  <c:v>0.23713999999999999</c:v>
                </c:pt>
                <c:pt idx="43">
                  <c:v>0.24318000000000001</c:v>
                </c:pt>
                <c:pt idx="44">
                  <c:v>0.23194999999999999</c:v>
                </c:pt>
                <c:pt idx="45">
                  <c:v>0.23849999999999999</c:v>
                </c:pt>
                <c:pt idx="46">
                  <c:v>0.23758000000000001</c:v>
                </c:pt>
                <c:pt idx="47">
                  <c:v>0.25888</c:v>
                </c:pt>
                <c:pt idx="48" formatCode="0.0000E+00">
                  <c:v>0.21392</c:v>
                </c:pt>
                <c:pt idx="49" formatCode="0.0000E+00">
                  <c:v>0.14166000000000001</c:v>
                </c:pt>
                <c:pt idx="50" formatCode="0.0000E+00">
                  <c:v>0.22056000000000001</c:v>
                </c:pt>
                <c:pt idx="51" formatCode="0.0000E+00">
                  <c:v>0.17588999999999999</c:v>
                </c:pt>
                <c:pt idx="52" formatCode="0.0000E+00">
                  <c:v>0.11487</c:v>
                </c:pt>
                <c:pt idx="53" formatCode="0.0000E+00">
                  <c:v>0.22806000000000001</c:v>
                </c:pt>
                <c:pt idx="54" formatCode="0.0000E+00">
                  <c:v>0.22456000000000001</c:v>
                </c:pt>
                <c:pt idx="55" formatCode="0.0000E+00">
                  <c:v>0.10425</c:v>
                </c:pt>
                <c:pt idx="56" formatCode="0.0000E+00">
                  <c:v>7.8008999999999995E-2</c:v>
                </c:pt>
                <c:pt idx="57" formatCode="0.0000E+00">
                  <c:v>0.16342000000000001</c:v>
                </c:pt>
                <c:pt idx="58" formatCode="0.0000E+00">
                  <c:v>0.22172</c:v>
                </c:pt>
                <c:pt idx="59" formatCode="0.0000E+00">
                  <c:v>0.14638000000000001</c:v>
                </c:pt>
                <c:pt idx="60" formatCode="0.0000E+00">
                  <c:v>9.3092999999999995E-2</c:v>
                </c:pt>
                <c:pt idx="61" formatCode="0.0000E+00">
                  <c:v>7.6880000000000004E-2</c:v>
                </c:pt>
                <c:pt idx="62" formatCode="0.0000E+00">
                  <c:v>0.13219</c:v>
                </c:pt>
                <c:pt idx="63" formatCode="0.0000E+00">
                  <c:v>0.19015000000000001</c:v>
                </c:pt>
                <c:pt idx="64" formatCode="0.0000E+00">
                  <c:v>0.13250000000000001</c:v>
                </c:pt>
                <c:pt idx="65" formatCode="0.0000E+00">
                  <c:v>8.2780000000000006E-2</c:v>
                </c:pt>
                <c:pt idx="66" formatCode="0.0000E+00">
                  <c:v>8.4702E-2</c:v>
                </c:pt>
                <c:pt idx="67" formatCode="0.0000E+00">
                  <c:v>6.7033999999999996E-2</c:v>
                </c:pt>
                <c:pt idx="68" formatCode="0.0000E+00">
                  <c:v>6.4758999999999997E-2</c:v>
                </c:pt>
                <c:pt idx="69" formatCode="0.0000E+00">
                  <c:v>0.15189</c:v>
                </c:pt>
                <c:pt idx="70" formatCode="0.0000E+00">
                  <c:v>0.18429999999999999</c:v>
                </c:pt>
                <c:pt idx="71" formatCode="0.0000E+00">
                  <c:v>9.5644999999999994E-2</c:v>
                </c:pt>
                <c:pt idx="72" formatCode="0.0000E+00">
                  <c:v>4.6875E-2</c:v>
                </c:pt>
                <c:pt idx="73" formatCode="0.0000E+00">
                  <c:v>5.2697000000000001E-2</c:v>
                </c:pt>
                <c:pt idx="74" formatCode="0.0000E+00">
                  <c:v>5.3994E-2</c:v>
                </c:pt>
                <c:pt idx="75" formatCode="0.0000E+00">
                  <c:v>5.2892000000000002E-2</c:v>
                </c:pt>
                <c:pt idx="76" formatCode="0.0000E+00">
                  <c:v>4.8648999999999998E-2</c:v>
                </c:pt>
                <c:pt idx="77" formatCode="0.0000E+00">
                  <c:v>4.0425000000000003E-2</c:v>
                </c:pt>
                <c:pt idx="78" formatCode="0.0000E+00">
                  <c:v>6.1552000000000003E-2</c:v>
                </c:pt>
                <c:pt idx="79" formatCode="0.0000E+00">
                  <c:v>0.10384</c:v>
                </c:pt>
                <c:pt idx="80" formatCode="0.0000E+00">
                  <c:v>0.10976</c:v>
                </c:pt>
                <c:pt idx="81" formatCode="0.0000E+00">
                  <c:v>8.8831999999999994E-2</c:v>
                </c:pt>
                <c:pt idx="82" formatCode="0.0000E+00">
                  <c:v>6.4023999999999998E-2</c:v>
                </c:pt>
                <c:pt idx="83" formatCode="0.0000E+00">
                  <c:v>4.6087999999999997E-2</c:v>
                </c:pt>
                <c:pt idx="84" formatCode="0.0000E+00">
                  <c:v>4.3362999999999999E-2</c:v>
                </c:pt>
                <c:pt idx="85" formatCode="0.0000E+00">
                  <c:v>3.8695E-2</c:v>
                </c:pt>
                <c:pt idx="86" formatCode="0.0000E+00">
                  <c:v>2.2085E-2</c:v>
                </c:pt>
                <c:pt idx="87" formatCode="0.0000E+00">
                  <c:v>9.2575999999999995E-3</c:v>
                </c:pt>
                <c:pt idx="88" formatCode="0.0000E+00">
                  <c:v>9.7820000000000008E-3</c:v>
                </c:pt>
                <c:pt idx="89" formatCode="0.0000E+00">
                  <c:v>1.7104000000000001E-2</c:v>
                </c:pt>
                <c:pt idx="90" formatCode="0.0000E+00">
                  <c:v>3.6377E-2</c:v>
                </c:pt>
                <c:pt idx="91" formatCode="0.0000E+00">
                  <c:v>5.5821999999999997E-2</c:v>
                </c:pt>
                <c:pt idx="92" formatCode="0.0000E+00">
                  <c:v>5.5777E-2</c:v>
                </c:pt>
                <c:pt idx="93" formatCode="0.0000E+00">
                  <c:v>7.6105999999999993E-2</c:v>
                </c:pt>
                <c:pt idx="94" formatCode="0.0000E+00">
                  <c:v>0.12041</c:v>
                </c:pt>
                <c:pt idx="95" formatCode="0.0000E+00">
                  <c:v>6.7999000000000004E-2</c:v>
                </c:pt>
                <c:pt idx="96" formatCode="0.0000E+00">
                  <c:v>1.0291E-2</c:v>
                </c:pt>
                <c:pt idx="97" formatCode="0.0000E+00">
                  <c:v>1.4248E-2</c:v>
                </c:pt>
                <c:pt idx="98" formatCode="0.0000E+00">
                  <c:v>3.9573999999999998E-3</c:v>
                </c:pt>
                <c:pt idx="99" formatCode="0.0000E+00">
                  <c:v>0</c:v>
                </c:pt>
                <c:pt idx="100" formatCode="0.0000E+00">
                  <c:v>0</c:v>
                </c:pt>
                <c:pt idx="101" formatCode="0.0000E+00">
                  <c:v>3.3771999999999999E-3</c:v>
                </c:pt>
                <c:pt idx="102" formatCode="0.0000E+00">
                  <c:v>1.8598E-2</c:v>
                </c:pt>
                <c:pt idx="103" formatCode="0.0000E+00">
                  <c:v>3.0440999999999999E-2</c:v>
                </c:pt>
              </c:numCache>
            </c:numRef>
          </c:yVal>
          <c:smooth val="1"/>
          <c:extLst>
            <c:ext xmlns:c16="http://schemas.microsoft.com/office/drawing/2014/chart" uri="{C3380CC4-5D6E-409C-BE32-E72D297353CC}">
              <c16:uniqueId val="{00000003-7982-914B-B6D2-66D4744DF814}"/>
            </c:ext>
          </c:extLst>
        </c:ser>
        <c:ser>
          <c:idx val="4"/>
          <c:order val="4"/>
          <c:tx>
            <c:strRef>
              <c:f>serie4!$AN$1</c:f>
              <c:strCache>
                <c:ptCount val="1"/>
                <c:pt idx="0">
                  <c:v>serie4_s1h15 small B.O= 62%</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serie4!$AN$10:$AN$113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serie4!$AQ$10:$AQ$113</c:f>
              <c:numCache>
                <c:formatCode>0.0000</c:formatCode>
                <c:ptCount val="104"/>
                <c:pt idx="0">
                  <c:v>2.1756000000000002</c:v>
                </c:pt>
                <c:pt idx="1">
                  <c:v>2.1539999999999999</c:v>
                </c:pt>
                <c:pt idx="2">
                  <c:v>1.9055</c:v>
                </c:pt>
                <c:pt idx="3">
                  <c:v>1.4865999999999999</c:v>
                </c:pt>
                <c:pt idx="4">
                  <c:v>1.1595</c:v>
                </c:pt>
                <c:pt idx="5">
                  <c:v>1.0668</c:v>
                </c:pt>
                <c:pt idx="6">
                  <c:v>1.1601999999999999</c:v>
                </c:pt>
                <c:pt idx="7">
                  <c:v>1.3106</c:v>
                </c:pt>
                <c:pt idx="8">
                  <c:v>1.5991</c:v>
                </c:pt>
                <c:pt idx="9">
                  <c:v>1.6040000000000001</c:v>
                </c:pt>
                <c:pt idx="10">
                  <c:v>1.2511000000000001</c:v>
                </c:pt>
                <c:pt idx="11">
                  <c:v>1.115</c:v>
                </c:pt>
                <c:pt idx="12">
                  <c:v>0.98338000000000003</c:v>
                </c:pt>
                <c:pt idx="13">
                  <c:v>0.56062999999999996</c:v>
                </c:pt>
                <c:pt idx="14">
                  <c:v>0.19306999999999999</c:v>
                </c:pt>
                <c:pt idx="15">
                  <c:v>0.14104</c:v>
                </c:pt>
                <c:pt idx="16">
                  <c:v>0.20815</c:v>
                </c:pt>
                <c:pt idx="17">
                  <c:v>0.20415</c:v>
                </c:pt>
                <c:pt idx="18">
                  <c:v>8.5357000000000002E-2</c:v>
                </c:pt>
                <c:pt idx="19">
                  <c:v>7.4789999999999995E-2</c:v>
                </c:pt>
                <c:pt idx="20">
                  <c:v>0.12770000000000001</c:v>
                </c:pt>
                <c:pt idx="21">
                  <c:v>7.6472999999999999E-2</c:v>
                </c:pt>
                <c:pt idx="22">
                  <c:v>0.65183000000000002</c:v>
                </c:pt>
                <c:pt idx="23">
                  <c:v>1.4778</c:v>
                </c:pt>
                <c:pt idx="24">
                  <c:v>1.8524</c:v>
                </c:pt>
                <c:pt idx="25">
                  <c:v>1.4473</c:v>
                </c:pt>
                <c:pt idx="26">
                  <c:v>1.2624</c:v>
                </c:pt>
                <c:pt idx="27">
                  <c:v>1.1172</c:v>
                </c:pt>
                <c:pt idx="28">
                  <c:v>1.0512999999999999</c:v>
                </c:pt>
                <c:pt idx="29">
                  <c:v>0.89037999999999995</c:v>
                </c:pt>
                <c:pt idx="30">
                  <c:v>0.60734999999999995</c:v>
                </c:pt>
                <c:pt idx="31">
                  <c:v>0.44784000000000002</c:v>
                </c:pt>
                <c:pt idx="32">
                  <c:v>0.31635999999999997</c:v>
                </c:pt>
                <c:pt idx="33">
                  <c:v>0.25396000000000002</c:v>
                </c:pt>
                <c:pt idx="34" formatCode="0.0000E+00">
                  <c:v>0.12393</c:v>
                </c:pt>
                <c:pt idx="35" formatCode="0.0000E+00">
                  <c:v>0.13394</c:v>
                </c:pt>
                <c:pt idx="36" formatCode="0.0000E+00">
                  <c:v>0.12114</c:v>
                </c:pt>
                <c:pt idx="37" formatCode="0.0000E+00">
                  <c:v>8.2740999999999995E-2</c:v>
                </c:pt>
                <c:pt idx="38" formatCode="0.0000E+00">
                  <c:v>0.10406</c:v>
                </c:pt>
                <c:pt idx="39" formatCode="0.0000E+00">
                  <c:v>0.15001999999999999</c:v>
                </c:pt>
                <c:pt idx="40" formatCode="0.0000E+00">
                  <c:v>0.13203000000000001</c:v>
                </c:pt>
                <c:pt idx="41" formatCode="0.0000E+00">
                  <c:v>0.15948999999999999</c:v>
                </c:pt>
                <c:pt idx="42" formatCode="0.0000E+00">
                  <c:v>0.1842</c:v>
                </c:pt>
                <c:pt idx="43" formatCode="0.0000E+00">
                  <c:v>0.14182</c:v>
                </c:pt>
                <c:pt idx="44" formatCode="0.0000E+00">
                  <c:v>0.20537</c:v>
                </c:pt>
                <c:pt idx="45" formatCode="0.0000E+00">
                  <c:v>0.17796000000000001</c:v>
                </c:pt>
                <c:pt idx="46" formatCode="0.0000E+00">
                  <c:v>0.17482</c:v>
                </c:pt>
                <c:pt idx="47" formatCode="0.0000E+00">
                  <c:v>0.23119000000000001</c:v>
                </c:pt>
                <c:pt idx="48" formatCode="0.0000E+00">
                  <c:v>0.11584999999999999</c:v>
                </c:pt>
                <c:pt idx="49" formatCode="0.0000E+00">
                  <c:v>0.11196</c:v>
                </c:pt>
                <c:pt idx="50" formatCode="0.0000E+00">
                  <c:v>0.24410000000000001</c:v>
                </c:pt>
                <c:pt idx="51" formatCode="0.0000E+00">
                  <c:v>0.19259000000000001</c:v>
                </c:pt>
                <c:pt idx="52" formatCode="0.0000E+00">
                  <c:v>6.4149999999999999E-2</c:v>
                </c:pt>
                <c:pt idx="53" formatCode="0.0000E+00">
                  <c:v>4.4871000000000001E-2</c:v>
                </c:pt>
                <c:pt idx="54" formatCode="0.0000E+00">
                  <c:v>0.18023</c:v>
                </c:pt>
                <c:pt idx="55" formatCode="0.0000E+00">
                  <c:v>0.24421999999999999</c:v>
                </c:pt>
                <c:pt idx="56" formatCode="0.0000E+00">
                  <c:v>0.11899</c:v>
                </c:pt>
                <c:pt idx="57" formatCode="0.0000E+00">
                  <c:v>6.7097000000000004E-2</c:v>
                </c:pt>
                <c:pt idx="58" formatCode="0.0000E+00">
                  <c:v>6.3509999999999997E-2</c:v>
                </c:pt>
                <c:pt idx="59" formatCode="0.0000E+00">
                  <c:v>0.11619</c:v>
                </c:pt>
                <c:pt idx="60" formatCode="0.0000E+00">
                  <c:v>0.23042000000000001</c:v>
                </c:pt>
                <c:pt idx="61" formatCode="0.0000E+00">
                  <c:v>0.19333</c:v>
                </c:pt>
                <c:pt idx="62" formatCode="0.0000E+00">
                  <c:v>8.3333000000000004E-2</c:v>
                </c:pt>
                <c:pt idx="63" formatCode="0.0000E+00">
                  <c:v>6.6197000000000006E-2</c:v>
                </c:pt>
                <c:pt idx="64" formatCode="0.0000E+00">
                  <c:v>6.6820000000000004E-2</c:v>
                </c:pt>
                <c:pt idx="65" formatCode="0.0000E+00">
                  <c:v>6.0358000000000002E-2</c:v>
                </c:pt>
                <c:pt idx="66" formatCode="0.0000E+00">
                  <c:v>5.0809E-2</c:v>
                </c:pt>
                <c:pt idx="67" formatCode="0.0000E+00">
                  <c:v>4.8439000000000003E-2</c:v>
                </c:pt>
                <c:pt idx="68" formatCode="0.0000E+00">
                  <c:v>6.7815E-2</c:v>
                </c:pt>
                <c:pt idx="69" formatCode="0.0000E+00">
                  <c:v>0.16228000000000001</c:v>
                </c:pt>
                <c:pt idx="70" formatCode="0.0000E+00">
                  <c:v>0.2</c:v>
                </c:pt>
                <c:pt idx="71" formatCode="0.0000E+00">
                  <c:v>0.11236</c:v>
                </c:pt>
                <c:pt idx="72" formatCode="0.0000E+00">
                  <c:v>6.2887999999999999E-2</c:v>
                </c:pt>
                <c:pt idx="73" formatCode="0.0000E+00">
                  <c:v>5.7137E-2</c:v>
                </c:pt>
                <c:pt idx="74" formatCode="0.0000E+00">
                  <c:v>4.4981E-2</c:v>
                </c:pt>
                <c:pt idx="75" formatCode="0.0000E+00">
                  <c:v>4.3770000000000003E-2</c:v>
                </c:pt>
                <c:pt idx="76" formatCode="0.0000E+00">
                  <c:v>4.6690000000000002E-2</c:v>
                </c:pt>
                <c:pt idx="77" formatCode="0.0000E+00">
                  <c:v>4.5073000000000002E-2</c:v>
                </c:pt>
                <c:pt idx="78" formatCode="0.0000E+00">
                  <c:v>4.1437000000000002E-2</c:v>
                </c:pt>
                <c:pt idx="79" formatCode="0.0000E+00">
                  <c:v>3.8337999999999997E-2</c:v>
                </c:pt>
                <c:pt idx="80" formatCode="0.0000E+00">
                  <c:v>3.2819000000000001E-2</c:v>
                </c:pt>
                <c:pt idx="81" formatCode="0.0000E+00">
                  <c:v>3.6755000000000003E-2</c:v>
                </c:pt>
                <c:pt idx="82" formatCode="0.0000E+00">
                  <c:v>7.9646999999999996E-2</c:v>
                </c:pt>
                <c:pt idx="83" formatCode="0.0000E+00">
                  <c:v>0.11280999999999999</c:v>
                </c:pt>
                <c:pt idx="84" formatCode="0.0000E+00">
                  <c:v>0.11012</c:v>
                </c:pt>
                <c:pt idx="85" formatCode="0.0000E+00">
                  <c:v>8.6662000000000003E-2</c:v>
                </c:pt>
                <c:pt idx="86" formatCode="0.0000E+00">
                  <c:v>4.1338E-2</c:v>
                </c:pt>
                <c:pt idx="87" formatCode="0.0000E+00">
                  <c:v>1.9942999999999999E-2</c:v>
                </c:pt>
                <c:pt idx="88" formatCode="0.0000E+00">
                  <c:v>2.5281000000000001E-2</c:v>
                </c:pt>
                <c:pt idx="89" formatCode="0.0000E+00">
                  <c:v>2.0295000000000001E-2</c:v>
                </c:pt>
                <c:pt idx="90" formatCode="0.0000E+00">
                  <c:v>1.4411999999999999E-2</c:v>
                </c:pt>
                <c:pt idx="91" formatCode="0.0000E+00">
                  <c:v>1.7760000000000001E-2</c:v>
                </c:pt>
                <c:pt idx="92" formatCode="0.0000E+00">
                  <c:v>1.4782999999999999E-2</c:v>
                </c:pt>
                <c:pt idx="93" formatCode="0.0000E+00">
                  <c:v>9.6369000000000003E-3</c:v>
                </c:pt>
                <c:pt idx="94" formatCode="0.0000E+00">
                  <c:v>9.6066999999999993E-3</c:v>
                </c:pt>
                <c:pt idx="95" formatCode="0.0000E+00">
                  <c:v>6.2617000000000006E-2</c:v>
                </c:pt>
                <c:pt idx="96" formatCode="0.0000E+00">
                  <c:v>0.13639999999999999</c:v>
                </c:pt>
                <c:pt idx="97" formatCode="0.0000E+00">
                  <c:v>9.0472999999999998E-2</c:v>
                </c:pt>
                <c:pt idx="98" formatCode="0.0000E+00">
                  <c:v>1.5613999999999999E-2</c:v>
                </c:pt>
                <c:pt idx="99" formatCode="0.0000E+00">
                  <c:v>1.7632999999999999E-2</c:v>
                </c:pt>
                <c:pt idx="100" formatCode="0.0000E+00">
                  <c:v>1.3774E-2</c:v>
                </c:pt>
                <c:pt idx="101" formatCode="0.0000E+00">
                  <c:v>7.9092999999999993E-3</c:v>
                </c:pt>
                <c:pt idx="102" formatCode="0.0000E+00">
                  <c:v>2.3709999999999998E-2</c:v>
                </c:pt>
                <c:pt idx="103" formatCode="0.0000E+00">
                  <c:v>3.1601999999999998E-2</c:v>
                </c:pt>
              </c:numCache>
            </c:numRef>
          </c:yVal>
          <c:smooth val="1"/>
          <c:extLst>
            <c:ext xmlns:c16="http://schemas.microsoft.com/office/drawing/2014/chart" uri="{C3380CC4-5D6E-409C-BE32-E72D297353CC}">
              <c16:uniqueId val="{00000004-7982-914B-B6D2-66D4744DF814}"/>
            </c:ext>
          </c:extLst>
        </c:ser>
        <c:ser>
          <c:idx val="5"/>
          <c:order val="5"/>
          <c:tx>
            <c:strRef>
              <c:f>serie4!$BL$1</c:f>
              <c:strCache>
                <c:ptCount val="1"/>
                <c:pt idx="0">
                  <c:v>serie4_s45min big B.O= 22%</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serie4!$BL$10:$BL$118</c:f>
              <c:numCache>
                <c:formatCode>0.0000</c:formatCode>
                <c:ptCount val="109"/>
                <c:pt idx="0">
                  <c:v>0.64</c:v>
                </c:pt>
                <c:pt idx="1">
                  <c:v>0.66600000000000004</c:v>
                </c:pt>
                <c:pt idx="2">
                  <c:v>0.69399999999999995</c:v>
                </c:pt>
                <c:pt idx="3">
                  <c:v>0.72299999999999998</c:v>
                </c:pt>
                <c:pt idx="4">
                  <c:v>0.753</c:v>
                </c:pt>
                <c:pt idx="5">
                  <c:v>0.78500000000000003</c:v>
                </c:pt>
                <c:pt idx="6">
                  <c:v>0.81799999999999995</c:v>
                </c:pt>
                <c:pt idx="7">
                  <c:v>0.85199999999999998</c:v>
                </c:pt>
                <c:pt idx="8">
                  <c:v>0.88900000000000001</c:v>
                </c:pt>
                <c:pt idx="9">
                  <c:v>0.92600000000000005</c:v>
                </c:pt>
                <c:pt idx="10">
                  <c:v>0.96599999999999997</c:v>
                </c:pt>
                <c:pt idx="11">
                  <c:v>1.0069999999999999</c:v>
                </c:pt>
                <c:pt idx="12">
                  <c:v>1.0509999999999999</c:v>
                </c:pt>
                <c:pt idx="13">
                  <c:v>1.0960000000000001</c:v>
                </c:pt>
                <c:pt idx="14">
                  <c:v>1.1439999999999999</c:v>
                </c:pt>
                <c:pt idx="15">
                  <c:v>1.1930000000000001</c:v>
                </c:pt>
                <c:pt idx="16">
                  <c:v>1.2450000000000001</c:v>
                </c:pt>
                <c:pt idx="17">
                  <c:v>1.2989999999999999</c:v>
                </c:pt>
                <c:pt idx="18">
                  <c:v>1.3560000000000001</c:v>
                </c:pt>
                <c:pt idx="19">
                  <c:v>1.4159999999999999</c:v>
                </c:pt>
                <c:pt idx="20">
                  <c:v>1.478</c:v>
                </c:pt>
                <c:pt idx="21">
                  <c:v>1.5429999999999999</c:v>
                </c:pt>
                <c:pt idx="22">
                  <c:v>1.611</c:v>
                </c:pt>
                <c:pt idx="23">
                  <c:v>1.6819999999999999</c:v>
                </c:pt>
                <c:pt idx="24">
                  <c:v>1.756</c:v>
                </c:pt>
                <c:pt idx="25">
                  <c:v>1.8340000000000001</c:v>
                </c:pt>
                <c:pt idx="26">
                  <c:v>1.915</c:v>
                </c:pt>
                <c:pt idx="27">
                  <c:v>2</c:v>
                </c:pt>
                <c:pt idx="28">
                  <c:v>2.1206</c:v>
                </c:pt>
                <c:pt idx="29">
                  <c:v>2.1947999999999999</c:v>
                </c:pt>
                <c:pt idx="30">
                  <c:v>2.2717000000000001</c:v>
                </c:pt>
                <c:pt idx="31">
                  <c:v>2.3512</c:v>
                </c:pt>
                <c:pt idx="32">
                  <c:v>2.4335</c:v>
                </c:pt>
                <c:pt idx="33">
                  <c:v>2.5186000000000002</c:v>
                </c:pt>
                <c:pt idx="34">
                  <c:v>2.6067999999999998</c:v>
                </c:pt>
                <c:pt idx="35">
                  <c:v>2.698</c:v>
                </c:pt>
                <c:pt idx="36">
                  <c:v>2.7925</c:v>
                </c:pt>
                <c:pt idx="37">
                  <c:v>2.8902000000000001</c:v>
                </c:pt>
                <c:pt idx="38">
                  <c:v>2.9914000000000001</c:v>
                </c:pt>
                <c:pt idx="39">
                  <c:v>3.0960999999999999</c:v>
                </c:pt>
                <c:pt idx="40">
                  <c:v>3.2044000000000001</c:v>
                </c:pt>
                <c:pt idx="41">
                  <c:v>3.3166000000000002</c:v>
                </c:pt>
                <c:pt idx="42">
                  <c:v>3.4325999999999999</c:v>
                </c:pt>
                <c:pt idx="43">
                  <c:v>3.5528</c:v>
                </c:pt>
                <c:pt idx="44">
                  <c:v>3.6770999999999998</c:v>
                </c:pt>
                <c:pt idx="45">
                  <c:v>3.8058000000000001</c:v>
                </c:pt>
                <c:pt idx="46">
                  <c:v>3.9390000000000001</c:v>
                </c:pt>
                <c:pt idx="47">
                  <c:v>4.0769000000000002</c:v>
                </c:pt>
                <c:pt idx="48">
                  <c:v>4.2195999999999998</c:v>
                </c:pt>
                <c:pt idx="49">
                  <c:v>4.3673000000000002</c:v>
                </c:pt>
                <c:pt idx="50">
                  <c:v>4.5201000000000002</c:v>
                </c:pt>
                <c:pt idx="51">
                  <c:v>4.6783999999999999</c:v>
                </c:pt>
                <c:pt idx="52">
                  <c:v>4.8421000000000003</c:v>
                </c:pt>
                <c:pt idx="53">
                  <c:v>5.0115999999999996</c:v>
                </c:pt>
                <c:pt idx="54">
                  <c:v>5.1870000000000003</c:v>
                </c:pt>
                <c:pt idx="55">
                  <c:v>5.3689999999999998</c:v>
                </c:pt>
                <c:pt idx="56">
                  <c:v>5.556</c:v>
                </c:pt>
                <c:pt idx="57">
                  <c:v>5.7510000000000003</c:v>
                </c:pt>
                <c:pt idx="58">
                  <c:v>5.952</c:v>
                </c:pt>
                <c:pt idx="59">
                  <c:v>6.16</c:v>
                </c:pt>
                <c:pt idx="60">
                  <c:v>6.3760000000000003</c:v>
                </c:pt>
                <c:pt idx="61">
                  <c:v>6.5990000000000002</c:v>
                </c:pt>
                <c:pt idx="62">
                  <c:v>6.83</c:v>
                </c:pt>
                <c:pt idx="63">
                  <c:v>7.069</c:v>
                </c:pt>
                <c:pt idx="64">
                  <c:v>7.3170000000000002</c:v>
                </c:pt>
                <c:pt idx="65">
                  <c:v>7.5730000000000004</c:v>
                </c:pt>
                <c:pt idx="66">
                  <c:v>7.8379000000000003</c:v>
                </c:pt>
                <c:pt idx="67">
                  <c:v>8.1121999999999996</c:v>
                </c:pt>
                <c:pt idx="68">
                  <c:v>8.3961000000000006</c:v>
                </c:pt>
                <c:pt idx="69">
                  <c:v>8.69</c:v>
                </c:pt>
                <c:pt idx="70">
                  <c:v>8.9940999999999995</c:v>
                </c:pt>
                <c:pt idx="71">
                  <c:v>9.3088999999999995</c:v>
                </c:pt>
                <c:pt idx="72">
                  <c:v>9.6347000000000005</c:v>
                </c:pt>
                <c:pt idx="73">
                  <c:v>9.9719999999999995</c:v>
                </c:pt>
                <c:pt idx="74">
                  <c:v>10.321</c:v>
                </c:pt>
                <c:pt idx="75">
                  <c:v>10.682</c:v>
                </c:pt>
                <c:pt idx="76">
                  <c:v>11.055999999999999</c:v>
                </c:pt>
                <c:pt idx="77">
                  <c:v>11.443</c:v>
                </c:pt>
                <c:pt idx="78">
                  <c:v>11.8436</c:v>
                </c:pt>
                <c:pt idx="79">
                  <c:v>12.258100000000001</c:v>
                </c:pt>
                <c:pt idx="80">
                  <c:v>12.687099999999999</c:v>
                </c:pt>
                <c:pt idx="81">
                  <c:v>13.1312</c:v>
                </c:pt>
                <c:pt idx="82">
                  <c:v>13.5908</c:v>
                </c:pt>
                <c:pt idx="83">
                  <c:v>14.0664</c:v>
                </c:pt>
                <c:pt idx="84">
                  <c:v>14.5588</c:v>
                </c:pt>
                <c:pt idx="85">
                  <c:v>15.068300000000001</c:v>
                </c:pt>
                <c:pt idx="86">
                  <c:v>15.595700000000001</c:v>
                </c:pt>
                <c:pt idx="87">
                  <c:v>16.1416</c:v>
                </c:pt>
                <c:pt idx="88">
                  <c:v>16.706499999999998</c:v>
                </c:pt>
                <c:pt idx="89">
                  <c:v>17.2912</c:v>
                </c:pt>
                <c:pt idx="90">
                  <c:v>17.8964</c:v>
                </c:pt>
                <c:pt idx="91">
                  <c:v>18.5228</c:v>
                </c:pt>
                <c:pt idx="92">
                  <c:v>19.171099999999999</c:v>
                </c:pt>
                <c:pt idx="93">
                  <c:v>19.842099999999999</c:v>
                </c:pt>
                <c:pt idx="94">
                  <c:v>20.5366</c:v>
                </c:pt>
                <c:pt idx="95">
                  <c:v>21.255299999999998</c:v>
                </c:pt>
                <c:pt idx="96">
                  <c:v>21.999300000000002</c:v>
                </c:pt>
                <c:pt idx="97">
                  <c:v>22.769300000000001</c:v>
                </c:pt>
                <c:pt idx="98">
                  <c:v>23.566199999999998</c:v>
                </c:pt>
                <c:pt idx="99">
                  <c:v>24.390999999999998</c:v>
                </c:pt>
                <c:pt idx="100">
                  <c:v>25.244700000000002</c:v>
                </c:pt>
                <c:pt idx="101">
                  <c:v>26.1282</c:v>
                </c:pt>
                <c:pt idx="102">
                  <c:v>27.0427</c:v>
                </c:pt>
                <c:pt idx="103">
                  <c:v>27.9892</c:v>
                </c:pt>
                <c:pt idx="104">
                  <c:v>28.968900000000001</c:v>
                </c:pt>
                <c:pt idx="105">
                  <c:v>29.982800000000001</c:v>
                </c:pt>
                <c:pt idx="106">
                  <c:v>31.0322</c:v>
                </c:pt>
                <c:pt idx="107">
                  <c:v>32.118299999999998</c:v>
                </c:pt>
                <c:pt idx="108">
                  <c:v>33.242400000000004</c:v>
                </c:pt>
              </c:numCache>
            </c:numRef>
          </c:xVal>
          <c:yVal>
            <c:numRef>
              <c:f>serie4!$BO$10:$BO$118</c:f>
              <c:numCache>
                <c:formatCode>0.00000</c:formatCode>
                <c:ptCount val="109"/>
                <c:pt idx="0">
                  <c:v>0.61219000000000001</c:v>
                </c:pt>
                <c:pt idx="1">
                  <c:v>0.58645000000000003</c:v>
                </c:pt>
                <c:pt idx="2">
                  <c:v>0.60848999999999998</c:v>
                </c:pt>
                <c:pt idx="3">
                  <c:v>0.58448999999999995</c:v>
                </c:pt>
                <c:pt idx="4">
                  <c:v>0.36101</c:v>
                </c:pt>
                <c:pt idx="5">
                  <c:v>0.33232</c:v>
                </c:pt>
                <c:pt idx="6">
                  <c:v>0.66725000000000001</c:v>
                </c:pt>
                <c:pt idx="7">
                  <c:v>0.79652999999999996</c:v>
                </c:pt>
                <c:pt idx="8">
                  <c:v>0.47212999999999999</c:v>
                </c:pt>
                <c:pt idx="9">
                  <c:v>0.24182000000000001</c:v>
                </c:pt>
                <c:pt idx="10">
                  <c:v>0.39019999999999999</c:v>
                </c:pt>
                <c:pt idx="11">
                  <c:v>0.53700999999999999</c:v>
                </c:pt>
                <c:pt idx="12">
                  <c:v>0.49321999999999999</c:v>
                </c:pt>
                <c:pt idx="13">
                  <c:v>0.42865999999999999</c:v>
                </c:pt>
                <c:pt idx="14">
                  <c:v>0.38755000000000001</c:v>
                </c:pt>
                <c:pt idx="15">
                  <c:v>0.27927999999999997</c:v>
                </c:pt>
                <c:pt idx="16">
                  <c:v>0.20407</c:v>
                </c:pt>
                <c:pt idx="17">
                  <c:v>0.16489000000000001</c:v>
                </c:pt>
                <c:pt idx="18">
                  <c:v>7.8806000000000001E-2</c:v>
                </c:pt>
                <c:pt idx="19">
                  <c:v>1.6378E-2</c:v>
                </c:pt>
                <c:pt idx="20">
                  <c:v>1.0630000000000001E-2</c:v>
                </c:pt>
                <c:pt idx="21">
                  <c:v>1.5244000000000001E-2</c:v>
                </c:pt>
                <c:pt idx="22">
                  <c:v>9.5969999999999996E-3</c:v>
                </c:pt>
                <c:pt idx="23">
                  <c:v>1.4212999999999999E-3</c:v>
                </c:pt>
                <c:pt idx="24">
                  <c:v>3.0647999999999999E-3</c:v>
                </c:pt>
                <c:pt idx="25">
                  <c:v>6.0895999999999997E-3</c:v>
                </c:pt>
                <c:pt idx="26">
                  <c:v>4.9728000000000003E-3</c:v>
                </c:pt>
                <c:pt idx="27">
                  <c:v>9.6874000000000002E-2</c:v>
                </c:pt>
                <c:pt idx="28">
                  <c:v>0.20943999999999999</c:v>
                </c:pt>
                <c:pt idx="29">
                  <c:v>0.22575999999999999</c:v>
                </c:pt>
                <c:pt idx="30">
                  <c:v>0.14618999999999999</c:v>
                </c:pt>
                <c:pt idx="31">
                  <c:v>0.1065</c:v>
                </c:pt>
                <c:pt idx="32">
                  <c:v>7.9231999999999997E-2</c:v>
                </c:pt>
                <c:pt idx="33">
                  <c:v>6.6721000000000003E-2</c:v>
                </c:pt>
                <c:pt idx="34">
                  <c:v>0.05</c:v>
                </c:pt>
                <c:pt idx="35">
                  <c:v>3.3700000000000001E-2</c:v>
                </c:pt>
                <c:pt idx="36">
                  <c:v>3.0639E-2</c:v>
                </c:pt>
                <c:pt idx="37">
                  <c:v>2.7480000000000001E-2</c:v>
                </c:pt>
                <c:pt idx="38">
                  <c:v>2.647E-2</c:v>
                </c:pt>
                <c:pt idx="39">
                  <c:v>3.1532999999999999E-2</c:v>
                </c:pt>
                <c:pt idx="40">
                  <c:v>3.5399E-2</c:v>
                </c:pt>
                <c:pt idx="41">
                  <c:v>4.2416000000000002E-2</c:v>
                </c:pt>
                <c:pt idx="42">
                  <c:v>4.6847E-2</c:v>
                </c:pt>
                <c:pt idx="43">
                  <c:v>3.8136000000000003E-2</c:v>
                </c:pt>
                <c:pt idx="44">
                  <c:v>3.5705000000000001E-2</c:v>
                </c:pt>
                <c:pt idx="45">
                  <c:v>4.6484999999999999E-2</c:v>
                </c:pt>
                <c:pt idx="46">
                  <c:v>6.7472000000000004E-2</c:v>
                </c:pt>
                <c:pt idx="47">
                  <c:v>6.7412E-2</c:v>
                </c:pt>
                <c:pt idx="48">
                  <c:v>4.6601999999999998E-2</c:v>
                </c:pt>
                <c:pt idx="49">
                  <c:v>5.7148999999999998E-2</c:v>
                </c:pt>
                <c:pt idx="50">
                  <c:v>8.5212999999999997E-2</c:v>
                </c:pt>
                <c:pt idx="51">
                  <c:v>7.4959999999999999E-2</c:v>
                </c:pt>
                <c:pt idx="52">
                  <c:v>2.6637999999999998E-2</c:v>
                </c:pt>
                <c:pt idx="53">
                  <c:v>3.9302999999999998E-2</c:v>
                </c:pt>
                <c:pt idx="54">
                  <c:v>5.3265E-2</c:v>
                </c:pt>
                <c:pt idx="55">
                  <c:v>2.5696E-2</c:v>
                </c:pt>
                <c:pt idx="56">
                  <c:v>2.077E-2</c:v>
                </c:pt>
                <c:pt idx="57">
                  <c:v>1.6811E-2</c:v>
                </c:pt>
                <c:pt idx="58">
                  <c:v>2.7335000000000002E-2</c:v>
                </c:pt>
                <c:pt idx="59">
                  <c:v>3.8934000000000003E-2</c:v>
                </c:pt>
                <c:pt idx="60">
                  <c:v>3.2760999999999998E-2</c:v>
                </c:pt>
                <c:pt idx="61">
                  <c:v>2.0444E-2</c:v>
                </c:pt>
                <c:pt idx="62">
                  <c:v>1.1403999999999999E-2</c:v>
                </c:pt>
                <c:pt idx="63">
                  <c:v>1.2716999999999999E-2</c:v>
                </c:pt>
                <c:pt idx="64">
                  <c:v>2.0011000000000001E-2</c:v>
                </c:pt>
                <c:pt idx="65">
                  <c:v>2.2426999999999999E-2</c:v>
                </c:pt>
                <c:pt idx="66">
                  <c:v>4.0078999999999997E-2</c:v>
                </c:pt>
                <c:pt idx="67">
                  <c:v>4.3787E-2</c:v>
                </c:pt>
                <c:pt idx="68">
                  <c:v>2.4362000000000002E-2</c:v>
                </c:pt>
                <c:pt idx="69">
                  <c:v>1.8780999999999999E-2</c:v>
                </c:pt>
                <c:pt idx="70">
                  <c:v>1.5968E-2</c:v>
                </c:pt>
                <c:pt idx="71">
                  <c:v>1.3613999999999999E-2</c:v>
                </c:pt>
                <c:pt idx="72">
                  <c:v>1.1270000000000001E-2</c:v>
                </c:pt>
                <c:pt idx="73">
                  <c:v>9.2308000000000008E-3</c:v>
                </c:pt>
                <c:pt idx="74">
                  <c:v>9.5273000000000007E-3</c:v>
                </c:pt>
                <c:pt idx="75">
                  <c:v>1.0472E-2</c:v>
                </c:pt>
                <c:pt idx="76">
                  <c:v>1.6521999999999998E-2</c:v>
                </c:pt>
                <c:pt idx="77">
                  <c:v>2.3039E-2</c:v>
                </c:pt>
                <c:pt idx="78">
                  <c:v>2.2272E-2</c:v>
                </c:pt>
                <c:pt idx="79">
                  <c:v>1.8967999999999999E-2</c:v>
                </c:pt>
                <c:pt idx="80">
                  <c:v>1.7350999999999998E-2</c:v>
                </c:pt>
                <c:pt idx="81">
                  <c:v>1.3044999999999999E-2</c:v>
                </c:pt>
                <c:pt idx="82">
                  <c:v>8.6499000000000003E-3</c:v>
                </c:pt>
                <c:pt idx="83">
                  <c:v>8.2892E-3</c:v>
                </c:pt>
                <c:pt idx="84">
                  <c:v>8.2661000000000002E-3</c:v>
                </c:pt>
                <c:pt idx="85">
                  <c:v>7.5374999999999999E-3</c:v>
                </c:pt>
                <c:pt idx="86">
                  <c:v>6.319E-3</c:v>
                </c:pt>
                <c:pt idx="87">
                  <c:v>5.7149999999999996E-3</c:v>
                </c:pt>
                <c:pt idx="88">
                  <c:v>5.1038999999999998E-3</c:v>
                </c:pt>
                <c:pt idx="89">
                  <c:v>4.6328999999999997E-3</c:v>
                </c:pt>
                <c:pt idx="90">
                  <c:v>3.9255999999999996E-3</c:v>
                </c:pt>
                <c:pt idx="91">
                  <c:v>9.5995000000000004E-3</c:v>
                </c:pt>
                <c:pt idx="92">
                  <c:v>1.7365999999999999E-2</c:v>
                </c:pt>
                <c:pt idx="93">
                  <c:v>2.1281000000000001E-2</c:v>
                </c:pt>
                <c:pt idx="94">
                  <c:v>1.6397999999999999E-2</c:v>
                </c:pt>
                <c:pt idx="95">
                  <c:v>9.7085999999999995E-3</c:v>
                </c:pt>
                <c:pt idx="96">
                  <c:v>8.9090000000000003E-3</c:v>
                </c:pt>
                <c:pt idx="97">
                  <c:v>5.5205000000000002E-3</c:v>
                </c:pt>
                <c:pt idx="98">
                  <c:v>3.1048999999999998E-3</c:v>
                </c:pt>
                <c:pt idx="99">
                  <c:v>2.9781999999999999E-3</c:v>
                </c:pt>
                <c:pt idx="100">
                  <c:v>3.1697000000000001E-3</c:v>
                </c:pt>
                <c:pt idx="101">
                  <c:v>2.9025000000000001E-3</c:v>
                </c:pt>
                <c:pt idx="102">
                  <c:v>2.9830999999999998E-3</c:v>
                </c:pt>
                <c:pt idx="103">
                  <c:v>3.8008E-3</c:v>
                </c:pt>
                <c:pt idx="104">
                  <c:v>3.9713999999999999E-3</c:v>
                </c:pt>
                <c:pt idx="105">
                  <c:v>2.9263000000000002E-3</c:v>
                </c:pt>
                <c:pt idx="106">
                  <c:v>1.2777000000000001E-3</c:v>
                </c:pt>
                <c:pt idx="107">
                  <c:v>6.0822000000000003E-3</c:v>
                </c:pt>
                <c:pt idx="108">
                  <c:v>1.1704000000000001E-2</c:v>
                </c:pt>
              </c:numCache>
            </c:numRef>
          </c:yVal>
          <c:smooth val="1"/>
          <c:extLst>
            <c:ext xmlns:c16="http://schemas.microsoft.com/office/drawing/2014/chart" uri="{C3380CC4-5D6E-409C-BE32-E72D297353CC}">
              <c16:uniqueId val="{00000005-7982-914B-B6D2-66D4744DF814}"/>
            </c:ext>
          </c:extLst>
        </c:ser>
        <c:ser>
          <c:idx val="6"/>
          <c:order val="6"/>
          <c:tx>
            <c:strRef>
              <c:f>serie4!$BR$1</c:f>
              <c:strCache>
                <c:ptCount val="1"/>
                <c:pt idx="0">
                  <c:v>serie4_s45min raw B.O= 36%</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numRef>
              <c:f>serie4!$BR$10:$BR$118</c:f>
              <c:numCache>
                <c:formatCode>0.0000</c:formatCode>
                <c:ptCount val="109"/>
                <c:pt idx="0">
                  <c:v>0.64</c:v>
                </c:pt>
                <c:pt idx="1">
                  <c:v>0.66600000000000004</c:v>
                </c:pt>
                <c:pt idx="2">
                  <c:v>0.69399999999999995</c:v>
                </c:pt>
                <c:pt idx="3">
                  <c:v>0.72299999999999998</c:v>
                </c:pt>
                <c:pt idx="4">
                  <c:v>0.753</c:v>
                </c:pt>
                <c:pt idx="5">
                  <c:v>0.78500000000000003</c:v>
                </c:pt>
                <c:pt idx="6">
                  <c:v>0.81799999999999995</c:v>
                </c:pt>
                <c:pt idx="7">
                  <c:v>0.85199999999999998</c:v>
                </c:pt>
                <c:pt idx="8">
                  <c:v>0.88900000000000001</c:v>
                </c:pt>
                <c:pt idx="9">
                  <c:v>0.92600000000000005</c:v>
                </c:pt>
                <c:pt idx="10">
                  <c:v>0.96599999999999997</c:v>
                </c:pt>
                <c:pt idx="11">
                  <c:v>1.0069999999999999</c:v>
                </c:pt>
                <c:pt idx="12">
                  <c:v>1.0509999999999999</c:v>
                </c:pt>
                <c:pt idx="13">
                  <c:v>1.0960000000000001</c:v>
                </c:pt>
                <c:pt idx="14">
                  <c:v>1.1439999999999999</c:v>
                </c:pt>
                <c:pt idx="15">
                  <c:v>1.1930000000000001</c:v>
                </c:pt>
                <c:pt idx="16">
                  <c:v>1.2450000000000001</c:v>
                </c:pt>
                <c:pt idx="17">
                  <c:v>1.2989999999999999</c:v>
                </c:pt>
                <c:pt idx="18">
                  <c:v>1.3560000000000001</c:v>
                </c:pt>
                <c:pt idx="19">
                  <c:v>1.4159999999999999</c:v>
                </c:pt>
                <c:pt idx="20">
                  <c:v>1.478</c:v>
                </c:pt>
                <c:pt idx="21">
                  <c:v>1.5429999999999999</c:v>
                </c:pt>
                <c:pt idx="22">
                  <c:v>1.611</c:v>
                </c:pt>
                <c:pt idx="23">
                  <c:v>1.6819999999999999</c:v>
                </c:pt>
                <c:pt idx="24">
                  <c:v>1.756</c:v>
                </c:pt>
                <c:pt idx="25">
                  <c:v>1.8340000000000001</c:v>
                </c:pt>
                <c:pt idx="26">
                  <c:v>1.915</c:v>
                </c:pt>
                <c:pt idx="27">
                  <c:v>2</c:v>
                </c:pt>
                <c:pt idx="28">
                  <c:v>2.1206</c:v>
                </c:pt>
                <c:pt idx="29">
                  <c:v>2.1947999999999999</c:v>
                </c:pt>
                <c:pt idx="30">
                  <c:v>2.2717000000000001</c:v>
                </c:pt>
                <c:pt idx="31">
                  <c:v>2.3512</c:v>
                </c:pt>
                <c:pt idx="32">
                  <c:v>2.4335</c:v>
                </c:pt>
                <c:pt idx="33">
                  <c:v>2.5186000000000002</c:v>
                </c:pt>
                <c:pt idx="34">
                  <c:v>2.6067999999999998</c:v>
                </c:pt>
                <c:pt idx="35">
                  <c:v>2.698</c:v>
                </c:pt>
                <c:pt idx="36">
                  <c:v>2.7925</c:v>
                </c:pt>
                <c:pt idx="37">
                  <c:v>2.8902000000000001</c:v>
                </c:pt>
                <c:pt idx="38">
                  <c:v>2.9914000000000001</c:v>
                </c:pt>
                <c:pt idx="39">
                  <c:v>3.0960999999999999</c:v>
                </c:pt>
                <c:pt idx="40">
                  <c:v>3.2044000000000001</c:v>
                </c:pt>
                <c:pt idx="41">
                  <c:v>3.3166000000000002</c:v>
                </c:pt>
                <c:pt idx="42">
                  <c:v>3.4325999999999999</c:v>
                </c:pt>
                <c:pt idx="43">
                  <c:v>3.5528</c:v>
                </c:pt>
                <c:pt idx="44">
                  <c:v>3.6770999999999998</c:v>
                </c:pt>
                <c:pt idx="45">
                  <c:v>3.8058000000000001</c:v>
                </c:pt>
                <c:pt idx="46">
                  <c:v>3.9390000000000001</c:v>
                </c:pt>
                <c:pt idx="47">
                  <c:v>4.0769000000000002</c:v>
                </c:pt>
                <c:pt idx="48">
                  <c:v>4.2195999999999998</c:v>
                </c:pt>
                <c:pt idx="49">
                  <c:v>4.3673000000000002</c:v>
                </c:pt>
                <c:pt idx="50">
                  <c:v>4.5201000000000002</c:v>
                </c:pt>
                <c:pt idx="51">
                  <c:v>4.6783999999999999</c:v>
                </c:pt>
                <c:pt idx="52">
                  <c:v>4.8421000000000003</c:v>
                </c:pt>
                <c:pt idx="53">
                  <c:v>5.0115999999999996</c:v>
                </c:pt>
                <c:pt idx="54">
                  <c:v>5.1870000000000003</c:v>
                </c:pt>
                <c:pt idx="55">
                  <c:v>5.3689999999999998</c:v>
                </c:pt>
                <c:pt idx="56">
                  <c:v>5.556</c:v>
                </c:pt>
                <c:pt idx="57">
                  <c:v>5.7510000000000003</c:v>
                </c:pt>
                <c:pt idx="58">
                  <c:v>5.952</c:v>
                </c:pt>
                <c:pt idx="59">
                  <c:v>6.16</c:v>
                </c:pt>
                <c:pt idx="60">
                  <c:v>6.3760000000000003</c:v>
                </c:pt>
                <c:pt idx="61">
                  <c:v>6.5990000000000002</c:v>
                </c:pt>
                <c:pt idx="62">
                  <c:v>6.83</c:v>
                </c:pt>
                <c:pt idx="63">
                  <c:v>7.069</c:v>
                </c:pt>
                <c:pt idx="64">
                  <c:v>7.3170000000000002</c:v>
                </c:pt>
                <c:pt idx="65">
                  <c:v>7.5730000000000004</c:v>
                </c:pt>
                <c:pt idx="66">
                  <c:v>7.8379000000000003</c:v>
                </c:pt>
                <c:pt idx="67">
                  <c:v>8.1121999999999996</c:v>
                </c:pt>
                <c:pt idx="68">
                  <c:v>8.3961000000000006</c:v>
                </c:pt>
                <c:pt idx="69">
                  <c:v>8.69</c:v>
                </c:pt>
                <c:pt idx="70">
                  <c:v>8.9940999999999995</c:v>
                </c:pt>
                <c:pt idx="71">
                  <c:v>9.3088999999999995</c:v>
                </c:pt>
                <c:pt idx="72">
                  <c:v>9.6347000000000005</c:v>
                </c:pt>
                <c:pt idx="73">
                  <c:v>9.9719999999999995</c:v>
                </c:pt>
                <c:pt idx="74">
                  <c:v>10.321</c:v>
                </c:pt>
                <c:pt idx="75">
                  <c:v>10.682</c:v>
                </c:pt>
                <c:pt idx="76">
                  <c:v>11.055999999999999</c:v>
                </c:pt>
                <c:pt idx="77">
                  <c:v>11.443</c:v>
                </c:pt>
                <c:pt idx="78">
                  <c:v>11.8436</c:v>
                </c:pt>
                <c:pt idx="79">
                  <c:v>12.258100000000001</c:v>
                </c:pt>
                <c:pt idx="80">
                  <c:v>12.687099999999999</c:v>
                </c:pt>
                <c:pt idx="81">
                  <c:v>13.1312</c:v>
                </c:pt>
                <c:pt idx="82">
                  <c:v>13.5908</c:v>
                </c:pt>
                <c:pt idx="83">
                  <c:v>14.0664</c:v>
                </c:pt>
                <c:pt idx="84">
                  <c:v>14.5588</c:v>
                </c:pt>
                <c:pt idx="85">
                  <c:v>15.068300000000001</c:v>
                </c:pt>
                <c:pt idx="86">
                  <c:v>15.595700000000001</c:v>
                </c:pt>
                <c:pt idx="87">
                  <c:v>16.1416</c:v>
                </c:pt>
                <c:pt idx="88">
                  <c:v>16.706499999999998</c:v>
                </c:pt>
                <c:pt idx="89">
                  <c:v>17.2912</c:v>
                </c:pt>
                <c:pt idx="90">
                  <c:v>17.8964</c:v>
                </c:pt>
                <c:pt idx="91">
                  <c:v>18.5228</c:v>
                </c:pt>
                <c:pt idx="92">
                  <c:v>19.171099999999999</c:v>
                </c:pt>
                <c:pt idx="93">
                  <c:v>19.842099999999999</c:v>
                </c:pt>
                <c:pt idx="94">
                  <c:v>20.5366</c:v>
                </c:pt>
                <c:pt idx="95">
                  <c:v>21.255299999999998</c:v>
                </c:pt>
                <c:pt idx="96">
                  <c:v>21.999300000000002</c:v>
                </c:pt>
                <c:pt idx="97">
                  <c:v>22.769300000000001</c:v>
                </c:pt>
                <c:pt idx="98">
                  <c:v>23.566199999999998</c:v>
                </c:pt>
                <c:pt idx="99">
                  <c:v>24.390999999999998</c:v>
                </c:pt>
                <c:pt idx="100">
                  <c:v>25.244700000000002</c:v>
                </c:pt>
                <c:pt idx="101">
                  <c:v>26.1282</c:v>
                </c:pt>
                <c:pt idx="102">
                  <c:v>27.0427</c:v>
                </c:pt>
                <c:pt idx="103">
                  <c:v>27.9892</c:v>
                </c:pt>
                <c:pt idx="104">
                  <c:v>28.968900000000001</c:v>
                </c:pt>
                <c:pt idx="105">
                  <c:v>29.982800000000001</c:v>
                </c:pt>
                <c:pt idx="106">
                  <c:v>31.0322</c:v>
                </c:pt>
                <c:pt idx="107">
                  <c:v>32.118299999999998</c:v>
                </c:pt>
                <c:pt idx="108">
                  <c:v>33.242400000000004</c:v>
                </c:pt>
              </c:numCache>
            </c:numRef>
          </c:xVal>
          <c:yVal>
            <c:numRef>
              <c:f>serie4!$BU$10:$BU$118</c:f>
              <c:numCache>
                <c:formatCode>0.00000</c:formatCode>
                <c:ptCount val="109"/>
                <c:pt idx="0">
                  <c:v>0.74809000000000003</c:v>
                </c:pt>
                <c:pt idx="1">
                  <c:v>0.69133999999999995</c:v>
                </c:pt>
                <c:pt idx="2">
                  <c:v>0.65861999999999998</c:v>
                </c:pt>
                <c:pt idx="3">
                  <c:v>0.69828999999999997</c:v>
                </c:pt>
                <c:pt idx="4">
                  <c:v>0.73711000000000004</c:v>
                </c:pt>
                <c:pt idx="5">
                  <c:v>0.83101999999999998</c:v>
                </c:pt>
                <c:pt idx="6">
                  <c:v>0.91746000000000005</c:v>
                </c:pt>
                <c:pt idx="7">
                  <c:v>0.83048999999999995</c:v>
                </c:pt>
                <c:pt idx="8">
                  <c:v>0.67756000000000005</c:v>
                </c:pt>
                <c:pt idx="9">
                  <c:v>0.61668999999999996</c:v>
                </c:pt>
                <c:pt idx="10">
                  <c:v>0.66639000000000004</c:v>
                </c:pt>
                <c:pt idx="11">
                  <c:v>0.74814999999999998</c:v>
                </c:pt>
                <c:pt idx="12">
                  <c:v>0.78534999999999999</c:v>
                </c:pt>
                <c:pt idx="13">
                  <c:v>0.82110000000000005</c:v>
                </c:pt>
                <c:pt idx="14">
                  <c:v>0.75653999999999999</c:v>
                </c:pt>
                <c:pt idx="15">
                  <c:v>0.56469999999999998</c:v>
                </c:pt>
                <c:pt idx="16">
                  <c:v>0.46335999999999999</c:v>
                </c:pt>
                <c:pt idx="17">
                  <c:v>0.38257000000000002</c:v>
                </c:pt>
                <c:pt idx="18">
                  <c:v>0.19073999999999999</c:v>
                </c:pt>
                <c:pt idx="19">
                  <c:v>4.4028999999999999E-2</c:v>
                </c:pt>
                <c:pt idx="20">
                  <c:v>2.1798999999999999E-2</c:v>
                </c:pt>
                <c:pt idx="21">
                  <c:v>3.4075000000000001E-2</c:v>
                </c:pt>
                <c:pt idx="22">
                  <c:v>2.8112999999999999E-2</c:v>
                </c:pt>
                <c:pt idx="23">
                  <c:v>9.3948E-3</c:v>
                </c:pt>
                <c:pt idx="24">
                  <c:v>4.4085000000000001E-3</c:v>
                </c:pt>
                <c:pt idx="25">
                  <c:v>8.1337000000000007E-3</c:v>
                </c:pt>
                <c:pt idx="26">
                  <c:v>5.4882999999999998E-3</c:v>
                </c:pt>
                <c:pt idx="27">
                  <c:v>0.20666000000000001</c:v>
                </c:pt>
                <c:pt idx="28">
                  <c:v>0.46145999999999998</c:v>
                </c:pt>
                <c:pt idx="29">
                  <c:v>0.52492000000000005</c:v>
                </c:pt>
                <c:pt idx="30">
                  <c:v>0.34477999999999998</c:v>
                </c:pt>
                <c:pt idx="31">
                  <c:v>0.24854999999999999</c:v>
                </c:pt>
                <c:pt idx="32">
                  <c:v>0.18176999999999999</c:v>
                </c:pt>
                <c:pt idx="33">
                  <c:v>0.13100999999999999</c:v>
                </c:pt>
                <c:pt idx="34">
                  <c:v>9.6975000000000006E-2</c:v>
                </c:pt>
                <c:pt idx="35">
                  <c:v>6.5208000000000002E-2</c:v>
                </c:pt>
                <c:pt idx="36">
                  <c:v>4.4880000000000003E-2</c:v>
                </c:pt>
                <c:pt idx="37">
                  <c:v>3.3454999999999999E-2</c:v>
                </c:pt>
                <c:pt idx="38">
                  <c:v>3.9278E-2</c:v>
                </c:pt>
                <c:pt idx="39">
                  <c:v>5.0855999999999998E-2</c:v>
                </c:pt>
                <c:pt idx="40">
                  <c:v>4.9359E-2</c:v>
                </c:pt>
                <c:pt idx="41">
                  <c:v>4.7906999999999998E-2</c:v>
                </c:pt>
                <c:pt idx="42">
                  <c:v>5.7502999999999999E-2</c:v>
                </c:pt>
                <c:pt idx="43">
                  <c:v>6.6862000000000005E-2</c:v>
                </c:pt>
                <c:pt idx="44">
                  <c:v>5.5105000000000001E-2</c:v>
                </c:pt>
                <c:pt idx="45">
                  <c:v>5.8638999999999997E-2</c:v>
                </c:pt>
                <c:pt idx="46">
                  <c:v>9.0462000000000001E-2</c:v>
                </c:pt>
                <c:pt idx="47">
                  <c:v>0.10761999999999999</c:v>
                </c:pt>
                <c:pt idx="48">
                  <c:v>9.9328E-2</c:v>
                </c:pt>
                <c:pt idx="49">
                  <c:v>8.3153000000000005E-2</c:v>
                </c:pt>
                <c:pt idx="50">
                  <c:v>9.9061999999999997E-2</c:v>
                </c:pt>
                <c:pt idx="51">
                  <c:v>8.9584999999999998E-2</c:v>
                </c:pt>
                <c:pt idx="52">
                  <c:v>4.9910000000000003E-2</c:v>
                </c:pt>
                <c:pt idx="53">
                  <c:v>5.2246000000000001E-2</c:v>
                </c:pt>
                <c:pt idx="54">
                  <c:v>7.1402999999999994E-2</c:v>
                </c:pt>
                <c:pt idx="55">
                  <c:v>6.5865000000000007E-2</c:v>
                </c:pt>
                <c:pt idx="56">
                  <c:v>4.9970000000000001E-2</c:v>
                </c:pt>
                <c:pt idx="57">
                  <c:v>7.3358000000000007E-2</c:v>
                </c:pt>
                <c:pt idx="58">
                  <c:v>8.8053000000000006E-2</c:v>
                </c:pt>
                <c:pt idx="59">
                  <c:v>5.8395000000000002E-2</c:v>
                </c:pt>
                <c:pt idx="60">
                  <c:v>3.4125000000000003E-2</c:v>
                </c:pt>
                <c:pt idx="61">
                  <c:v>2.5978999999999999E-2</c:v>
                </c:pt>
                <c:pt idx="62">
                  <c:v>1.755E-2</c:v>
                </c:pt>
                <c:pt idx="63">
                  <c:v>2.9814E-2</c:v>
                </c:pt>
                <c:pt idx="64">
                  <c:v>7.1877999999999997E-2</c:v>
                </c:pt>
                <c:pt idx="65">
                  <c:v>6.6545999999999994E-2</c:v>
                </c:pt>
                <c:pt idx="66">
                  <c:v>2.6367999999999999E-2</c:v>
                </c:pt>
                <c:pt idx="67">
                  <c:v>1.8044000000000001E-2</c:v>
                </c:pt>
                <c:pt idx="68">
                  <c:v>2.0969000000000002E-2</c:v>
                </c:pt>
                <c:pt idx="69">
                  <c:v>1.4799E-2</c:v>
                </c:pt>
                <c:pt idx="70">
                  <c:v>2.5777999999999999E-2</c:v>
                </c:pt>
                <c:pt idx="71">
                  <c:v>5.7653000000000003E-2</c:v>
                </c:pt>
                <c:pt idx="72">
                  <c:v>5.4998999999999999E-2</c:v>
                </c:pt>
                <c:pt idx="73">
                  <c:v>3.2566999999999999E-2</c:v>
                </c:pt>
                <c:pt idx="74">
                  <c:v>3.1151000000000002E-2</c:v>
                </c:pt>
                <c:pt idx="75">
                  <c:v>3.1404000000000001E-2</c:v>
                </c:pt>
                <c:pt idx="76">
                  <c:v>2.3342999999999999E-2</c:v>
                </c:pt>
                <c:pt idx="77">
                  <c:v>1.7838E-2</c:v>
                </c:pt>
                <c:pt idx="78">
                  <c:v>1.8404E-2</c:v>
                </c:pt>
                <c:pt idx="79">
                  <c:v>1.6958999999999998E-2</c:v>
                </c:pt>
                <c:pt idx="80">
                  <c:v>2.0312E-2</c:v>
                </c:pt>
                <c:pt idx="81">
                  <c:v>3.6186000000000003E-2</c:v>
                </c:pt>
                <c:pt idx="82">
                  <c:v>4.6958E-2</c:v>
                </c:pt>
                <c:pt idx="83">
                  <c:v>4.1690999999999999E-2</c:v>
                </c:pt>
                <c:pt idx="84">
                  <c:v>2.9843000000000001E-2</c:v>
                </c:pt>
                <c:pt idx="85">
                  <c:v>2.0621E-2</c:v>
                </c:pt>
                <c:pt idx="86">
                  <c:v>1.7743999999999999E-2</c:v>
                </c:pt>
                <c:pt idx="87">
                  <c:v>1.5970000000000002E-2</c:v>
                </c:pt>
                <c:pt idx="88">
                  <c:v>1.3172E-2</c:v>
                </c:pt>
                <c:pt idx="89">
                  <c:v>1.1596E-2</c:v>
                </c:pt>
                <c:pt idx="90">
                  <c:v>1.0706E-2</c:v>
                </c:pt>
                <c:pt idx="91">
                  <c:v>8.5573000000000003E-3</c:v>
                </c:pt>
                <c:pt idx="92">
                  <c:v>7.2069999999999999E-3</c:v>
                </c:pt>
                <c:pt idx="93">
                  <c:v>8.5013999999999992E-3</c:v>
                </c:pt>
                <c:pt idx="94">
                  <c:v>7.1814000000000001E-3</c:v>
                </c:pt>
                <c:pt idx="95">
                  <c:v>4.5401E-3</c:v>
                </c:pt>
                <c:pt idx="96">
                  <c:v>1.1834000000000001E-2</c:v>
                </c:pt>
                <c:pt idx="97">
                  <c:v>1.9521E-2</c:v>
                </c:pt>
                <c:pt idx="98">
                  <c:v>2.2876000000000001E-2</c:v>
                </c:pt>
                <c:pt idx="99">
                  <c:v>3.6199000000000002E-2</c:v>
                </c:pt>
                <c:pt idx="100">
                  <c:v>2.8858999999999999E-2</c:v>
                </c:pt>
                <c:pt idx="101">
                  <c:v>5.8866999999999999E-3</c:v>
                </c:pt>
                <c:pt idx="102">
                  <c:v>7.1611000000000005E-4</c:v>
                </c:pt>
                <c:pt idx="103">
                  <c:v>2.8503999999999999E-3</c:v>
                </c:pt>
                <c:pt idx="104">
                  <c:v>7.2766000000000003E-3</c:v>
                </c:pt>
                <c:pt idx="105">
                  <c:v>5.1425000000000004E-3</c:v>
                </c:pt>
                <c:pt idx="106">
                  <c:v>3.1297999999999999E-3</c:v>
                </c:pt>
                <c:pt idx="107">
                  <c:v>1.0468999999999999E-2</c:v>
                </c:pt>
                <c:pt idx="108">
                  <c:v>1.4678E-2</c:v>
                </c:pt>
              </c:numCache>
            </c:numRef>
          </c:yVal>
          <c:smooth val="1"/>
          <c:extLst>
            <c:ext xmlns:c16="http://schemas.microsoft.com/office/drawing/2014/chart" uri="{C3380CC4-5D6E-409C-BE32-E72D297353CC}">
              <c16:uniqueId val="{00000006-7982-914B-B6D2-66D4744DF814}"/>
            </c:ext>
          </c:extLst>
        </c:ser>
        <c:dLbls>
          <c:showLegendKey val="0"/>
          <c:showVal val="0"/>
          <c:showCatName val="0"/>
          <c:showSerName val="0"/>
          <c:showPercent val="0"/>
          <c:showBubbleSize val="0"/>
        </c:dLbls>
        <c:axId val="100025775"/>
        <c:axId val="140648703"/>
      </c:scatterChart>
      <c:valAx>
        <c:axId val="100025775"/>
        <c:scaling>
          <c:orientation val="minMax"/>
          <c:max val="1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Pore size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648703"/>
        <c:crosses val="autoZero"/>
        <c:crossBetween val="midCat"/>
      </c:valAx>
      <c:valAx>
        <c:axId val="140648703"/>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mL/g</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025775"/>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Calculated NMR Spectrum</a:t>
            </a:r>
            <a:endParaRPr lang="en-US" sz="2000" baseline="0"/>
          </a:p>
          <a:p>
            <a:pPr>
              <a:defRPr sz="2000"/>
            </a:pPr>
            <a:r>
              <a:rPr lang="en-US" sz="2000" baseline="0"/>
              <a:t>From Pore Size Distribution</a:t>
            </a:r>
            <a:endParaRPr lang="en-US" sz="2000"/>
          </a:p>
        </c:rich>
      </c:tx>
      <c:layout>
        <c:manualLayout>
          <c:xMode val="edge"/>
          <c:yMode val="edge"/>
          <c:x val="0.27212085353889898"/>
          <c:y val="3.2379902431960137E-3"/>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02847053717873"/>
          <c:y val="0.16643801038871034"/>
          <c:w val="0.84722781668534541"/>
          <c:h val="0.6864045221884687"/>
        </c:manualLayout>
      </c:layout>
      <c:scatterChart>
        <c:scatterStyle val="smoothMarker"/>
        <c:varyColors val="0"/>
        <c:ser>
          <c:idx val="1"/>
          <c:order val="0"/>
          <c:tx>
            <c:strRef>
              <c:f>serie4!$G$9</c:f>
              <c:strCache>
                <c:ptCount val="1"/>
                <c:pt idx="0">
                  <c:v>calc. d (ppm)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serie4!$G$10:$G$113</c:f>
              <c:numCache>
                <c:formatCode>0.0000</c:formatCode>
                <c:ptCount val="104"/>
                <c:pt idx="0">
                  <c:v>-6.4427153023224744</c:v>
                </c:pt>
                <c:pt idx="1">
                  <c:v>-5.9057097620217167</c:v>
                </c:pt>
                <c:pt idx="2">
                  <c:v>-5.3999745008088915</c:v>
                </c:pt>
                <c:pt idx="3">
                  <c:v>-4.8976407836183444</c:v>
                </c:pt>
                <c:pt idx="4">
                  <c:v>-4.4391704905842548</c:v>
                </c:pt>
                <c:pt idx="5">
                  <c:v>-3.9866942707879787</c:v>
                </c:pt>
                <c:pt idx="6">
                  <c:v>-3.5636672766104898</c:v>
                </c:pt>
                <c:pt idx="7">
                  <c:v>-3.1498016017586661</c:v>
                </c:pt>
                <c:pt idx="8">
                  <c:v>-2.7640836532790098</c:v>
                </c:pt>
                <c:pt idx="9">
                  <c:v>-2.3891935156898771</c:v>
                </c:pt>
                <c:pt idx="10">
                  <c:v>-2.0404903692876415</c:v>
                </c:pt>
                <c:pt idx="11">
                  <c:v>-1.7032370972834379</c:v>
                </c:pt>
                <c:pt idx="12">
                  <c:v>-1.3842362904420646</c:v>
                </c:pt>
                <c:pt idx="13">
                  <c:v>-1.077627151412007</c:v>
                </c:pt>
                <c:pt idx="14">
                  <c:v>-0.78401462892507379</c:v>
                </c:pt>
                <c:pt idx="15">
                  <c:v>-0.50797543875552442</c:v>
                </c:pt>
                <c:pt idx="16">
                  <c:v>-0.24460228626766778</c:v>
                </c:pt>
                <c:pt idx="17">
                  <c:v>6.0756800747459039E-3</c:v>
                </c:pt>
                <c:pt idx="18">
                  <c:v>0.24418254032421238</c:v>
                </c:pt>
                <c:pt idx="19">
                  <c:v>0.46996263415007977</c:v>
                </c:pt>
                <c:pt idx="20">
                  <c:v>0.6863993068098404</c:v>
                </c:pt>
                <c:pt idx="21">
                  <c:v>0.89077316440151577</c:v>
                </c:pt>
                <c:pt idx="22">
                  <c:v>1.0857928946878794</c:v>
                </c:pt>
                <c:pt idx="23">
                  <c:v>1.3332116990107141</c:v>
                </c:pt>
                <c:pt idx="24">
                  <c:v>1.4706765453563393</c:v>
                </c:pt>
                <c:pt idx="25">
                  <c:v>1.6027824846477068</c:v>
                </c:pt>
                <c:pt idx="26">
                  <c:v>1.7294218458119963</c:v>
                </c:pt>
                <c:pt idx="27">
                  <c:v>1.8509907922071505</c:v>
                </c:pt>
                <c:pt idx="28">
                  <c:v>1.9675604122800889</c:v>
                </c:pt>
                <c:pt idx="29">
                  <c:v>2.0795944691293209</c:v>
                </c:pt>
                <c:pt idx="30">
                  <c:v>2.1870168875495768</c:v>
                </c:pt>
                <c:pt idx="31">
                  <c:v>2.2902330139577654</c:v>
                </c:pt>
                <c:pt idx="32">
                  <c:v>2.3891852022307378</c:v>
                </c:pt>
                <c:pt idx="33">
                  <c:v>2.4842307048688004</c:v>
                </c:pt>
                <c:pt idx="34">
                  <c:v>2.5754132276387889</c:v>
                </c:pt>
                <c:pt idx="35">
                  <c:v>2.6628760580611259</c:v>
                </c:pt>
                <c:pt idx="36">
                  <c:v>2.7469016636897332</c:v>
                </c:pt>
                <c:pt idx="37">
                  <c:v>2.8274584756555945</c:v>
                </c:pt>
                <c:pt idx="38">
                  <c:v>2.9048641811541605</c:v>
                </c:pt>
                <c:pt idx="39">
                  <c:v>2.9790906496331138</c:v>
                </c:pt>
                <c:pt idx="40">
                  <c:v>3.0503584127088459</c:v>
                </c:pt>
                <c:pt idx="41">
                  <c:v>3.1187558535553532</c:v>
                </c:pt>
                <c:pt idx="42">
                  <c:v>3.1844182976608373</c:v>
                </c:pt>
                <c:pt idx="43">
                  <c:v>3.2474258444135851</c:v>
                </c:pt>
                <c:pt idx="44">
                  <c:v>3.3078996749795424</c:v>
                </c:pt>
                <c:pt idx="45">
                  <c:v>3.36591403751091</c:v>
                </c:pt>
                <c:pt idx="46">
                  <c:v>3.4216467265448207</c:v>
                </c:pt>
                <c:pt idx="47">
                  <c:v>3.4750900086057261</c:v>
                </c:pt>
                <c:pt idx="48">
                  <c:v>3.5264041225838536</c:v>
                </c:pt>
                <c:pt idx="49">
                  <c:v>3.575643847954356</c:v>
                </c:pt>
                <c:pt idx="50">
                  <c:v>3.6230176797627669</c:v>
                </c:pt>
                <c:pt idx="51">
                  <c:v>3.6681583029438873</c:v>
                </c:pt>
                <c:pt idx="52">
                  <c:v>3.7118114222072824</c:v>
                </c:pt>
                <c:pt idx="53">
                  <c:v>3.7535344292214967</c:v>
                </c:pt>
                <c:pt idx="54">
                  <c:v>3.7935760187465926</c:v>
                </c:pt>
                <c:pt idx="55">
                  <c:v>3.8321342867806081</c:v>
                </c:pt>
                <c:pt idx="56">
                  <c:v>3.8690465877419582</c:v>
                </c:pt>
                <c:pt idx="57">
                  <c:v>3.9045040976514085</c:v>
                </c:pt>
                <c:pt idx="58">
                  <c:v>3.9385226594069849</c:v>
                </c:pt>
                <c:pt idx="59">
                  <c:v>3.9712534070049443</c:v>
                </c:pt>
                <c:pt idx="60">
                  <c:v>4.0025814248670919</c:v>
                </c:pt>
                <c:pt idx="61">
                  <c:v>4.0326429615731954</c:v>
                </c:pt>
                <c:pt idx="62">
                  <c:v>4.0615089800830217</c:v>
                </c:pt>
                <c:pt idx="63">
                  <c:v>4.0892134874229429</c:v>
                </c:pt>
                <c:pt idx="64">
                  <c:v>4.1158087959382383</c:v>
                </c:pt>
                <c:pt idx="65">
                  <c:v>4.141326604886288</c:v>
                </c:pt>
                <c:pt idx="66">
                  <c:v>4.1658220241253954</c:v>
                </c:pt>
                <c:pt idx="67">
                  <c:v>4.1893303845523153</c:v>
                </c:pt>
                <c:pt idx="68">
                  <c:v>4.2118990024339134</c:v>
                </c:pt>
                <c:pt idx="69">
                  <c:v>4.2335526844303839</c:v>
                </c:pt>
                <c:pt idx="70">
                  <c:v>4.2543231291571733</c:v>
                </c:pt>
                <c:pt idx="71">
                  <c:v>4.2742774047150851</c:v>
                </c:pt>
                <c:pt idx="72">
                  <c:v>4.2934238841220553</c:v>
                </c:pt>
                <c:pt idx="73">
                  <c:v>4.3118021401331985</c:v>
                </c:pt>
                <c:pt idx="74">
                  <c:v>4.3294355354182397</c:v>
                </c:pt>
                <c:pt idx="75">
                  <c:v>4.3463590999278248</c:v>
                </c:pt>
                <c:pt idx="76">
                  <c:v>4.3626046936389855</c:v>
                </c:pt>
                <c:pt idx="77">
                  <c:v>4.3781949607597932</c:v>
                </c:pt>
                <c:pt idx="78">
                  <c:v>4.393155202558547</c:v>
                </c:pt>
                <c:pt idx="79">
                  <c:v>4.4075178944582518</c:v>
                </c:pt>
                <c:pt idx="80">
                  <c:v>4.4212989411116617</c:v>
                </c:pt>
                <c:pt idx="81">
                  <c:v>4.434527135205653</c:v>
                </c:pt>
                <c:pt idx="82">
                  <c:v>4.4472238867322069</c:v>
                </c:pt>
                <c:pt idx="83">
                  <c:v>4.4594073869833863</c:v>
                </c:pt>
                <c:pt idx="84">
                  <c:v>4.4711012182725414</c:v>
                </c:pt>
                <c:pt idx="85">
                  <c:v>4.4823251254842873</c:v>
                </c:pt>
                <c:pt idx="86">
                  <c:v>4.4930976350589775</c:v>
                </c:pt>
                <c:pt idx="87">
                  <c:v>4.5034362251064879</c:v>
                </c:pt>
                <c:pt idx="88">
                  <c:v>4.5133588908134312</c:v>
                </c:pt>
                <c:pt idx="89">
                  <c:v>4.5228824234018568</c:v>
                </c:pt>
                <c:pt idx="90">
                  <c:v>4.5320213573330026</c:v>
                </c:pt>
                <c:pt idx="91">
                  <c:v>4.54079423600587</c:v>
                </c:pt>
                <c:pt idx="92">
                  <c:v>4.5492135920354455</c:v>
                </c:pt>
                <c:pt idx="93">
                  <c:v>4.5572936197586742</c:v>
                </c:pt>
                <c:pt idx="94">
                  <c:v>4.5650485768049682</c:v>
                </c:pt>
                <c:pt idx="95">
                  <c:v>4.5724917298333656</c:v>
                </c:pt>
                <c:pt idx="96">
                  <c:v>4.5796347188835291</c:v>
                </c:pt>
                <c:pt idx="97">
                  <c:v>4.5864908475861039</c:v>
                </c:pt>
                <c:pt idx="98">
                  <c:v>4.5930710070699545</c:v>
                </c:pt>
                <c:pt idx="99">
                  <c:v>4.5993868076236621</c:v>
                </c:pt>
                <c:pt idx="100">
                  <c:v>4.6054478900880866</c:v>
                </c:pt>
                <c:pt idx="101">
                  <c:v>4.6112651324024423</c:v>
                </c:pt>
                <c:pt idx="102">
                  <c:v>4.6168481262620871</c:v>
                </c:pt>
                <c:pt idx="103">
                  <c:v>4.6222063906353403</c:v>
                </c:pt>
              </c:numCache>
            </c:numRef>
          </c:xVal>
          <c:yVal>
            <c:numRef>
              <c:f>serie4!$E$10:$E$113</c:f>
              <c:numCache>
                <c:formatCode>0.00000</c:formatCode>
                <c:ptCount val="104"/>
                <c:pt idx="0">
                  <c:v>0.14579</c:v>
                </c:pt>
                <c:pt idx="1">
                  <c:v>0.10023</c:v>
                </c:pt>
                <c:pt idx="2">
                  <c:v>2.6501E-2</c:v>
                </c:pt>
                <c:pt idx="3">
                  <c:v>0</c:v>
                </c:pt>
                <c:pt idx="4">
                  <c:v>1.0518E-2</c:v>
                </c:pt>
                <c:pt idx="5">
                  <c:v>5.3821000000000001E-2</c:v>
                </c:pt>
                <c:pt idx="6">
                  <c:v>0.10033</c:v>
                </c:pt>
                <c:pt idx="7">
                  <c:v>9.4280000000000003E-2</c:v>
                </c:pt>
                <c:pt idx="8">
                  <c:v>4.6711000000000003E-2</c:v>
                </c:pt>
                <c:pt idx="9">
                  <c:v>9.4076000000000003E-3</c:v>
                </c:pt>
                <c:pt idx="10">
                  <c:v>0</c:v>
                </c:pt>
                <c:pt idx="11">
                  <c:v>0</c:v>
                </c:pt>
                <c:pt idx="12">
                  <c:v>2.6808999999999999E-3</c:v>
                </c:pt>
                <c:pt idx="13">
                  <c:v>5.4374000000000002E-3</c:v>
                </c:pt>
                <c:pt idx="14">
                  <c:v>3.0977000000000001E-3</c:v>
                </c:pt>
                <c:pt idx="15">
                  <c:v>9.4992999999999998E-4</c:v>
                </c:pt>
                <c:pt idx="16">
                  <c:v>7.0895999999999997E-3</c:v>
                </c:pt>
                <c:pt idx="17">
                  <c:v>7.1148000000000001E-3</c:v>
                </c:pt>
                <c:pt idx="18">
                  <c:v>6.6724999999999998E-4</c:v>
                </c:pt>
                <c:pt idx="19">
                  <c:v>1.1632000000000001E-3</c:v>
                </c:pt>
                <c:pt idx="20">
                  <c:v>5.6918000000000003E-3</c:v>
                </c:pt>
                <c:pt idx="21">
                  <c:v>8.6546000000000001E-3</c:v>
                </c:pt>
                <c:pt idx="22">
                  <c:v>9.6872999999999994E-3</c:v>
                </c:pt>
                <c:pt idx="23">
                  <c:v>1.6809000000000001E-2</c:v>
                </c:pt>
                <c:pt idx="24">
                  <c:v>2.8615999999999999E-2</c:v>
                </c:pt>
                <c:pt idx="25">
                  <c:v>3.2323999999999999E-2</c:v>
                </c:pt>
                <c:pt idx="26">
                  <c:v>3.7000999999999999E-2</c:v>
                </c:pt>
                <c:pt idx="27">
                  <c:v>3.2447999999999998E-2</c:v>
                </c:pt>
                <c:pt idx="28">
                  <c:v>2.1225000000000001E-2</c:v>
                </c:pt>
                <c:pt idx="29">
                  <c:v>1.6740000000000001E-2</c:v>
                </c:pt>
                <c:pt idx="30">
                  <c:v>2.0150999999999999E-2</c:v>
                </c:pt>
                <c:pt idx="31">
                  <c:v>3.1919000000000003E-2</c:v>
                </c:pt>
                <c:pt idx="32">
                  <c:v>4.7892999999999998E-2</c:v>
                </c:pt>
                <c:pt idx="33">
                  <c:v>7.1818000000000007E-2</c:v>
                </c:pt>
                <c:pt idx="34">
                  <c:v>9.6976999999999994E-2</c:v>
                </c:pt>
                <c:pt idx="35">
                  <c:v>0.11282</c:v>
                </c:pt>
                <c:pt idx="36">
                  <c:v>0.13664000000000001</c:v>
                </c:pt>
                <c:pt idx="37">
                  <c:v>0.18209</c:v>
                </c:pt>
                <c:pt idx="38">
                  <c:v>0.18010000000000001</c:v>
                </c:pt>
                <c:pt idx="39">
                  <c:v>0.15834000000000001</c:v>
                </c:pt>
                <c:pt idx="40">
                  <c:v>0.17963999999999999</c:v>
                </c:pt>
                <c:pt idx="41">
                  <c:v>0.19694999999999999</c:v>
                </c:pt>
                <c:pt idx="42">
                  <c:v>0.19467000000000001</c:v>
                </c:pt>
                <c:pt idx="43">
                  <c:v>0.20580000000000001</c:v>
                </c:pt>
                <c:pt idx="44">
                  <c:v>0.27740999999999999</c:v>
                </c:pt>
                <c:pt idx="45">
                  <c:v>0.28477000000000002</c:v>
                </c:pt>
                <c:pt idx="46">
                  <c:v>0.22433</c:v>
                </c:pt>
                <c:pt idx="47">
                  <c:v>0.20982000000000001</c:v>
                </c:pt>
                <c:pt idx="48">
                  <c:v>0.17931</c:v>
                </c:pt>
                <c:pt idx="49">
                  <c:v>0.14445</c:v>
                </c:pt>
                <c:pt idx="50">
                  <c:v>0.12717000000000001</c:v>
                </c:pt>
                <c:pt idx="51">
                  <c:v>0.11745999999999999</c:v>
                </c:pt>
                <c:pt idx="52">
                  <c:v>0.21812000000000001</c:v>
                </c:pt>
                <c:pt idx="53">
                  <c:v>0.25140000000000001</c:v>
                </c:pt>
                <c:pt idx="54">
                  <c:v>0.15035000000000001</c:v>
                </c:pt>
                <c:pt idx="55">
                  <c:v>0.11692</c:v>
                </c:pt>
                <c:pt idx="56">
                  <c:v>0.11847000000000001</c:v>
                </c:pt>
                <c:pt idx="57">
                  <c:v>0.11756999999999999</c:v>
                </c:pt>
                <c:pt idx="58">
                  <c:v>0.10538</c:v>
                </c:pt>
                <c:pt idx="59">
                  <c:v>9.2922000000000005E-2</c:v>
                </c:pt>
                <c:pt idx="60">
                  <c:v>9.2994999999999994E-2</c:v>
                </c:pt>
                <c:pt idx="61">
                  <c:v>8.9672000000000002E-2</c:v>
                </c:pt>
                <c:pt idx="62">
                  <c:v>8.0823000000000006E-2</c:v>
                </c:pt>
                <c:pt idx="63">
                  <c:v>7.4186000000000002E-2</c:v>
                </c:pt>
                <c:pt idx="64">
                  <c:v>6.7784999999999998E-2</c:v>
                </c:pt>
                <c:pt idx="65">
                  <c:v>5.4461000000000002E-2</c:v>
                </c:pt>
                <c:pt idx="66">
                  <c:v>6.2272000000000001E-2</c:v>
                </c:pt>
                <c:pt idx="67">
                  <c:v>0.14365</c:v>
                </c:pt>
                <c:pt idx="68">
                  <c:v>0.20321</c:v>
                </c:pt>
                <c:pt idx="69">
                  <c:v>0.13566</c:v>
                </c:pt>
                <c:pt idx="70">
                  <c:v>6.3791E-2</c:v>
                </c:pt>
                <c:pt idx="71">
                  <c:v>5.4482999999999997E-2</c:v>
                </c:pt>
                <c:pt idx="72">
                  <c:v>5.5895E-2</c:v>
                </c:pt>
                <c:pt idx="73">
                  <c:v>5.1244999999999999E-2</c:v>
                </c:pt>
                <c:pt idx="74">
                  <c:v>4.1438999999999997E-2</c:v>
                </c:pt>
                <c:pt idx="75">
                  <c:v>4.0152E-2</c:v>
                </c:pt>
                <c:pt idx="76">
                  <c:v>4.1304E-2</c:v>
                </c:pt>
                <c:pt idx="77">
                  <c:v>3.9040999999999999E-2</c:v>
                </c:pt>
                <c:pt idx="78">
                  <c:v>3.7969999999999997E-2</c:v>
                </c:pt>
                <c:pt idx="79">
                  <c:v>3.9101999999999998E-2</c:v>
                </c:pt>
                <c:pt idx="80">
                  <c:v>3.6311999999999997E-2</c:v>
                </c:pt>
                <c:pt idx="81">
                  <c:v>3.1302999999999997E-2</c:v>
                </c:pt>
                <c:pt idx="82">
                  <c:v>3.0696000000000001E-2</c:v>
                </c:pt>
                <c:pt idx="83">
                  <c:v>3.0061000000000001E-2</c:v>
                </c:pt>
                <c:pt idx="84">
                  <c:v>2.836E-2</c:v>
                </c:pt>
                <c:pt idx="85">
                  <c:v>2.6567E-2</c:v>
                </c:pt>
                <c:pt idx="86">
                  <c:v>2.2745000000000001E-2</c:v>
                </c:pt>
                <c:pt idx="87">
                  <c:v>2.0715999999999998E-2</c:v>
                </c:pt>
                <c:pt idx="88">
                  <c:v>2.4265999999999999E-2</c:v>
                </c:pt>
                <c:pt idx="89">
                  <c:v>2.1486999999999999E-2</c:v>
                </c:pt>
                <c:pt idx="90">
                  <c:v>1.8428E-2</c:v>
                </c:pt>
                <c:pt idx="91">
                  <c:v>2.0541E-2</c:v>
                </c:pt>
                <c:pt idx="92">
                  <c:v>1.6518999999999999E-2</c:v>
                </c:pt>
                <c:pt idx="93">
                  <c:v>1.3157E-2</c:v>
                </c:pt>
                <c:pt idx="94">
                  <c:v>1.6389000000000001E-2</c:v>
                </c:pt>
                <c:pt idx="95">
                  <c:v>1.8429999999999998E-2</c:v>
                </c:pt>
                <c:pt idx="96">
                  <c:v>1.5689000000000002E-2</c:v>
                </c:pt>
                <c:pt idx="97">
                  <c:v>1.4463999999999999E-2</c:v>
                </c:pt>
                <c:pt idx="98">
                  <c:v>1.5644999999999999E-2</c:v>
                </c:pt>
                <c:pt idx="99">
                  <c:v>1.4937000000000001E-2</c:v>
                </c:pt>
                <c:pt idx="100">
                  <c:v>1.0503E-2</c:v>
                </c:pt>
                <c:pt idx="101">
                  <c:v>7.2091000000000004E-3</c:v>
                </c:pt>
                <c:pt idx="102">
                  <c:v>1.5023999999999999E-2</c:v>
                </c:pt>
                <c:pt idx="103">
                  <c:v>2.2284000000000002E-2</c:v>
                </c:pt>
              </c:numCache>
            </c:numRef>
          </c:yVal>
          <c:smooth val="1"/>
          <c:extLst>
            <c:ext xmlns:c16="http://schemas.microsoft.com/office/drawing/2014/chart" uri="{C3380CC4-5D6E-409C-BE32-E72D297353CC}">
              <c16:uniqueId val="{00000068-2E53-3040-AEE5-44E5D32EE43D}"/>
            </c:ext>
          </c:extLst>
        </c:ser>
        <c:dLbls>
          <c:showLegendKey val="0"/>
          <c:showVal val="0"/>
          <c:showCatName val="0"/>
          <c:showSerName val="0"/>
          <c:showPercent val="0"/>
          <c:showBubbleSize val="0"/>
        </c:dLbls>
        <c:axId val="536755519"/>
        <c:axId val="532704031"/>
      </c:scatterChart>
      <c:valAx>
        <c:axId val="536755519"/>
        <c:scaling>
          <c:orientation val="maxMin"/>
          <c:max val="5"/>
          <c:min val="-7"/>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latin typeface="Symbol" pitchFamily="2" charset="2"/>
                  </a:rPr>
                  <a:t>d</a:t>
                </a:r>
                <a:r>
                  <a:rPr lang="en-US" sz="1800"/>
                  <a:t> (ppm)</a:t>
                </a:r>
              </a:p>
            </c:rich>
          </c:tx>
          <c:layout>
            <c:manualLayout>
              <c:xMode val="edge"/>
              <c:yMode val="edge"/>
              <c:x val="0.40176798927424695"/>
              <c:y val="0.90530426502023453"/>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04031"/>
        <c:crosses val="autoZero"/>
        <c:crossBetween val="midCat"/>
        <c:majorUnit val="2"/>
      </c:valAx>
      <c:valAx>
        <c:axId val="532704031"/>
        <c:scaling>
          <c:orientation val="minMax"/>
          <c:max val="0.30000000000000004"/>
          <c:min val="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dV(logd)</a:t>
                </a:r>
                <a:r>
                  <a:rPr lang="en-US" sz="1800" baseline="0"/>
                  <a:t> mL/g</a:t>
                </a:r>
                <a:endParaRPr lang="en-US" sz="1800"/>
              </a:p>
            </c:rich>
          </c:tx>
          <c:layout>
            <c:manualLayout>
              <c:xMode val="edge"/>
              <c:yMode val="edge"/>
              <c:x val="1.2653343464829112E-2"/>
              <c:y val="0.39882273385343625"/>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7555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Pore Size Distribution</a:t>
            </a:r>
            <a:endParaRPr lang="en-US" sz="2000" baseline="0"/>
          </a:p>
          <a:p>
            <a:pPr>
              <a:defRPr sz="2000"/>
            </a:pPr>
            <a:r>
              <a:rPr lang="en-US" sz="2000" baseline="0"/>
              <a:t>from </a:t>
            </a:r>
            <a:r>
              <a:rPr lang="en-US" sz="2000" b="0" i="0" u="none" strike="noStrike" baseline="0">
                <a:effectLst/>
              </a:rPr>
              <a:t>Gas Sorption</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9925956787833476E-2"/>
          <c:y val="0.23336586805076234"/>
          <c:w val="0.86578057756806437"/>
          <c:h val="0.58296138311819889"/>
        </c:manualLayout>
      </c:layout>
      <c:scatterChart>
        <c:scatterStyle val="smoothMarker"/>
        <c:varyColors val="0"/>
        <c:ser>
          <c:idx val="1"/>
          <c:order val="0"/>
          <c:tx>
            <c:strRef>
              <c:f>serie4!$E$9</c:f>
              <c:strCache>
                <c:ptCount val="1"/>
                <c:pt idx="0">
                  <c:v>dV(logd) [cc/g]</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serie4!$E$10:$E$113</c:f>
              <c:numCache>
                <c:formatCode>0.00000</c:formatCode>
                <c:ptCount val="104"/>
                <c:pt idx="0">
                  <c:v>0.14579</c:v>
                </c:pt>
                <c:pt idx="1">
                  <c:v>0.10023</c:v>
                </c:pt>
                <c:pt idx="2">
                  <c:v>2.6501E-2</c:v>
                </c:pt>
                <c:pt idx="3">
                  <c:v>0</c:v>
                </c:pt>
                <c:pt idx="4">
                  <c:v>1.0518E-2</c:v>
                </c:pt>
                <c:pt idx="5">
                  <c:v>5.3821000000000001E-2</c:v>
                </c:pt>
                <c:pt idx="6">
                  <c:v>0.10033</c:v>
                </c:pt>
                <c:pt idx="7">
                  <c:v>9.4280000000000003E-2</c:v>
                </c:pt>
                <c:pt idx="8">
                  <c:v>4.6711000000000003E-2</c:v>
                </c:pt>
                <c:pt idx="9">
                  <c:v>9.4076000000000003E-3</c:v>
                </c:pt>
                <c:pt idx="10">
                  <c:v>0</c:v>
                </c:pt>
                <c:pt idx="11">
                  <c:v>0</c:v>
                </c:pt>
                <c:pt idx="12">
                  <c:v>2.6808999999999999E-3</c:v>
                </c:pt>
                <c:pt idx="13">
                  <c:v>5.4374000000000002E-3</c:v>
                </c:pt>
                <c:pt idx="14">
                  <c:v>3.0977000000000001E-3</c:v>
                </c:pt>
                <c:pt idx="15">
                  <c:v>9.4992999999999998E-4</c:v>
                </c:pt>
                <c:pt idx="16">
                  <c:v>7.0895999999999997E-3</c:v>
                </c:pt>
                <c:pt idx="17">
                  <c:v>7.1148000000000001E-3</c:v>
                </c:pt>
                <c:pt idx="18">
                  <c:v>6.6724999999999998E-4</c:v>
                </c:pt>
                <c:pt idx="19">
                  <c:v>1.1632000000000001E-3</c:v>
                </c:pt>
                <c:pt idx="20">
                  <c:v>5.6918000000000003E-3</c:v>
                </c:pt>
                <c:pt idx="21">
                  <c:v>8.6546000000000001E-3</c:v>
                </c:pt>
                <c:pt idx="22">
                  <c:v>9.6872999999999994E-3</c:v>
                </c:pt>
                <c:pt idx="23">
                  <c:v>1.6809000000000001E-2</c:v>
                </c:pt>
                <c:pt idx="24">
                  <c:v>2.8615999999999999E-2</c:v>
                </c:pt>
                <c:pt idx="25">
                  <c:v>3.2323999999999999E-2</c:v>
                </c:pt>
                <c:pt idx="26">
                  <c:v>3.7000999999999999E-2</c:v>
                </c:pt>
                <c:pt idx="27">
                  <c:v>3.2447999999999998E-2</c:v>
                </c:pt>
                <c:pt idx="28">
                  <c:v>2.1225000000000001E-2</c:v>
                </c:pt>
                <c:pt idx="29">
                  <c:v>1.6740000000000001E-2</c:v>
                </c:pt>
                <c:pt idx="30">
                  <c:v>2.0150999999999999E-2</c:v>
                </c:pt>
                <c:pt idx="31">
                  <c:v>3.1919000000000003E-2</c:v>
                </c:pt>
                <c:pt idx="32">
                  <c:v>4.7892999999999998E-2</c:v>
                </c:pt>
                <c:pt idx="33">
                  <c:v>7.1818000000000007E-2</c:v>
                </c:pt>
                <c:pt idx="34">
                  <c:v>9.6976999999999994E-2</c:v>
                </c:pt>
                <c:pt idx="35">
                  <c:v>0.11282</c:v>
                </c:pt>
                <c:pt idx="36">
                  <c:v>0.13664000000000001</c:v>
                </c:pt>
                <c:pt idx="37">
                  <c:v>0.18209</c:v>
                </c:pt>
                <c:pt idx="38">
                  <c:v>0.18010000000000001</c:v>
                </c:pt>
                <c:pt idx="39">
                  <c:v>0.15834000000000001</c:v>
                </c:pt>
                <c:pt idx="40">
                  <c:v>0.17963999999999999</c:v>
                </c:pt>
                <c:pt idx="41">
                  <c:v>0.19694999999999999</c:v>
                </c:pt>
                <c:pt idx="42">
                  <c:v>0.19467000000000001</c:v>
                </c:pt>
                <c:pt idx="43">
                  <c:v>0.20580000000000001</c:v>
                </c:pt>
                <c:pt idx="44">
                  <c:v>0.27740999999999999</c:v>
                </c:pt>
                <c:pt idx="45">
                  <c:v>0.28477000000000002</c:v>
                </c:pt>
                <c:pt idx="46">
                  <c:v>0.22433</c:v>
                </c:pt>
                <c:pt idx="47">
                  <c:v>0.20982000000000001</c:v>
                </c:pt>
                <c:pt idx="48">
                  <c:v>0.17931</c:v>
                </c:pt>
                <c:pt idx="49">
                  <c:v>0.14445</c:v>
                </c:pt>
                <c:pt idx="50">
                  <c:v>0.12717000000000001</c:v>
                </c:pt>
                <c:pt idx="51">
                  <c:v>0.11745999999999999</c:v>
                </c:pt>
                <c:pt idx="52">
                  <c:v>0.21812000000000001</c:v>
                </c:pt>
                <c:pt idx="53">
                  <c:v>0.25140000000000001</c:v>
                </c:pt>
                <c:pt idx="54">
                  <c:v>0.15035000000000001</c:v>
                </c:pt>
                <c:pt idx="55">
                  <c:v>0.11692</c:v>
                </c:pt>
                <c:pt idx="56">
                  <c:v>0.11847000000000001</c:v>
                </c:pt>
                <c:pt idx="57">
                  <c:v>0.11756999999999999</c:v>
                </c:pt>
                <c:pt idx="58">
                  <c:v>0.10538</c:v>
                </c:pt>
                <c:pt idx="59">
                  <c:v>9.2922000000000005E-2</c:v>
                </c:pt>
                <c:pt idx="60">
                  <c:v>9.2994999999999994E-2</c:v>
                </c:pt>
                <c:pt idx="61">
                  <c:v>8.9672000000000002E-2</c:v>
                </c:pt>
                <c:pt idx="62">
                  <c:v>8.0823000000000006E-2</c:v>
                </c:pt>
                <c:pt idx="63">
                  <c:v>7.4186000000000002E-2</c:v>
                </c:pt>
                <c:pt idx="64">
                  <c:v>6.7784999999999998E-2</c:v>
                </c:pt>
                <c:pt idx="65">
                  <c:v>5.4461000000000002E-2</c:v>
                </c:pt>
                <c:pt idx="66">
                  <c:v>6.2272000000000001E-2</c:v>
                </c:pt>
                <c:pt idx="67">
                  <c:v>0.14365</c:v>
                </c:pt>
                <c:pt idx="68">
                  <c:v>0.20321</c:v>
                </c:pt>
                <c:pt idx="69">
                  <c:v>0.13566</c:v>
                </c:pt>
                <c:pt idx="70">
                  <c:v>6.3791E-2</c:v>
                </c:pt>
                <c:pt idx="71">
                  <c:v>5.4482999999999997E-2</c:v>
                </c:pt>
                <c:pt idx="72">
                  <c:v>5.5895E-2</c:v>
                </c:pt>
                <c:pt idx="73">
                  <c:v>5.1244999999999999E-2</c:v>
                </c:pt>
                <c:pt idx="74">
                  <c:v>4.1438999999999997E-2</c:v>
                </c:pt>
                <c:pt idx="75">
                  <c:v>4.0152E-2</c:v>
                </c:pt>
                <c:pt idx="76">
                  <c:v>4.1304E-2</c:v>
                </c:pt>
                <c:pt idx="77">
                  <c:v>3.9040999999999999E-2</c:v>
                </c:pt>
                <c:pt idx="78">
                  <c:v>3.7969999999999997E-2</c:v>
                </c:pt>
                <c:pt idx="79">
                  <c:v>3.9101999999999998E-2</c:v>
                </c:pt>
                <c:pt idx="80">
                  <c:v>3.6311999999999997E-2</c:v>
                </c:pt>
                <c:pt idx="81">
                  <c:v>3.1302999999999997E-2</c:v>
                </c:pt>
                <c:pt idx="82">
                  <c:v>3.0696000000000001E-2</c:v>
                </c:pt>
                <c:pt idx="83">
                  <c:v>3.0061000000000001E-2</c:v>
                </c:pt>
                <c:pt idx="84">
                  <c:v>2.836E-2</c:v>
                </c:pt>
                <c:pt idx="85">
                  <c:v>2.6567E-2</c:v>
                </c:pt>
                <c:pt idx="86">
                  <c:v>2.2745000000000001E-2</c:v>
                </c:pt>
                <c:pt idx="87">
                  <c:v>2.0715999999999998E-2</c:v>
                </c:pt>
                <c:pt idx="88">
                  <c:v>2.4265999999999999E-2</c:v>
                </c:pt>
                <c:pt idx="89">
                  <c:v>2.1486999999999999E-2</c:v>
                </c:pt>
                <c:pt idx="90">
                  <c:v>1.8428E-2</c:v>
                </c:pt>
                <c:pt idx="91">
                  <c:v>2.0541E-2</c:v>
                </c:pt>
                <c:pt idx="92">
                  <c:v>1.6518999999999999E-2</c:v>
                </c:pt>
                <c:pt idx="93">
                  <c:v>1.3157E-2</c:v>
                </c:pt>
                <c:pt idx="94">
                  <c:v>1.6389000000000001E-2</c:v>
                </c:pt>
                <c:pt idx="95">
                  <c:v>1.8429999999999998E-2</c:v>
                </c:pt>
                <c:pt idx="96">
                  <c:v>1.5689000000000002E-2</c:v>
                </c:pt>
                <c:pt idx="97">
                  <c:v>1.4463999999999999E-2</c:v>
                </c:pt>
                <c:pt idx="98">
                  <c:v>1.5644999999999999E-2</c:v>
                </c:pt>
                <c:pt idx="99">
                  <c:v>1.4937000000000001E-2</c:v>
                </c:pt>
                <c:pt idx="100">
                  <c:v>1.0503E-2</c:v>
                </c:pt>
                <c:pt idx="101">
                  <c:v>7.2091000000000004E-3</c:v>
                </c:pt>
                <c:pt idx="102">
                  <c:v>1.5023999999999999E-2</c:v>
                </c:pt>
                <c:pt idx="103">
                  <c:v>2.2284000000000002E-2</c:v>
                </c:pt>
              </c:numCache>
            </c:numRef>
          </c:yVal>
          <c:smooth val="1"/>
          <c:extLst>
            <c:ext xmlns:c16="http://schemas.microsoft.com/office/drawing/2014/chart" uri="{C3380CC4-5D6E-409C-BE32-E72D297353CC}">
              <c16:uniqueId val="{00000000-D4B0-7744-B7C2-1B4BFD85DBD2}"/>
            </c:ext>
          </c:extLst>
        </c:ser>
        <c:dLbls>
          <c:showLegendKey val="0"/>
          <c:showVal val="0"/>
          <c:showCatName val="0"/>
          <c:showSerName val="0"/>
          <c:showPercent val="0"/>
          <c:showBubbleSize val="0"/>
        </c:dLbls>
        <c:axId val="536755519"/>
        <c:axId val="532704031"/>
      </c:scatterChart>
      <c:valAx>
        <c:axId val="536755519"/>
        <c:scaling>
          <c:orientation val="maxMin"/>
          <c:max val="4"/>
          <c:min val="0"/>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pore size (nm)</a:t>
                </a:r>
              </a:p>
            </c:rich>
          </c:tx>
          <c:layout>
            <c:manualLayout>
              <c:xMode val="edge"/>
              <c:yMode val="edge"/>
              <c:x val="0.40276810781971151"/>
              <c:y val="0.89837062713222327"/>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04031"/>
        <c:crosses val="autoZero"/>
        <c:crossBetween val="midCat"/>
      </c:valAx>
      <c:valAx>
        <c:axId val="532704031"/>
        <c:scaling>
          <c:orientation val="minMax"/>
          <c:max val="0.30000000000000004"/>
          <c:min val="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800" b="0" i="0" baseline="0">
                    <a:effectLst/>
                  </a:rPr>
                  <a:t>dV(logd) mL/g</a:t>
                </a:r>
                <a:endParaRPr lang="en-GB">
                  <a:effectLst/>
                </a:endParaRPr>
              </a:p>
            </c:rich>
          </c:tx>
          <c:layout>
            <c:manualLayout>
              <c:xMode val="edge"/>
              <c:yMode val="edge"/>
              <c:x val="0.94331344008593987"/>
              <c:y val="0.339888084328348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7555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Pore Size Distribution</a:t>
            </a:r>
            <a:endParaRPr lang="en-US" sz="2000" baseline="0"/>
          </a:p>
          <a:p>
            <a:pPr>
              <a:defRPr sz="2000"/>
            </a:pPr>
            <a:r>
              <a:rPr lang="en-US" sz="2000" baseline="0"/>
              <a:t>from </a:t>
            </a:r>
            <a:r>
              <a:rPr lang="en-US" sz="2000" b="0" i="0" u="none" strike="noStrike" baseline="0">
                <a:effectLst/>
              </a:rPr>
              <a:t>Gas Sorption</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0"/>
          <c:tx>
            <c:strRef>
              <c:f>serie4!$E$9</c:f>
              <c:strCache>
                <c:ptCount val="1"/>
                <c:pt idx="0">
                  <c:v>dV(logd) [cc/g]</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serie4!$P$10:$P$113</c:f>
              <c:numCache>
                <c:formatCode>0.00000</c:formatCode>
                <c:ptCount val="104"/>
                <c:pt idx="0">
                  <c:v>0.34242</c:v>
                </c:pt>
                <c:pt idx="1">
                  <c:v>0.26595000000000002</c:v>
                </c:pt>
                <c:pt idx="2">
                  <c:v>0.15185000000000001</c:v>
                </c:pt>
                <c:pt idx="3">
                  <c:v>0.14005999999999999</c:v>
                </c:pt>
                <c:pt idx="4">
                  <c:v>0.20166999999999999</c:v>
                </c:pt>
                <c:pt idx="5">
                  <c:v>0.26274999999999998</c:v>
                </c:pt>
                <c:pt idx="6">
                  <c:v>0.29172999999999999</c:v>
                </c:pt>
                <c:pt idx="7">
                  <c:v>0.28778999999999999</c:v>
                </c:pt>
                <c:pt idx="8">
                  <c:v>0.27294000000000002</c:v>
                </c:pt>
                <c:pt idx="9">
                  <c:v>0.24296999999999999</c:v>
                </c:pt>
                <c:pt idx="10">
                  <c:v>0.17380000000000001</c:v>
                </c:pt>
                <c:pt idx="11">
                  <c:v>0.11248</c:v>
                </c:pt>
                <c:pt idx="12">
                  <c:v>7.8673000000000007E-2</c:v>
                </c:pt>
                <c:pt idx="13">
                  <c:v>4.0103E-2</c:v>
                </c:pt>
                <c:pt idx="14">
                  <c:v>9.6603999999999995E-3</c:v>
                </c:pt>
                <c:pt idx="15">
                  <c:v>0</c:v>
                </c:pt>
                <c:pt idx="16">
                  <c:v>4.8460999999999999E-3</c:v>
                </c:pt>
                <c:pt idx="17">
                  <c:v>4.8411000000000001E-3</c:v>
                </c:pt>
                <c:pt idx="18">
                  <c:v>0</c:v>
                </c:pt>
                <c:pt idx="19">
                  <c:v>4.5424999999999997E-3</c:v>
                </c:pt>
                <c:pt idx="20">
                  <c:v>7.2398999999999996E-3</c:v>
                </c:pt>
                <c:pt idx="21">
                  <c:v>5.1841999999999999E-3</c:v>
                </c:pt>
                <c:pt idx="22">
                  <c:v>3.4701999999999997E-2</c:v>
                </c:pt>
                <c:pt idx="23">
                  <c:v>6.9003999999999996E-2</c:v>
                </c:pt>
                <c:pt idx="24">
                  <c:v>6.7760000000000001E-2</c:v>
                </c:pt>
                <c:pt idx="25">
                  <c:v>3.5399E-2</c:v>
                </c:pt>
                <c:pt idx="26">
                  <c:v>2.2717000000000001E-2</c:v>
                </c:pt>
                <c:pt idx="27">
                  <c:v>1.0160000000000001E-2</c:v>
                </c:pt>
                <c:pt idx="28">
                  <c:v>0</c:v>
                </c:pt>
                <c:pt idx="29">
                  <c:v>0</c:v>
                </c:pt>
                <c:pt idx="30">
                  <c:v>1.1311E-2</c:v>
                </c:pt>
                <c:pt idx="31">
                  <c:v>1.434E-2</c:v>
                </c:pt>
                <c:pt idx="32">
                  <c:v>3.0289000000000002E-3</c:v>
                </c:pt>
                <c:pt idx="33">
                  <c:v>2.0902E-2</c:v>
                </c:pt>
                <c:pt idx="34">
                  <c:v>7.8739000000000003E-2</c:v>
                </c:pt>
                <c:pt idx="35">
                  <c:v>8.2825999999999997E-2</c:v>
                </c:pt>
                <c:pt idx="36">
                  <c:v>4.8228E-2</c:v>
                </c:pt>
                <c:pt idx="37">
                  <c:v>6.4545000000000005E-2</c:v>
                </c:pt>
                <c:pt idx="38">
                  <c:v>0.11302</c:v>
                </c:pt>
                <c:pt idx="39">
                  <c:v>0.10825</c:v>
                </c:pt>
                <c:pt idx="40">
                  <c:v>8.7166999999999994E-2</c:v>
                </c:pt>
                <c:pt idx="41">
                  <c:v>0.15292</c:v>
                </c:pt>
                <c:pt idx="42">
                  <c:v>0.14773</c:v>
                </c:pt>
                <c:pt idx="43">
                  <c:v>0.14535999999999999</c:v>
                </c:pt>
                <c:pt idx="44">
                  <c:v>0.17437</c:v>
                </c:pt>
                <c:pt idx="45">
                  <c:v>0.10338</c:v>
                </c:pt>
                <c:pt idx="46">
                  <c:v>0.14545</c:v>
                </c:pt>
                <c:pt idx="47">
                  <c:v>0.21154999999999999</c:v>
                </c:pt>
                <c:pt idx="48">
                  <c:v>0.11928</c:v>
                </c:pt>
                <c:pt idx="49">
                  <c:v>4.0787999999999998E-2</c:v>
                </c:pt>
                <c:pt idx="50">
                  <c:v>0.13324</c:v>
                </c:pt>
                <c:pt idx="51">
                  <c:v>0.20152</c:v>
                </c:pt>
                <c:pt idx="52">
                  <c:v>0.10906</c:v>
                </c:pt>
                <c:pt idx="53">
                  <c:v>4.4306999999999999E-2</c:v>
                </c:pt>
                <c:pt idx="54">
                  <c:v>4.0821999999999997E-2</c:v>
                </c:pt>
                <c:pt idx="55">
                  <c:v>0.13297999999999999</c:v>
                </c:pt>
                <c:pt idx="56">
                  <c:v>0.18190999999999999</c:v>
                </c:pt>
                <c:pt idx="57">
                  <c:v>9.6814999999999998E-2</c:v>
                </c:pt>
                <c:pt idx="58">
                  <c:v>4.6799E-2</c:v>
                </c:pt>
                <c:pt idx="59">
                  <c:v>3.8317999999999998E-2</c:v>
                </c:pt>
                <c:pt idx="60">
                  <c:v>3.3121999999999999E-2</c:v>
                </c:pt>
                <c:pt idx="61">
                  <c:v>1.7638999999999998E-2</c:v>
                </c:pt>
                <c:pt idx="62">
                  <c:v>0.13244</c:v>
                </c:pt>
                <c:pt idx="63">
                  <c:v>0.24113000000000001</c:v>
                </c:pt>
                <c:pt idx="64">
                  <c:v>0.14002000000000001</c:v>
                </c:pt>
                <c:pt idx="65">
                  <c:v>5.0083000000000003E-2</c:v>
                </c:pt>
                <c:pt idx="66">
                  <c:v>4.3005000000000002E-2</c:v>
                </c:pt>
                <c:pt idx="67">
                  <c:v>4.2036999999999998E-2</c:v>
                </c:pt>
                <c:pt idx="68">
                  <c:v>4.0515000000000002E-2</c:v>
                </c:pt>
                <c:pt idx="69">
                  <c:v>3.2884999999999998E-2</c:v>
                </c:pt>
                <c:pt idx="70">
                  <c:v>2.3837000000000001E-2</c:v>
                </c:pt>
                <c:pt idx="71">
                  <c:v>2.2176000000000001E-2</c:v>
                </c:pt>
                <c:pt idx="72">
                  <c:v>2.4223000000000001E-2</c:v>
                </c:pt>
                <c:pt idx="73">
                  <c:v>2.5312000000000001E-2</c:v>
                </c:pt>
                <c:pt idx="74">
                  <c:v>1.8637999999999998E-2</c:v>
                </c:pt>
                <c:pt idx="75">
                  <c:v>3.6701999999999999E-2</c:v>
                </c:pt>
                <c:pt idx="76">
                  <c:v>0.10816000000000001</c:v>
                </c:pt>
                <c:pt idx="77">
                  <c:v>0.15642</c:v>
                </c:pt>
                <c:pt idx="78">
                  <c:v>0.10205</c:v>
                </c:pt>
                <c:pt idx="79">
                  <c:v>3.3468999999999999E-2</c:v>
                </c:pt>
                <c:pt idx="80">
                  <c:v>1.8225999999999999E-2</c:v>
                </c:pt>
                <c:pt idx="81">
                  <c:v>1.585E-2</c:v>
                </c:pt>
                <c:pt idx="82">
                  <c:v>1.8844E-2</c:v>
                </c:pt>
                <c:pt idx="83">
                  <c:v>2.1929000000000001E-2</c:v>
                </c:pt>
                <c:pt idx="84">
                  <c:v>2.1385999999999999E-2</c:v>
                </c:pt>
                <c:pt idx="85">
                  <c:v>2.0070999999999999E-2</c:v>
                </c:pt>
                <c:pt idx="86">
                  <c:v>1.4265E-2</c:v>
                </c:pt>
                <c:pt idx="87">
                  <c:v>9.4850000000000004E-3</c:v>
                </c:pt>
                <c:pt idx="88">
                  <c:v>1.0748000000000001E-2</c:v>
                </c:pt>
                <c:pt idx="89">
                  <c:v>8.0161999999999994E-3</c:v>
                </c:pt>
                <c:pt idx="90">
                  <c:v>5.7739000000000002E-3</c:v>
                </c:pt>
                <c:pt idx="91">
                  <c:v>4.3712000000000004E-3</c:v>
                </c:pt>
                <c:pt idx="92">
                  <c:v>9.6246999999999999E-4</c:v>
                </c:pt>
                <c:pt idx="93">
                  <c:v>8.3782000000000005E-5</c:v>
                </c:pt>
                <c:pt idx="94">
                  <c:v>7.0414999999999996E-4</c:v>
                </c:pt>
                <c:pt idx="95">
                  <c:v>1.8339999999999999E-2</c:v>
                </c:pt>
                <c:pt idx="96">
                  <c:v>2.3222E-2</c:v>
                </c:pt>
                <c:pt idx="97">
                  <c:v>3.5238999999999999E-2</c:v>
                </c:pt>
                <c:pt idx="98">
                  <c:v>8.9744000000000004E-2</c:v>
                </c:pt>
                <c:pt idx="99">
                  <c:v>7.1383000000000002E-2</c:v>
                </c:pt>
                <c:pt idx="100">
                  <c:v>1.9550000000000001E-2</c:v>
                </c:pt>
                <c:pt idx="101">
                  <c:v>8.1746000000000006E-3</c:v>
                </c:pt>
                <c:pt idx="102">
                  <c:v>6.6636999999999998E-3</c:v>
                </c:pt>
                <c:pt idx="103">
                  <c:v>1.3327E-2</c:v>
                </c:pt>
              </c:numCache>
            </c:numRef>
          </c:yVal>
          <c:smooth val="1"/>
          <c:extLst>
            <c:ext xmlns:c16="http://schemas.microsoft.com/office/drawing/2014/chart" uri="{C3380CC4-5D6E-409C-BE32-E72D297353CC}">
              <c16:uniqueId val="{00000000-36B7-D34D-8ABA-C164FE921CED}"/>
            </c:ext>
          </c:extLst>
        </c:ser>
        <c:dLbls>
          <c:showLegendKey val="0"/>
          <c:showVal val="0"/>
          <c:showCatName val="0"/>
          <c:showSerName val="0"/>
          <c:showPercent val="0"/>
          <c:showBubbleSize val="0"/>
        </c:dLbls>
        <c:axId val="536755519"/>
        <c:axId val="532704031"/>
      </c:scatterChart>
      <c:valAx>
        <c:axId val="536755519"/>
        <c:scaling>
          <c:orientation val="maxMin"/>
          <c:max val="4"/>
          <c:min val="0"/>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pore size (nm)</a:t>
                </a:r>
              </a:p>
            </c:rich>
          </c:tx>
          <c:layout>
            <c:manualLayout>
              <c:xMode val="edge"/>
              <c:yMode val="edge"/>
              <c:x val="0.40276810781971151"/>
              <c:y val="0.89837062713222327"/>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04031"/>
        <c:crosses val="autoZero"/>
        <c:crossBetween val="midCat"/>
      </c:valAx>
      <c:valAx>
        <c:axId val="532704031"/>
        <c:scaling>
          <c:orientation val="minMax"/>
          <c:min val="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800" b="0" i="0" baseline="0">
                    <a:effectLst/>
                  </a:rPr>
                  <a:t>dV(logd) mL/g</a:t>
                </a:r>
                <a:endParaRPr lang="en-GB">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755519"/>
        <c:crosses val="autoZero"/>
        <c:crossBetween val="midCat"/>
        <c:maj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Pore Size Distribution</a:t>
            </a:r>
            <a:endParaRPr lang="en-US" sz="2000" baseline="0"/>
          </a:p>
          <a:p>
            <a:pPr>
              <a:defRPr sz="2000"/>
            </a:pPr>
            <a:r>
              <a:rPr lang="en-US" sz="2000" baseline="0"/>
              <a:t>from </a:t>
            </a:r>
            <a:r>
              <a:rPr lang="en-US" sz="2000" b="0" i="0" u="none" strike="noStrike" baseline="0">
                <a:effectLst/>
              </a:rPr>
              <a:t>Gas Sorption</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0"/>
          <c:tx>
            <c:strRef>
              <c:f>serie4!$E$9</c:f>
              <c:strCache>
                <c:ptCount val="1"/>
                <c:pt idx="0">
                  <c:v>dV(logd) [cc/g]</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serie4!$Y$10:$Y$113</c:f>
              <c:numCache>
                <c:formatCode>0.0000</c:formatCode>
                <c:ptCount val="104"/>
                <c:pt idx="0">
                  <c:v>1.7139</c:v>
                </c:pt>
                <c:pt idx="1">
                  <c:v>1.6135999999999999</c:v>
                </c:pt>
                <c:pt idx="2">
                  <c:v>1.2766999999999999</c:v>
                </c:pt>
                <c:pt idx="3">
                  <c:v>0.91278000000000004</c:v>
                </c:pt>
                <c:pt idx="4">
                  <c:v>0.76454999999999995</c:v>
                </c:pt>
                <c:pt idx="5">
                  <c:v>0.83357999999999999</c:v>
                </c:pt>
                <c:pt idx="6">
                  <c:v>0.97155000000000002</c:v>
                </c:pt>
                <c:pt idx="7">
                  <c:v>1.0674999999999999</c:v>
                </c:pt>
                <c:pt idx="8">
                  <c:v>1.2324999999999999</c:v>
                </c:pt>
                <c:pt idx="9">
                  <c:v>1.2226999999999999</c:v>
                </c:pt>
                <c:pt idx="10">
                  <c:v>0.91852</c:v>
                </c:pt>
                <c:pt idx="11">
                  <c:v>0.76293</c:v>
                </c:pt>
                <c:pt idx="12">
                  <c:v>0.64910999999999996</c:v>
                </c:pt>
                <c:pt idx="13">
                  <c:v>0.34508</c:v>
                </c:pt>
                <c:pt idx="14">
                  <c:v>9.6974000000000005E-2</c:v>
                </c:pt>
                <c:pt idx="15">
                  <c:v>4.9348000000000003E-2</c:v>
                </c:pt>
                <c:pt idx="16">
                  <c:v>7.2858000000000006E-2</c:v>
                </c:pt>
                <c:pt idx="17">
                  <c:v>5.9542999999999999E-2</c:v>
                </c:pt>
                <c:pt idx="18">
                  <c:v>1.9635E-2</c:v>
                </c:pt>
                <c:pt idx="19">
                  <c:v>3.6454E-3</c:v>
                </c:pt>
                <c:pt idx="20">
                  <c:v>7.8282000000000004E-3</c:v>
                </c:pt>
                <c:pt idx="21">
                  <c:v>8.9096999999999996E-3</c:v>
                </c:pt>
                <c:pt idx="22">
                  <c:v>0.37861</c:v>
                </c:pt>
                <c:pt idx="23">
                  <c:v>0.85558999999999996</c:v>
                </c:pt>
                <c:pt idx="24">
                  <c:v>0.98490999999999995</c:v>
                </c:pt>
                <c:pt idx="25">
                  <c:v>0.66761999999999999</c:v>
                </c:pt>
                <c:pt idx="26">
                  <c:v>0.50033000000000005</c:v>
                </c:pt>
                <c:pt idx="27">
                  <c:v>0.36956</c:v>
                </c:pt>
                <c:pt idx="28">
                  <c:v>0.29431000000000002</c:v>
                </c:pt>
                <c:pt idx="29">
                  <c:v>0.22411</c:v>
                </c:pt>
                <c:pt idx="30">
                  <c:v>0.12278</c:v>
                </c:pt>
                <c:pt idx="31">
                  <c:v>8.8536000000000004E-2</c:v>
                </c:pt>
                <c:pt idx="32">
                  <c:v>7.5540999999999997E-2</c:v>
                </c:pt>
                <c:pt idx="33">
                  <c:v>6.2862000000000001E-2</c:v>
                </c:pt>
                <c:pt idx="34">
                  <c:v>9.6204999999999999E-2</c:v>
                </c:pt>
                <c:pt idx="35">
                  <c:v>0.10815</c:v>
                </c:pt>
                <c:pt idx="36">
                  <c:v>0.10218000000000001</c:v>
                </c:pt>
                <c:pt idx="37">
                  <c:v>0.13797999999999999</c:v>
                </c:pt>
                <c:pt idx="38">
                  <c:v>0.13267999999999999</c:v>
                </c:pt>
                <c:pt idx="39">
                  <c:v>0.11991</c:v>
                </c:pt>
                <c:pt idx="40">
                  <c:v>0.18390000000000001</c:v>
                </c:pt>
                <c:pt idx="41">
                  <c:v>0.20185</c:v>
                </c:pt>
                <c:pt idx="42">
                  <c:v>0.20533000000000001</c:v>
                </c:pt>
                <c:pt idx="43">
                  <c:v>0.22958999999999999</c:v>
                </c:pt>
                <c:pt idx="44">
                  <c:v>0.21393000000000001</c:v>
                </c:pt>
                <c:pt idx="45">
                  <c:v>0.22323000000000001</c:v>
                </c:pt>
                <c:pt idx="46">
                  <c:v>0.21834999999999999</c:v>
                </c:pt>
                <c:pt idx="47">
                  <c:v>0.25056</c:v>
                </c:pt>
                <c:pt idx="48">
                  <c:v>0.24249999999999999</c:v>
                </c:pt>
                <c:pt idx="49">
                  <c:v>0.12908</c:v>
                </c:pt>
                <c:pt idx="50">
                  <c:v>0.16148999999999999</c:v>
                </c:pt>
                <c:pt idx="51">
                  <c:v>0.22120000000000001</c:v>
                </c:pt>
                <c:pt idx="52">
                  <c:v>0.14854999999999999</c:v>
                </c:pt>
                <c:pt idx="53">
                  <c:v>9.6020999999999995E-2</c:v>
                </c:pt>
                <c:pt idx="54">
                  <c:v>0.16658000000000001</c:v>
                </c:pt>
                <c:pt idx="55">
                  <c:v>0.193</c:v>
                </c:pt>
                <c:pt idx="56">
                  <c:v>0.12822</c:v>
                </c:pt>
                <c:pt idx="57">
                  <c:v>9.4173000000000007E-2</c:v>
                </c:pt>
                <c:pt idx="58">
                  <c:v>0.11335000000000001</c:v>
                </c:pt>
                <c:pt idx="59">
                  <c:v>0.17779</c:v>
                </c:pt>
                <c:pt idx="60">
                  <c:v>0.16397</c:v>
                </c:pt>
                <c:pt idx="61">
                  <c:v>9.5902000000000001E-2</c:v>
                </c:pt>
                <c:pt idx="62">
                  <c:v>7.3907E-2</c:v>
                </c:pt>
                <c:pt idx="63">
                  <c:v>6.9985000000000006E-2</c:v>
                </c:pt>
                <c:pt idx="64">
                  <c:v>5.6669999999999998E-2</c:v>
                </c:pt>
                <c:pt idx="65">
                  <c:v>9.8598000000000005E-2</c:v>
                </c:pt>
                <c:pt idx="66">
                  <c:v>0.17426</c:v>
                </c:pt>
                <c:pt idx="67">
                  <c:v>0.14243</c:v>
                </c:pt>
                <c:pt idx="68">
                  <c:v>8.2574999999999996E-2</c:v>
                </c:pt>
                <c:pt idx="69">
                  <c:v>7.9033999999999993E-2</c:v>
                </c:pt>
                <c:pt idx="70">
                  <c:v>7.4184E-2</c:v>
                </c:pt>
                <c:pt idx="71">
                  <c:v>6.9242999999999999E-2</c:v>
                </c:pt>
                <c:pt idx="72">
                  <c:v>7.1114999999999998E-2</c:v>
                </c:pt>
                <c:pt idx="73">
                  <c:v>7.8290999999999999E-2</c:v>
                </c:pt>
                <c:pt idx="74">
                  <c:v>7.5843999999999995E-2</c:v>
                </c:pt>
                <c:pt idx="75">
                  <c:v>8.2166000000000003E-2</c:v>
                </c:pt>
                <c:pt idx="76">
                  <c:v>9.7804000000000002E-2</c:v>
                </c:pt>
                <c:pt idx="77">
                  <c:v>9.9285999999999999E-2</c:v>
                </c:pt>
                <c:pt idx="78">
                  <c:v>8.7418999999999997E-2</c:v>
                </c:pt>
                <c:pt idx="79">
                  <c:v>7.3835999999999999E-2</c:v>
                </c:pt>
                <c:pt idx="80">
                  <c:v>6.3933000000000004E-2</c:v>
                </c:pt>
                <c:pt idx="81">
                  <c:v>5.0120999999999999E-2</c:v>
                </c:pt>
                <c:pt idx="82">
                  <c:v>3.1130000000000001E-2</c:v>
                </c:pt>
                <c:pt idx="83">
                  <c:v>1.7637E-2</c:v>
                </c:pt>
                <c:pt idx="84">
                  <c:v>1.5904000000000001E-2</c:v>
                </c:pt>
                <c:pt idx="85">
                  <c:v>1.5427E-2</c:v>
                </c:pt>
                <c:pt idx="86">
                  <c:v>1.8116E-2</c:v>
                </c:pt>
                <c:pt idx="87">
                  <c:v>2.1328E-2</c:v>
                </c:pt>
                <c:pt idx="88">
                  <c:v>2.4109999999999999E-2</c:v>
                </c:pt>
                <c:pt idx="89">
                  <c:v>1.7068E-2</c:v>
                </c:pt>
                <c:pt idx="90">
                  <c:v>1.0064E-2</c:v>
                </c:pt>
                <c:pt idx="91">
                  <c:v>5.8416999999999997E-2</c:v>
                </c:pt>
                <c:pt idx="92">
                  <c:v>8.8828000000000004E-2</c:v>
                </c:pt>
                <c:pt idx="93">
                  <c:v>4.4070999999999999E-2</c:v>
                </c:pt>
                <c:pt idx="94">
                  <c:v>1.8478999999999999E-2</c:v>
                </c:pt>
                <c:pt idx="95">
                  <c:v>2.1097000000000001E-2</c:v>
                </c:pt>
                <c:pt idx="96">
                  <c:v>1.8474000000000001E-2</c:v>
                </c:pt>
                <c:pt idx="97">
                  <c:v>1.6736000000000001E-2</c:v>
                </c:pt>
                <c:pt idx="98">
                  <c:v>8.8623E-3</c:v>
                </c:pt>
                <c:pt idx="99">
                  <c:v>1.0378E-2</c:v>
                </c:pt>
                <c:pt idx="100">
                  <c:v>1.9983999999999998E-2</c:v>
                </c:pt>
                <c:pt idx="101">
                  <c:v>3.5387000000000002E-2</c:v>
                </c:pt>
                <c:pt idx="102">
                  <c:v>7.6335E-2</c:v>
                </c:pt>
                <c:pt idx="103">
                  <c:v>0.10111000000000001</c:v>
                </c:pt>
              </c:numCache>
            </c:numRef>
          </c:yVal>
          <c:smooth val="1"/>
          <c:extLst>
            <c:ext xmlns:c16="http://schemas.microsoft.com/office/drawing/2014/chart" uri="{C3380CC4-5D6E-409C-BE32-E72D297353CC}">
              <c16:uniqueId val="{00000000-8687-D844-BBF3-F4A63DB0EBDC}"/>
            </c:ext>
          </c:extLst>
        </c:ser>
        <c:dLbls>
          <c:showLegendKey val="0"/>
          <c:showVal val="0"/>
          <c:showCatName val="0"/>
          <c:showSerName val="0"/>
          <c:showPercent val="0"/>
          <c:showBubbleSize val="0"/>
        </c:dLbls>
        <c:axId val="536755519"/>
        <c:axId val="532704031"/>
      </c:scatterChart>
      <c:valAx>
        <c:axId val="536755519"/>
        <c:scaling>
          <c:orientation val="maxMin"/>
          <c:max val="4"/>
          <c:min val="0"/>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pore size (nm)</a:t>
                </a:r>
              </a:p>
            </c:rich>
          </c:tx>
          <c:layout>
            <c:manualLayout>
              <c:xMode val="edge"/>
              <c:yMode val="edge"/>
              <c:x val="0.40276810781971151"/>
              <c:y val="0.89837062713222327"/>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04031"/>
        <c:crosses val="autoZero"/>
        <c:crossBetween val="midCat"/>
      </c:valAx>
      <c:valAx>
        <c:axId val="532704031"/>
        <c:scaling>
          <c:orientation val="minMax"/>
          <c:min val="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800" b="0" i="0" baseline="0">
                    <a:effectLst/>
                  </a:rPr>
                  <a:t>dV(logd) mL/g</a:t>
                </a:r>
                <a:endParaRPr lang="en-GB">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755519"/>
        <c:crosses val="autoZero"/>
        <c:crossBetween val="midCat"/>
        <c:majorUnit val="0.4"/>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Pore Size Distribution</a:t>
            </a:r>
            <a:endParaRPr lang="en-US" sz="2000" baseline="0"/>
          </a:p>
          <a:p>
            <a:pPr>
              <a:defRPr sz="2000"/>
            </a:pPr>
            <a:r>
              <a:rPr lang="en-US" sz="2000" baseline="0"/>
              <a:t>from </a:t>
            </a:r>
            <a:r>
              <a:rPr lang="en-US" sz="2000" b="0" i="0" u="none" strike="noStrike" baseline="0">
                <a:effectLst/>
              </a:rPr>
              <a:t>Gas Sorption</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0"/>
          <c:tx>
            <c:strRef>
              <c:f>serie4!$E$9</c:f>
              <c:strCache>
                <c:ptCount val="1"/>
                <c:pt idx="0">
                  <c:v>dV(logd) [cc/g]</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serie4!$AH$10:$AH$113</c:f>
              <c:numCache>
                <c:formatCode>0.0000</c:formatCode>
                <c:ptCount val="104"/>
                <c:pt idx="0">
                  <c:v>1.9400999999999999</c:v>
                </c:pt>
                <c:pt idx="1">
                  <c:v>1.9021999999999999</c:v>
                </c:pt>
                <c:pt idx="2">
                  <c:v>1.6558999999999999</c:v>
                </c:pt>
                <c:pt idx="3">
                  <c:v>1.22</c:v>
                </c:pt>
                <c:pt idx="4">
                  <c:v>0.86948000000000003</c:v>
                </c:pt>
                <c:pt idx="5">
                  <c:v>0.84097</c:v>
                </c:pt>
                <c:pt idx="6">
                  <c:v>0.99990999999999997</c:v>
                </c:pt>
                <c:pt idx="7">
                  <c:v>1.1520999999999999</c:v>
                </c:pt>
                <c:pt idx="8">
                  <c:v>1.3804000000000001</c:v>
                </c:pt>
                <c:pt idx="9">
                  <c:v>1.3657999999999999</c:v>
                </c:pt>
                <c:pt idx="10">
                  <c:v>1.0168999999999999</c:v>
                </c:pt>
                <c:pt idx="11">
                  <c:v>0.88027999999999995</c:v>
                </c:pt>
                <c:pt idx="12">
                  <c:v>0.79542000000000002</c:v>
                </c:pt>
                <c:pt idx="13">
                  <c:v>0.43506</c:v>
                </c:pt>
                <c:pt idx="14">
                  <c:v>0.12820000000000001</c:v>
                </c:pt>
                <c:pt idx="15">
                  <c:v>8.3572999999999995E-2</c:v>
                </c:pt>
                <c:pt idx="16">
                  <c:v>0.12148</c:v>
                </c:pt>
                <c:pt idx="17">
                  <c:v>0.10252</c:v>
                </c:pt>
                <c:pt idx="18">
                  <c:v>3.4884999999999999E-2</c:v>
                </c:pt>
                <c:pt idx="19">
                  <c:v>1.4881999999999999E-2</c:v>
                </c:pt>
                <c:pt idx="20">
                  <c:v>2.7668999999999999E-2</c:v>
                </c:pt>
                <c:pt idx="21">
                  <c:v>1.8667E-2</c:v>
                </c:pt>
                <c:pt idx="22">
                  <c:v>0.47127999999999998</c:v>
                </c:pt>
                <c:pt idx="23">
                  <c:v>1.0847</c:v>
                </c:pt>
                <c:pt idx="24">
                  <c:v>1.3258000000000001</c:v>
                </c:pt>
                <c:pt idx="25">
                  <c:v>0.96672999999999998</c:v>
                </c:pt>
                <c:pt idx="26">
                  <c:v>0.74960000000000004</c:v>
                </c:pt>
                <c:pt idx="27">
                  <c:v>0.58635999999999999</c:v>
                </c:pt>
                <c:pt idx="28">
                  <c:v>0.50602000000000003</c:v>
                </c:pt>
                <c:pt idx="29">
                  <c:v>0.40418999999999999</c:v>
                </c:pt>
                <c:pt idx="30">
                  <c:v>0.23405999999999999</c:v>
                </c:pt>
                <c:pt idx="31">
                  <c:v>0.16259000000000001</c:v>
                </c:pt>
                <c:pt idx="32">
                  <c:v>0.12525</c:v>
                </c:pt>
                <c:pt idx="33">
                  <c:v>9.6244999999999997E-2</c:v>
                </c:pt>
                <c:pt idx="34">
                  <c:v>0.12534000000000001</c:v>
                </c:pt>
                <c:pt idx="35">
                  <c:v>0.11974</c:v>
                </c:pt>
                <c:pt idx="36">
                  <c:v>9.4648999999999997E-2</c:v>
                </c:pt>
                <c:pt idx="37">
                  <c:v>0.14266000000000001</c:v>
                </c:pt>
                <c:pt idx="38">
                  <c:v>0.15015000000000001</c:v>
                </c:pt>
                <c:pt idx="39">
                  <c:v>0.16138</c:v>
                </c:pt>
                <c:pt idx="40">
                  <c:v>0.18196999999999999</c:v>
                </c:pt>
                <c:pt idx="41">
                  <c:v>0.20877999999999999</c:v>
                </c:pt>
                <c:pt idx="42">
                  <c:v>0.23713999999999999</c:v>
                </c:pt>
                <c:pt idx="43">
                  <c:v>0.24318000000000001</c:v>
                </c:pt>
                <c:pt idx="44">
                  <c:v>0.23194999999999999</c:v>
                </c:pt>
                <c:pt idx="45">
                  <c:v>0.23849999999999999</c:v>
                </c:pt>
                <c:pt idx="46">
                  <c:v>0.23758000000000001</c:v>
                </c:pt>
                <c:pt idx="47">
                  <c:v>0.25888</c:v>
                </c:pt>
                <c:pt idx="48" formatCode="0.0000E+00">
                  <c:v>0.21392</c:v>
                </c:pt>
                <c:pt idx="49" formatCode="0.0000E+00">
                  <c:v>0.14166000000000001</c:v>
                </c:pt>
                <c:pt idx="50" formatCode="0.0000E+00">
                  <c:v>0.22056000000000001</c:v>
                </c:pt>
                <c:pt idx="51" formatCode="0.0000E+00">
                  <c:v>0.17588999999999999</c:v>
                </c:pt>
                <c:pt idx="52" formatCode="0.0000E+00">
                  <c:v>0.11487</c:v>
                </c:pt>
                <c:pt idx="53" formatCode="0.0000E+00">
                  <c:v>0.22806000000000001</c:v>
                </c:pt>
                <c:pt idx="54" formatCode="0.0000E+00">
                  <c:v>0.22456000000000001</c:v>
                </c:pt>
                <c:pt idx="55" formatCode="0.0000E+00">
                  <c:v>0.10425</c:v>
                </c:pt>
                <c:pt idx="56" formatCode="0.0000E+00">
                  <c:v>7.8008999999999995E-2</c:v>
                </c:pt>
                <c:pt idx="57" formatCode="0.0000E+00">
                  <c:v>0.16342000000000001</c:v>
                </c:pt>
                <c:pt idx="58" formatCode="0.0000E+00">
                  <c:v>0.22172</c:v>
                </c:pt>
                <c:pt idx="59" formatCode="0.0000E+00">
                  <c:v>0.14638000000000001</c:v>
                </c:pt>
                <c:pt idx="60" formatCode="0.0000E+00">
                  <c:v>9.3092999999999995E-2</c:v>
                </c:pt>
                <c:pt idx="61" formatCode="0.0000E+00">
                  <c:v>7.6880000000000004E-2</c:v>
                </c:pt>
                <c:pt idx="62" formatCode="0.0000E+00">
                  <c:v>0.13219</c:v>
                </c:pt>
                <c:pt idx="63" formatCode="0.0000E+00">
                  <c:v>0.19015000000000001</c:v>
                </c:pt>
                <c:pt idx="64" formatCode="0.0000E+00">
                  <c:v>0.13250000000000001</c:v>
                </c:pt>
                <c:pt idx="65" formatCode="0.0000E+00">
                  <c:v>8.2780000000000006E-2</c:v>
                </c:pt>
                <c:pt idx="66" formatCode="0.0000E+00">
                  <c:v>8.4702E-2</c:v>
                </c:pt>
                <c:pt idx="67" formatCode="0.0000E+00">
                  <c:v>6.7033999999999996E-2</c:v>
                </c:pt>
                <c:pt idx="68" formatCode="0.0000E+00">
                  <c:v>6.4758999999999997E-2</c:v>
                </c:pt>
                <c:pt idx="69" formatCode="0.0000E+00">
                  <c:v>0.15189</c:v>
                </c:pt>
                <c:pt idx="70" formatCode="0.0000E+00">
                  <c:v>0.18429999999999999</c:v>
                </c:pt>
                <c:pt idx="71" formatCode="0.0000E+00">
                  <c:v>9.5644999999999994E-2</c:v>
                </c:pt>
                <c:pt idx="72" formatCode="0.0000E+00">
                  <c:v>4.6875E-2</c:v>
                </c:pt>
                <c:pt idx="73" formatCode="0.0000E+00">
                  <c:v>5.2697000000000001E-2</c:v>
                </c:pt>
                <c:pt idx="74" formatCode="0.0000E+00">
                  <c:v>5.3994E-2</c:v>
                </c:pt>
                <c:pt idx="75" formatCode="0.0000E+00">
                  <c:v>5.2892000000000002E-2</c:v>
                </c:pt>
                <c:pt idx="76" formatCode="0.0000E+00">
                  <c:v>4.8648999999999998E-2</c:v>
                </c:pt>
                <c:pt idx="77" formatCode="0.0000E+00">
                  <c:v>4.0425000000000003E-2</c:v>
                </c:pt>
                <c:pt idx="78" formatCode="0.0000E+00">
                  <c:v>6.1552000000000003E-2</c:v>
                </c:pt>
                <c:pt idx="79" formatCode="0.0000E+00">
                  <c:v>0.10384</c:v>
                </c:pt>
                <c:pt idx="80" formatCode="0.0000E+00">
                  <c:v>0.10976</c:v>
                </c:pt>
                <c:pt idx="81" formatCode="0.0000E+00">
                  <c:v>8.8831999999999994E-2</c:v>
                </c:pt>
                <c:pt idx="82" formatCode="0.0000E+00">
                  <c:v>6.4023999999999998E-2</c:v>
                </c:pt>
                <c:pt idx="83" formatCode="0.0000E+00">
                  <c:v>4.6087999999999997E-2</c:v>
                </c:pt>
                <c:pt idx="84" formatCode="0.0000E+00">
                  <c:v>4.3362999999999999E-2</c:v>
                </c:pt>
                <c:pt idx="85" formatCode="0.0000E+00">
                  <c:v>3.8695E-2</c:v>
                </c:pt>
                <c:pt idx="86" formatCode="0.0000E+00">
                  <c:v>2.2085E-2</c:v>
                </c:pt>
                <c:pt idx="87" formatCode="0.0000E+00">
                  <c:v>9.2575999999999995E-3</c:v>
                </c:pt>
                <c:pt idx="88" formatCode="0.0000E+00">
                  <c:v>9.7820000000000008E-3</c:v>
                </c:pt>
                <c:pt idx="89" formatCode="0.0000E+00">
                  <c:v>1.7104000000000001E-2</c:v>
                </c:pt>
                <c:pt idx="90" formatCode="0.0000E+00">
                  <c:v>3.6377E-2</c:v>
                </c:pt>
                <c:pt idx="91" formatCode="0.0000E+00">
                  <c:v>5.5821999999999997E-2</c:v>
                </c:pt>
                <c:pt idx="92" formatCode="0.0000E+00">
                  <c:v>5.5777E-2</c:v>
                </c:pt>
                <c:pt idx="93" formatCode="0.0000E+00">
                  <c:v>7.6105999999999993E-2</c:v>
                </c:pt>
                <c:pt idx="94" formatCode="0.0000E+00">
                  <c:v>0.12041</c:v>
                </c:pt>
                <c:pt idx="95" formatCode="0.0000E+00">
                  <c:v>6.7999000000000004E-2</c:v>
                </c:pt>
                <c:pt idx="96" formatCode="0.0000E+00">
                  <c:v>1.0291E-2</c:v>
                </c:pt>
                <c:pt idx="97" formatCode="0.0000E+00">
                  <c:v>1.4248E-2</c:v>
                </c:pt>
                <c:pt idx="98" formatCode="0.0000E+00">
                  <c:v>3.9573999999999998E-3</c:v>
                </c:pt>
                <c:pt idx="99" formatCode="0.0000E+00">
                  <c:v>0</c:v>
                </c:pt>
                <c:pt idx="100" formatCode="0.0000E+00">
                  <c:v>0</c:v>
                </c:pt>
                <c:pt idx="101" formatCode="0.0000E+00">
                  <c:v>3.3771999999999999E-3</c:v>
                </c:pt>
                <c:pt idx="102" formatCode="0.0000E+00">
                  <c:v>1.8598E-2</c:v>
                </c:pt>
                <c:pt idx="103" formatCode="0.0000E+00">
                  <c:v>3.0440999999999999E-2</c:v>
                </c:pt>
              </c:numCache>
            </c:numRef>
          </c:yVal>
          <c:smooth val="1"/>
          <c:extLst>
            <c:ext xmlns:c16="http://schemas.microsoft.com/office/drawing/2014/chart" uri="{C3380CC4-5D6E-409C-BE32-E72D297353CC}">
              <c16:uniqueId val="{00000000-323D-4045-988F-C0E1B443684C}"/>
            </c:ext>
          </c:extLst>
        </c:ser>
        <c:dLbls>
          <c:showLegendKey val="0"/>
          <c:showVal val="0"/>
          <c:showCatName val="0"/>
          <c:showSerName val="0"/>
          <c:showPercent val="0"/>
          <c:showBubbleSize val="0"/>
        </c:dLbls>
        <c:axId val="536755519"/>
        <c:axId val="532704031"/>
      </c:scatterChart>
      <c:valAx>
        <c:axId val="536755519"/>
        <c:scaling>
          <c:orientation val="maxMin"/>
          <c:max val="4"/>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pore size (nm)</a:t>
                </a:r>
              </a:p>
            </c:rich>
          </c:tx>
          <c:layout>
            <c:manualLayout>
              <c:xMode val="edge"/>
              <c:yMode val="edge"/>
              <c:x val="0.40276810781971151"/>
              <c:y val="0.89837062713222327"/>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04031"/>
        <c:crosses val="autoZero"/>
        <c:crossBetween val="midCat"/>
        <c:majorUnit val="1"/>
      </c:valAx>
      <c:valAx>
        <c:axId val="532704031"/>
        <c:scaling>
          <c:orientation val="minMax"/>
          <c:min val="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800" b="0" i="0" baseline="0">
                    <a:effectLst/>
                  </a:rPr>
                  <a:t>dV(logd) mL/g</a:t>
                </a:r>
                <a:endParaRPr lang="en-GB">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7555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Pore Size Distribution</a:t>
            </a:r>
            <a:endParaRPr lang="en-US" sz="2000" baseline="0"/>
          </a:p>
          <a:p>
            <a:pPr>
              <a:defRPr sz="2000"/>
            </a:pPr>
            <a:r>
              <a:rPr lang="en-US" sz="2000" baseline="0"/>
              <a:t>from </a:t>
            </a:r>
            <a:r>
              <a:rPr lang="en-US" sz="2000" b="0" i="0" u="none" strike="noStrike" baseline="0">
                <a:effectLst/>
              </a:rPr>
              <a:t>Gas Sorption</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0"/>
          <c:tx>
            <c:strRef>
              <c:f>serie4!$E$9</c:f>
              <c:strCache>
                <c:ptCount val="1"/>
                <c:pt idx="0">
                  <c:v>dV(logd) [cc/g]</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serie4!$AQ$10:$AQ$113</c:f>
              <c:numCache>
                <c:formatCode>0.0000</c:formatCode>
                <c:ptCount val="104"/>
                <c:pt idx="0">
                  <c:v>2.1756000000000002</c:v>
                </c:pt>
                <c:pt idx="1">
                  <c:v>2.1539999999999999</c:v>
                </c:pt>
                <c:pt idx="2">
                  <c:v>1.9055</c:v>
                </c:pt>
                <c:pt idx="3">
                  <c:v>1.4865999999999999</c:v>
                </c:pt>
                <c:pt idx="4">
                  <c:v>1.1595</c:v>
                </c:pt>
                <c:pt idx="5">
                  <c:v>1.0668</c:v>
                </c:pt>
                <c:pt idx="6">
                  <c:v>1.1601999999999999</c:v>
                </c:pt>
                <c:pt idx="7">
                  <c:v>1.3106</c:v>
                </c:pt>
                <c:pt idx="8">
                  <c:v>1.5991</c:v>
                </c:pt>
                <c:pt idx="9">
                  <c:v>1.6040000000000001</c:v>
                </c:pt>
                <c:pt idx="10">
                  <c:v>1.2511000000000001</c:v>
                </c:pt>
                <c:pt idx="11">
                  <c:v>1.115</c:v>
                </c:pt>
                <c:pt idx="12">
                  <c:v>0.98338000000000003</c:v>
                </c:pt>
                <c:pt idx="13">
                  <c:v>0.56062999999999996</c:v>
                </c:pt>
                <c:pt idx="14">
                  <c:v>0.19306999999999999</c:v>
                </c:pt>
                <c:pt idx="15">
                  <c:v>0.14104</c:v>
                </c:pt>
                <c:pt idx="16">
                  <c:v>0.20815</c:v>
                </c:pt>
                <c:pt idx="17">
                  <c:v>0.20415</c:v>
                </c:pt>
                <c:pt idx="18">
                  <c:v>8.5357000000000002E-2</c:v>
                </c:pt>
                <c:pt idx="19">
                  <c:v>7.4789999999999995E-2</c:v>
                </c:pt>
                <c:pt idx="20">
                  <c:v>0.12770000000000001</c:v>
                </c:pt>
                <c:pt idx="21">
                  <c:v>7.6472999999999999E-2</c:v>
                </c:pt>
                <c:pt idx="22">
                  <c:v>0.65183000000000002</c:v>
                </c:pt>
                <c:pt idx="23">
                  <c:v>1.4778</c:v>
                </c:pt>
                <c:pt idx="24">
                  <c:v>1.8524</c:v>
                </c:pt>
                <c:pt idx="25">
                  <c:v>1.4473</c:v>
                </c:pt>
                <c:pt idx="26">
                  <c:v>1.2624</c:v>
                </c:pt>
                <c:pt idx="27">
                  <c:v>1.1172</c:v>
                </c:pt>
                <c:pt idx="28">
                  <c:v>1.0512999999999999</c:v>
                </c:pt>
                <c:pt idx="29">
                  <c:v>0.89037999999999995</c:v>
                </c:pt>
                <c:pt idx="30">
                  <c:v>0.60734999999999995</c:v>
                </c:pt>
                <c:pt idx="31">
                  <c:v>0.44784000000000002</c:v>
                </c:pt>
                <c:pt idx="32">
                  <c:v>0.31635999999999997</c:v>
                </c:pt>
                <c:pt idx="33">
                  <c:v>0.25396000000000002</c:v>
                </c:pt>
                <c:pt idx="34" formatCode="0.0000E+00">
                  <c:v>0.12393</c:v>
                </c:pt>
                <c:pt idx="35" formatCode="0.0000E+00">
                  <c:v>0.13394</c:v>
                </c:pt>
                <c:pt idx="36" formatCode="0.0000E+00">
                  <c:v>0.12114</c:v>
                </c:pt>
                <c:pt idx="37" formatCode="0.0000E+00">
                  <c:v>8.2740999999999995E-2</c:v>
                </c:pt>
                <c:pt idx="38" formatCode="0.0000E+00">
                  <c:v>0.10406</c:v>
                </c:pt>
                <c:pt idx="39" formatCode="0.0000E+00">
                  <c:v>0.15001999999999999</c:v>
                </c:pt>
                <c:pt idx="40" formatCode="0.0000E+00">
                  <c:v>0.13203000000000001</c:v>
                </c:pt>
                <c:pt idx="41" formatCode="0.0000E+00">
                  <c:v>0.15948999999999999</c:v>
                </c:pt>
                <c:pt idx="42" formatCode="0.0000E+00">
                  <c:v>0.1842</c:v>
                </c:pt>
                <c:pt idx="43" formatCode="0.0000E+00">
                  <c:v>0.14182</c:v>
                </c:pt>
                <c:pt idx="44" formatCode="0.0000E+00">
                  <c:v>0.20537</c:v>
                </c:pt>
                <c:pt idx="45" formatCode="0.0000E+00">
                  <c:v>0.17796000000000001</c:v>
                </c:pt>
                <c:pt idx="46" formatCode="0.0000E+00">
                  <c:v>0.17482</c:v>
                </c:pt>
                <c:pt idx="47" formatCode="0.0000E+00">
                  <c:v>0.23119000000000001</c:v>
                </c:pt>
                <c:pt idx="48" formatCode="0.0000E+00">
                  <c:v>0.11584999999999999</c:v>
                </c:pt>
                <c:pt idx="49" formatCode="0.0000E+00">
                  <c:v>0.11196</c:v>
                </c:pt>
                <c:pt idx="50" formatCode="0.0000E+00">
                  <c:v>0.24410000000000001</c:v>
                </c:pt>
                <c:pt idx="51" formatCode="0.0000E+00">
                  <c:v>0.19259000000000001</c:v>
                </c:pt>
                <c:pt idx="52" formatCode="0.0000E+00">
                  <c:v>6.4149999999999999E-2</c:v>
                </c:pt>
                <c:pt idx="53" formatCode="0.0000E+00">
                  <c:v>4.4871000000000001E-2</c:v>
                </c:pt>
                <c:pt idx="54" formatCode="0.0000E+00">
                  <c:v>0.18023</c:v>
                </c:pt>
                <c:pt idx="55" formatCode="0.0000E+00">
                  <c:v>0.24421999999999999</c:v>
                </c:pt>
                <c:pt idx="56" formatCode="0.0000E+00">
                  <c:v>0.11899</c:v>
                </c:pt>
                <c:pt idx="57" formatCode="0.0000E+00">
                  <c:v>6.7097000000000004E-2</c:v>
                </c:pt>
                <c:pt idx="58" formatCode="0.0000E+00">
                  <c:v>6.3509999999999997E-2</c:v>
                </c:pt>
                <c:pt idx="59" formatCode="0.0000E+00">
                  <c:v>0.11619</c:v>
                </c:pt>
                <c:pt idx="60" formatCode="0.0000E+00">
                  <c:v>0.23042000000000001</c:v>
                </c:pt>
                <c:pt idx="61" formatCode="0.0000E+00">
                  <c:v>0.19333</c:v>
                </c:pt>
                <c:pt idx="62" formatCode="0.0000E+00">
                  <c:v>8.3333000000000004E-2</c:v>
                </c:pt>
                <c:pt idx="63" formatCode="0.0000E+00">
                  <c:v>6.6197000000000006E-2</c:v>
                </c:pt>
                <c:pt idx="64" formatCode="0.0000E+00">
                  <c:v>6.6820000000000004E-2</c:v>
                </c:pt>
                <c:pt idx="65" formatCode="0.0000E+00">
                  <c:v>6.0358000000000002E-2</c:v>
                </c:pt>
                <c:pt idx="66" formatCode="0.0000E+00">
                  <c:v>5.0809E-2</c:v>
                </c:pt>
                <c:pt idx="67" formatCode="0.0000E+00">
                  <c:v>4.8439000000000003E-2</c:v>
                </c:pt>
                <c:pt idx="68" formatCode="0.0000E+00">
                  <c:v>6.7815E-2</c:v>
                </c:pt>
                <c:pt idx="69" formatCode="0.0000E+00">
                  <c:v>0.16228000000000001</c:v>
                </c:pt>
                <c:pt idx="70" formatCode="0.0000E+00">
                  <c:v>0.2</c:v>
                </c:pt>
                <c:pt idx="71" formatCode="0.0000E+00">
                  <c:v>0.11236</c:v>
                </c:pt>
                <c:pt idx="72" formatCode="0.0000E+00">
                  <c:v>6.2887999999999999E-2</c:v>
                </c:pt>
                <c:pt idx="73" formatCode="0.0000E+00">
                  <c:v>5.7137E-2</c:v>
                </c:pt>
                <c:pt idx="74" formatCode="0.0000E+00">
                  <c:v>4.4981E-2</c:v>
                </c:pt>
                <c:pt idx="75" formatCode="0.0000E+00">
                  <c:v>4.3770000000000003E-2</c:v>
                </c:pt>
                <c:pt idx="76" formatCode="0.0000E+00">
                  <c:v>4.6690000000000002E-2</c:v>
                </c:pt>
                <c:pt idx="77" formatCode="0.0000E+00">
                  <c:v>4.5073000000000002E-2</c:v>
                </c:pt>
                <c:pt idx="78" formatCode="0.0000E+00">
                  <c:v>4.1437000000000002E-2</c:v>
                </c:pt>
                <c:pt idx="79" formatCode="0.0000E+00">
                  <c:v>3.8337999999999997E-2</c:v>
                </c:pt>
                <c:pt idx="80" formatCode="0.0000E+00">
                  <c:v>3.2819000000000001E-2</c:v>
                </c:pt>
                <c:pt idx="81" formatCode="0.0000E+00">
                  <c:v>3.6755000000000003E-2</c:v>
                </c:pt>
                <c:pt idx="82" formatCode="0.0000E+00">
                  <c:v>7.9646999999999996E-2</c:v>
                </c:pt>
                <c:pt idx="83" formatCode="0.0000E+00">
                  <c:v>0.11280999999999999</c:v>
                </c:pt>
                <c:pt idx="84" formatCode="0.0000E+00">
                  <c:v>0.11012</c:v>
                </c:pt>
                <c:pt idx="85" formatCode="0.0000E+00">
                  <c:v>8.6662000000000003E-2</c:v>
                </c:pt>
                <c:pt idx="86" formatCode="0.0000E+00">
                  <c:v>4.1338E-2</c:v>
                </c:pt>
                <c:pt idx="87" formatCode="0.0000E+00">
                  <c:v>1.9942999999999999E-2</c:v>
                </c:pt>
                <c:pt idx="88" formatCode="0.0000E+00">
                  <c:v>2.5281000000000001E-2</c:v>
                </c:pt>
                <c:pt idx="89" formatCode="0.0000E+00">
                  <c:v>2.0295000000000001E-2</c:v>
                </c:pt>
                <c:pt idx="90" formatCode="0.0000E+00">
                  <c:v>1.4411999999999999E-2</c:v>
                </c:pt>
                <c:pt idx="91" formatCode="0.0000E+00">
                  <c:v>1.7760000000000001E-2</c:v>
                </c:pt>
                <c:pt idx="92" formatCode="0.0000E+00">
                  <c:v>1.4782999999999999E-2</c:v>
                </c:pt>
                <c:pt idx="93" formatCode="0.0000E+00">
                  <c:v>9.6369000000000003E-3</c:v>
                </c:pt>
                <c:pt idx="94" formatCode="0.0000E+00">
                  <c:v>9.6066999999999993E-3</c:v>
                </c:pt>
                <c:pt idx="95" formatCode="0.0000E+00">
                  <c:v>6.2617000000000006E-2</c:v>
                </c:pt>
                <c:pt idx="96" formatCode="0.0000E+00">
                  <c:v>0.13639999999999999</c:v>
                </c:pt>
                <c:pt idx="97" formatCode="0.0000E+00">
                  <c:v>9.0472999999999998E-2</c:v>
                </c:pt>
                <c:pt idx="98" formatCode="0.0000E+00">
                  <c:v>1.5613999999999999E-2</c:v>
                </c:pt>
                <c:pt idx="99" formatCode="0.0000E+00">
                  <c:v>1.7632999999999999E-2</c:v>
                </c:pt>
                <c:pt idx="100" formatCode="0.0000E+00">
                  <c:v>1.3774E-2</c:v>
                </c:pt>
                <c:pt idx="101" formatCode="0.0000E+00">
                  <c:v>7.9092999999999993E-3</c:v>
                </c:pt>
                <c:pt idx="102" formatCode="0.0000E+00">
                  <c:v>2.3709999999999998E-2</c:v>
                </c:pt>
                <c:pt idx="103" formatCode="0.0000E+00">
                  <c:v>3.1601999999999998E-2</c:v>
                </c:pt>
              </c:numCache>
            </c:numRef>
          </c:yVal>
          <c:smooth val="1"/>
          <c:extLst>
            <c:ext xmlns:c16="http://schemas.microsoft.com/office/drawing/2014/chart" uri="{C3380CC4-5D6E-409C-BE32-E72D297353CC}">
              <c16:uniqueId val="{00000000-FD0F-5744-8537-B9E59FFBDFD0}"/>
            </c:ext>
          </c:extLst>
        </c:ser>
        <c:dLbls>
          <c:showLegendKey val="0"/>
          <c:showVal val="0"/>
          <c:showCatName val="0"/>
          <c:showSerName val="0"/>
          <c:showPercent val="0"/>
          <c:showBubbleSize val="0"/>
        </c:dLbls>
        <c:axId val="536755519"/>
        <c:axId val="532704031"/>
      </c:scatterChart>
      <c:valAx>
        <c:axId val="536755519"/>
        <c:scaling>
          <c:orientation val="maxMin"/>
          <c:max val="4"/>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pore size (nm)</a:t>
                </a:r>
              </a:p>
            </c:rich>
          </c:tx>
          <c:layout>
            <c:manualLayout>
              <c:xMode val="edge"/>
              <c:yMode val="edge"/>
              <c:x val="0.40276810781971151"/>
              <c:y val="0.89837062713222327"/>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04031"/>
        <c:crosses val="autoZero"/>
        <c:crossBetween val="midCat"/>
      </c:valAx>
      <c:valAx>
        <c:axId val="532704031"/>
        <c:scaling>
          <c:orientation val="minMax"/>
          <c:min val="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800" b="0" i="0" baseline="0">
                    <a:effectLst/>
                  </a:rPr>
                  <a:t>dV(logd) mL/g</a:t>
                </a:r>
                <a:endParaRPr lang="en-GB">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7555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Calculated NMR Spectrum</a:t>
            </a:r>
            <a:endParaRPr lang="en-US" sz="2000" baseline="0"/>
          </a:p>
          <a:p>
            <a:pPr>
              <a:defRPr sz="2000"/>
            </a:pPr>
            <a:r>
              <a:rPr lang="en-US" sz="2000" baseline="0"/>
              <a:t>From Pore Size Distribution</a:t>
            </a:r>
            <a:endParaRPr lang="en-US" sz="2000"/>
          </a:p>
        </c:rich>
      </c:tx>
      <c:layout>
        <c:manualLayout>
          <c:xMode val="edge"/>
          <c:yMode val="edge"/>
          <c:x val="0.27212085353889898"/>
          <c:y val="3.2379902431960137E-3"/>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02847053717873"/>
          <c:y val="0.16643801038871034"/>
          <c:w val="0.84722781668534541"/>
          <c:h val="0.6864045221884687"/>
        </c:manualLayout>
      </c:layout>
      <c:scatterChart>
        <c:scatterStyle val="smoothMarker"/>
        <c:varyColors val="0"/>
        <c:ser>
          <c:idx val="1"/>
          <c:order val="0"/>
          <c:tx>
            <c:strRef>
              <c:f>serie4!$H$9</c:f>
              <c:strCache>
                <c:ptCount val="1"/>
                <c:pt idx="0">
                  <c:v>calc. d (ppm)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serie4!$H$10:$H$113</c:f>
              <c:numCache>
                <c:formatCode>0.0000</c:formatCode>
                <c:ptCount val="104"/>
                <c:pt idx="0">
                  <c:v>-6.0619960841513372</c:v>
                </c:pt>
                <c:pt idx="1">
                  <c:v>-5.5588281073872405</c:v>
                </c:pt>
                <c:pt idx="2">
                  <c:v>-5.0697237715301764</c:v>
                </c:pt>
                <c:pt idx="3">
                  <c:v>-4.5688140915501325</c:v>
                </c:pt>
                <c:pt idx="4">
                  <c:v>-4.0981753336268909</c:v>
                </c:pt>
                <c:pt idx="5">
                  <c:v>-3.6208449477222207</c:v>
                </c:pt>
                <c:pt idx="6">
                  <c:v>-3.162906889914253</c:v>
                </c:pt>
                <c:pt idx="7">
                  <c:v>-2.7039358018273063</c:v>
                </c:pt>
                <c:pt idx="8">
                  <c:v>-2.2664988881425217</c:v>
                </c:pt>
                <c:pt idx="9">
                  <c:v>-1.8325620843535564</c:v>
                </c:pt>
                <c:pt idx="10">
                  <c:v>-1.4214257077389778</c:v>
                </c:pt>
                <c:pt idx="11">
                  <c:v>-1.0172520576653152</c:v>
                </c:pt>
                <c:pt idx="12">
                  <c:v>-0.62946540381857474</c:v>
                </c:pt>
                <c:pt idx="13">
                  <c:v>-0.25222630311325123</c:v>
                </c:pt>
                <c:pt idx="14">
                  <c:v>0.11258035114492326</c:v>
                </c:pt>
                <c:pt idx="15">
                  <c:v>0.45808207651320121</c:v>
                </c:pt>
                <c:pt idx="16">
                  <c:v>0.78931884189676227</c:v>
                </c:pt>
                <c:pt idx="17">
                  <c:v>1.1052885514020936</c:v>
                </c:pt>
                <c:pt idx="18">
                  <c:v>1.405267955302882</c:v>
                </c:pt>
                <c:pt idx="19">
                  <c:v>1.6887885806705247</c:v>
                </c:pt>
                <c:pt idx="20">
                  <c:v>1.9589013488579083</c:v>
                </c:pt>
                <c:pt idx="21">
                  <c:v>2.2116246578194008</c:v>
                </c:pt>
                <c:pt idx="22">
                  <c:v>2.4498321263746483</c:v>
                </c:pt>
                <c:pt idx="23">
                  <c:v>2.7464615056932393</c:v>
                </c:pt>
                <c:pt idx="24">
                  <c:v>2.9078558017798803</c:v>
                </c:pt>
                <c:pt idx="25">
                  <c:v>3.0601778120637366</c:v>
                </c:pt>
                <c:pt idx="26">
                  <c:v>3.2032582864527663</c:v>
                </c:pt>
                <c:pt idx="27">
                  <c:v>3.3375388467289522</c:v>
                </c:pt>
                <c:pt idx="28">
                  <c:v>3.4631233725640325</c:v>
                </c:pt>
                <c:pt idx="29">
                  <c:v>3.580561620143305</c:v>
                </c:pt>
                <c:pt idx="30">
                  <c:v>3.6898523833103178</c:v>
                </c:pt>
                <c:pt idx="31">
                  <c:v>3.7915143094675079</c:v>
                </c:pt>
                <c:pt idx="32">
                  <c:v>3.8856216028911654</c:v>
                </c:pt>
                <c:pt idx="33">
                  <c:v>3.9726687754001659</c:v>
                </c:pt>
                <c:pt idx="34">
                  <c:v>4.0528663939687117</c:v>
                </c:pt>
                <c:pt idx="35">
                  <c:v>4.1265351053881787</c:v>
                </c:pt>
                <c:pt idx="36">
                  <c:v>4.1941152766813277</c:v>
                </c:pt>
                <c:pt idx="37">
                  <c:v>4.255798598132758</c:v>
                </c:pt>
                <c:pt idx="38">
                  <c:v>4.3120548371760083</c:v>
                </c:pt>
                <c:pt idx="39">
                  <c:v>4.3630964970966497</c:v>
                </c:pt>
                <c:pt idx="40">
                  <c:v>4.4093173255870646</c:v>
                </c:pt>
                <c:pt idx="41">
                  <c:v>4.4510163646185203</c:v>
                </c:pt>
                <c:pt idx="42">
                  <c:v>4.4885198214440214</c:v>
                </c:pt>
                <c:pt idx="43">
                  <c:v>4.5221171254661501</c:v>
                </c:pt>
                <c:pt idx="44">
                  <c:v>4.5521150100852807</c:v>
                </c:pt>
                <c:pt idx="45">
                  <c:v>4.5787889718408961</c:v>
                </c:pt>
                <c:pt idx="46">
                  <c:v>4.6024509998106629</c:v>
                </c:pt>
                <c:pt idx="47">
                  <c:v>4.6233222599490009</c:v>
                </c:pt>
                <c:pt idx="48">
                  <c:v>4.6416832856815589</c:v>
                </c:pt>
                <c:pt idx="49">
                  <c:v>4.6577605762648577</c:v>
                </c:pt>
                <c:pt idx="50">
                  <c:v>4.6718150924774653</c:v>
                </c:pt>
                <c:pt idx="51">
                  <c:v>4.6839340313188025</c:v>
                </c:pt>
                <c:pt idx="52">
                  <c:v>4.6944932732940163</c:v>
                </c:pt>
                <c:pt idx="53">
                  <c:v>4.7035438009662718</c:v>
                </c:pt>
                <c:pt idx="54">
                  <c:v>4.7112989487957577</c:v>
                </c:pt>
                <c:pt idx="55">
                  <c:v>4.7179339611008002</c:v>
                </c:pt>
                <c:pt idx="56">
                  <c:v>4.723549620561605</c:v>
                </c:pt>
                <c:pt idx="57">
                  <c:v>4.7282955589375755</c:v>
                </c:pt>
                <c:pt idx="58">
                  <c:v>4.7322809767878127</c:v>
                </c:pt>
                <c:pt idx="59">
                  <c:v>4.7356191577738569</c:v>
                </c:pt>
                <c:pt idx="60">
                  <c:v>4.7383856781570985</c:v>
                </c:pt>
                <c:pt idx="61">
                  <c:v>4.7406720496073484</c:v>
                </c:pt>
                <c:pt idx="62">
                  <c:v>4.742552154449184</c:v>
                </c:pt>
                <c:pt idx="63">
                  <c:v>4.744088381889652</c:v>
                </c:pt>
                <c:pt idx="64">
                  <c:v>4.7453363760913492</c:v>
                </c:pt>
                <c:pt idx="65">
                  <c:v>4.7463435089046424</c:v>
                </c:pt>
                <c:pt idx="66">
                  <c:v>4.7471515442158099</c:v>
                </c:pt>
                <c:pt idx="67">
                  <c:v>4.7477954974571812</c:v>
                </c:pt>
                <c:pt idx="68">
                  <c:v>4.7483054504980835</c:v>
                </c:pt>
                <c:pt idx="69">
                  <c:v>4.74870630763035</c:v>
                </c:pt>
                <c:pt idx="70">
                  <c:v>4.7490191589607669</c:v>
                </c:pt>
                <c:pt idx="71">
                  <c:v>4.7492619494938664</c:v>
                </c:pt>
                <c:pt idx="72">
                  <c:v>4.7494487386044124</c:v>
                </c:pt>
                <c:pt idx="73">
                  <c:v>4.749591416117072</c:v>
                </c:pt>
                <c:pt idx="74">
                  <c:v>4.749699512930639</c:v>
                </c:pt>
                <c:pt idx="75">
                  <c:v>4.7497807872979507</c:v>
                </c:pt>
                <c:pt idx="76">
                  <c:v>4.7498414085683649</c:v>
                </c:pt>
                <c:pt idx="77">
                  <c:v>4.7498862338300167</c:v>
                </c:pt>
                <c:pt idx="78">
                  <c:v>4.7499190937275131</c:v>
                </c:pt>
                <c:pt idx="79">
                  <c:v>4.7499429817667043</c:v>
                </c:pt>
                <c:pt idx="80">
                  <c:v>4.7499601807638827</c:v>
                </c:pt>
                <c:pt idx="81">
                  <c:v>4.7499724542718456</c:v>
                </c:pt>
                <c:pt idx="82">
                  <c:v>4.7499811288732499</c:v>
                </c:pt>
                <c:pt idx="83">
                  <c:v>4.7499871986184274</c:v>
                </c:pt>
                <c:pt idx="84">
                  <c:v>4.7499914043564839</c:v>
                </c:pt>
                <c:pt idx="85">
                  <c:v>4.7499942885815383</c:v>
                </c:pt>
                <c:pt idx="86">
                  <c:v>4.7499962456122793</c:v>
                </c:pt>
                <c:pt idx="87">
                  <c:v>4.7499975590817423</c:v>
                </c:pt>
                <c:pt idx="88">
                  <c:v>4.7499984308985157</c:v>
                </c:pt>
                <c:pt idx="89">
                  <c:v>4.7499990029847208</c:v>
                </c:pt>
                <c:pt idx="90">
                  <c:v>4.7499993739524422</c:v>
                </c:pt>
                <c:pt idx="91">
                  <c:v>4.7499996117051717</c:v>
                </c:pt>
                <c:pt idx="92">
                  <c:v>4.749999762164987</c:v>
                </c:pt>
                <c:pt idx="93">
                  <c:v>4.7499998561832522</c:v>
                </c:pt>
                <c:pt idx="94">
                  <c:v>4.7499999141777458</c:v>
                </c:pt>
                <c:pt idx="95">
                  <c:v>4.7499999494769032</c:v>
                </c:pt>
                <c:pt idx="96">
                  <c:v>4.749999970667143</c:v>
                </c:pt>
                <c:pt idx="97">
                  <c:v>4.7499999832122306</c:v>
                </c:pt>
                <c:pt idx="98">
                  <c:v>4.7499999905318564</c:v>
                </c:pt>
                <c:pt idx="99">
                  <c:v>4.7499999947400475</c:v>
                </c:pt>
                <c:pt idx="100">
                  <c:v>4.7499999971225106</c:v>
                </c:pt>
                <c:pt idx="101">
                  <c:v>4.7499999984506198</c:v>
                </c:pt>
                <c:pt idx="102">
                  <c:v>4.7499999991791864</c:v>
                </c:pt>
                <c:pt idx="103">
                  <c:v>4.7499999995723536</c:v>
                </c:pt>
              </c:numCache>
            </c:numRef>
          </c:xVal>
          <c:yVal>
            <c:numRef>
              <c:f>serie4!$P$10:$P$113</c:f>
              <c:numCache>
                <c:formatCode>0.00000</c:formatCode>
                <c:ptCount val="104"/>
                <c:pt idx="0">
                  <c:v>0.34242</c:v>
                </c:pt>
                <c:pt idx="1">
                  <c:v>0.26595000000000002</c:v>
                </c:pt>
                <c:pt idx="2">
                  <c:v>0.15185000000000001</c:v>
                </c:pt>
                <c:pt idx="3">
                  <c:v>0.14005999999999999</c:v>
                </c:pt>
                <c:pt idx="4">
                  <c:v>0.20166999999999999</c:v>
                </c:pt>
                <c:pt idx="5">
                  <c:v>0.26274999999999998</c:v>
                </c:pt>
                <c:pt idx="6">
                  <c:v>0.29172999999999999</c:v>
                </c:pt>
                <c:pt idx="7">
                  <c:v>0.28778999999999999</c:v>
                </c:pt>
                <c:pt idx="8">
                  <c:v>0.27294000000000002</c:v>
                </c:pt>
                <c:pt idx="9">
                  <c:v>0.24296999999999999</c:v>
                </c:pt>
                <c:pt idx="10">
                  <c:v>0.17380000000000001</c:v>
                </c:pt>
                <c:pt idx="11">
                  <c:v>0.11248</c:v>
                </c:pt>
                <c:pt idx="12">
                  <c:v>7.8673000000000007E-2</c:v>
                </c:pt>
                <c:pt idx="13">
                  <c:v>4.0103E-2</c:v>
                </c:pt>
                <c:pt idx="14">
                  <c:v>9.6603999999999995E-3</c:v>
                </c:pt>
                <c:pt idx="15">
                  <c:v>0</c:v>
                </c:pt>
                <c:pt idx="16">
                  <c:v>4.8460999999999999E-3</c:v>
                </c:pt>
                <c:pt idx="17">
                  <c:v>4.8411000000000001E-3</c:v>
                </c:pt>
                <c:pt idx="18">
                  <c:v>0</c:v>
                </c:pt>
                <c:pt idx="19">
                  <c:v>4.5424999999999997E-3</c:v>
                </c:pt>
                <c:pt idx="20">
                  <c:v>7.2398999999999996E-3</c:v>
                </c:pt>
                <c:pt idx="21">
                  <c:v>5.1841999999999999E-3</c:v>
                </c:pt>
                <c:pt idx="22">
                  <c:v>3.4701999999999997E-2</c:v>
                </c:pt>
                <c:pt idx="23">
                  <c:v>6.9003999999999996E-2</c:v>
                </c:pt>
                <c:pt idx="24">
                  <c:v>6.7760000000000001E-2</c:v>
                </c:pt>
                <c:pt idx="25">
                  <c:v>3.5399E-2</c:v>
                </c:pt>
                <c:pt idx="26">
                  <c:v>2.2717000000000001E-2</c:v>
                </c:pt>
                <c:pt idx="27">
                  <c:v>1.0160000000000001E-2</c:v>
                </c:pt>
                <c:pt idx="28">
                  <c:v>0</c:v>
                </c:pt>
                <c:pt idx="29">
                  <c:v>0</c:v>
                </c:pt>
                <c:pt idx="30">
                  <c:v>1.1311E-2</c:v>
                </c:pt>
                <c:pt idx="31">
                  <c:v>1.434E-2</c:v>
                </c:pt>
                <c:pt idx="32">
                  <c:v>3.0289000000000002E-3</c:v>
                </c:pt>
                <c:pt idx="33">
                  <c:v>2.0902E-2</c:v>
                </c:pt>
                <c:pt idx="34">
                  <c:v>7.8739000000000003E-2</c:v>
                </c:pt>
                <c:pt idx="35">
                  <c:v>8.2825999999999997E-2</c:v>
                </c:pt>
                <c:pt idx="36">
                  <c:v>4.8228E-2</c:v>
                </c:pt>
                <c:pt idx="37">
                  <c:v>6.4545000000000005E-2</c:v>
                </c:pt>
                <c:pt idx="38">
                  <c:v>0.11302</c:v>
                </c:pt>
                <c:pt idx="39">
                  <c:v>0.10825</c:v>
                </c:pt>
                <c:pt idx="40">
                  <c:v>8.7166999999999994E-2</c:v>
                </c:pt>
                <c:pt idx="41">
                  <c:v>0.15292</c:v>
                </c:pt>
                <c:pt idx="42">
                  <c:v>0.14773</c:v>
                </c:pt>
                <c:pt idx="43">
                  <c:v>0.14535999999999999</c:v>
                </c:pt>
                <c:pt idx="44">
                  <c:v>0.17437</c:v>
                </c:pt>
                <c:pt idx="45">
                  <c:v>0.10338</c:v>
                </c:pt>
                <c:pt idx="46">
                  <c:v>0.14545</c:v>
                </c:pt>
                <c:pt idx="47">
                  <c:v>0.21154999999999999</c:v>
                </c:pt>
                <c:pt idx="48">
                  <c:v>0.11928</c:v>
                </c:pt>
                <c:pt idx="49">
                  <c:v>4.0787999999999998E-2</c:v>
                </c:pt>
                <c:pt idx="50">
                  <c:v>0.13324</c:v>
                </c:pt>
                <c:pt idx="51">
                  <c:v>0.20152</c:v>
                </c:pt>
                <c:pt idx="52">
                  <c:v>0.10906</c:v>
                </c:pt>
                <c:pt idx="53">
                  <c:v>4.4306999999999999E-2</c:v>
                </c:pt>
                <c:pt idx="54">
                  <c:v>4.0821999999999997E-2</c:v>
                </c:pt>
                <c:pt idx="55">
                  <c:v>0.13297999999999999</c:v>
                </c:pt>
                <c:pt idx="56">
                  <c:v>0.18190999999999999</c:v>
                </c:pt>
                <c:pt idx="57">
                  <c:v>9.6814999999999998E-2</c:v>
                </c:pt>
                <c:pt idx="58">
                  <c:v>4.6799E-2</c:v>
                </c:pt>
                <c:pt idx="59">
                  <c:v>3.8317999999999998E-2</c:v>
                </c:pt>
                <c:pt idx="60">
                  <c:v>3.3121999999999999E-2</c:v>
                </c:pt>
                <c:pt idx="61">
                  <c:v>1.7638999999999998E-2</c:v>
                </c:pt>
                <c:pt idx="62">
                  <c:v>0.13244</c:v>
                </c:pt>
                <c:pt idx="63">
                  <c:v>0.24113000000000001</c:v>
                </c:pt>
                <c:pt idx="64">
                  <c:v>0.14002000000000001</c:v>
                </c:pt>
                <c:pt idx="65">
                  <c:v>5.0083000000000003E-2</c:v>
                </c:pt>
                <c:pt idx="66">
                  <c:v>4.3005000000000002E-2</c:v>
                </c:pt>
                <c:pt idx="67">
                  <c:v>4.2036999999999998E-2</c:v>
                </c:pt>
                <c:pt idx="68">
                  <c:v>4.0515000000000002E-2</c:v>
                </c:pt>
                <c:pt idx="69">
                  <c:v>3.2884999999999998E-2</c:v>
                </c:pt>
                <c:pt idx="70">
                  <c:v>2.3837000000000001E-2</c:v>
                </c:pt>
                <c:pt idx="71">
                  <c:v>2.2176000000000001E-2</c:v>
                </c:pt>
                <c:pt idx="72">
                  <c:v>2.4223000000000001E-2</c:v>
                </c:pt>
                <c:pt idx="73">
                  <c:v>2.5312000000000001E-2</c:v>
                </c:pt>
                <c:pt idx="74">
                  <c:v>1.8637999999999998E-2</c:v>
                </c:pt>
                <c:pt idx="75">
                  <c:v>3.6701999999999999E-2</c:v>
                </c:pt>
                <c:pt idx="76">
                  <c:v>0.10816000000000001</c:v>
                </c:pt>
                <c:pt idx="77">
                  <c:v>0.15642</c:v>
                </c:pt>
                <c:pt idx="78">
                  <c:v>0.10205</c:v>
                </c:pt>
                <c:pt idx="79">
                  <c:v>3.3468999999999999E-2</c:v>
                </c:pt>
                <c:pt idx="80">
                  <c:v>1.8225999999999999E-2</c:v>
                </c:pt>
                <c:pt idx="81">
                  <c:v>1.585E-2</c:v>
                </c:pt>
                <c:pt idx="82">
                  <c:v>1.8844E-2</c:v>
                </c:pt>
                <c:pt idx="83">
                  <c:v>2.1929000000000001E-2</c:v>
                </c:pt>
                <c:pt idx="84">
                  <c:v>2.1385999999999999E-2</c:v>
                </c:pt>
                <c:pt idx="85">
                  <c:v>2.0070999999999999E-2</c:v>
                </c:pt>
                <c:pt idx="86">
                  <c:v>1.4265E-2</c:v>
                </c:pt>
                <c:pt idx="87">
                  <c:v>9.4850000000000004E-3</c:v>
                </c:pt>
                <c:pt idx="88">
                  <c:v>1.0748000000000001E-2</c:v>
                </c:pt>
                <c:pt idx="89">
                  <c:v>8.0161999999999994E-3</c:v>
                </c:pt>
                <c:pt idx="90">
                  <c:v>5.7739000000000002E-3</c:v>
                </c:pt>
                <c:pt idx="91">
                  <c:v>4.3712000000000004E-3</c:v>
                </c:pt>
                <c:pt idx="92">
                  <c:v>9.6246999999999999E-4</c:v>
                </c:pt>
                <c:pt idx="93">
                  <c:v>8.3782000000000005E-5</c:v>
                </c:pt>
                <c:pt idx="94">
                  <c:v>7.0414999999999996E-4</c:v>
                </c:pt>
                <c:pt idx="95">
                  <c:v>1.8339999999999999E-2</c:v>
                </c:pt>
                <c:pt idx="96">
                  <c:v>2.3222E-2</c:v>
                </c:pt>
                <c:pt idx="97">
                  <c:v>3.5238999999999999E-2</c:v>
                </c:pt>
                <c:pt idx="98">
                  <c:v>8.9744000000000004E-2</c:v>
                </c:pt>
                <c:pt idx="99">
                  <c:v>7.1383000000000002E-2</c:v>
                </c:pt>
                <c:pt idx="100">
                  <c:v>1.9550000000000001E-2</c:v>
                </c:pt>
                <c:pt idx="101">
                  <c:v>8.1746000000000006E-3</c:v>
                </c:pt>
                <c:pt idx="102">
                  <c:v>6.6636999999999998E-3</c:v>
                </c:pt>
                <c:pt idx="103">
                  <c:v>1.3327E-2</c:v>
                </c:pt>
              </c:numCache>
            </c:numRef>
          </c:yVal>
          <c:smooth val="1"/>
          <c:extLst>
            <c:ext xmlns:c16="http://schemas.microsoft.com/office/drawing/2014/chart" uri="{C3380CC4-5D6E-409C-BE32-E72D297353CC}">
              <c16:uniqueId val="{00000068-2E53-3040-AEE5-44E5D32EE43D}"/>
            </c:ext>
          </c:extLst>
        </c:ser>
        <c:dLbls>
          <c:showLegendKey val="0"/>
          <c:showVal val="0"/>
          <c:showCatName val="0"/>
          <c:showSerName val="0"/>
          <c:showPercent val="0"/>
          <c:showBubbleSize val="0"/>
        </c:dLbls>
        <c:axId val="536755519"/>
        <c:axId val="532704031"/>
      </c:scatterChart>
      <c:valAx>
        <c:axId val="536755519"/>
        <c:scaling>
          <c:orientation val="maxMin"/>
          <c:max val="5"/>
          <c:min val="-7"/>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latin typeface="Symbol" pitchFamily="2" charset="2"/>
                  </a:rPr>
                  <a:t>d</a:t>
                </a:r>
                <a:r>
                  <a:rPr lang="en-US" sz="1800"/>
                  <a:t> (ppm)</a:t>
                </a:r>
              </a:p>
            </c:rich>
          </c:tx>
          <c:layout>
            <c:manualLayout>
              <c:xMode val="edge"/>
              <c:yMode val="edge"/>
              <c:x val="0.40176798927424695"/>
              <c:y val="0.90530426502023453"/>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04031"/>
        <c:crosses val="autoZero"/>
        <c:crossBetween val="midCat"/>
        <c:majorUnit val="2"/>
      </c:valAx>
      <c:valAx>
        <c:axId val="532704031"/>
        <c:scaling>
          <c:orientation val="minMax"/>
          <c:min val="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dV(logd)</a:t>
                </a:r>
                <a:r>
                  <a:rPr lang="en-US" sz="1800" baseline="0"/>
                  <a:t> mL/g</a:t>
                </a:r>
                <a:endParaRPr lang="en-US" sz="1800"/>
              </a:p>
            </c:rich>
          </c:tx>
          <c:layout>
            <c:manualLayout>
              <c:xMode val="edge"/>
              <c:yMode val="edge"/>
              <c:x val="1.2653343464829112E-2"/>
              <c:y val="0.39882273385343625"/>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7555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Calculated NMR Spectrum</a:t>
            </a:r>
            <a:endParaRPr lang="en-US" sz="2000" baseline="0"/>
          </a:p>
          <a:p>
            <a:pPr>
              <a:defRPr sz="2000"/>
            </a:pPr>
            <a:r>
              <a:rPr lang="en-US" sz="2000" baseline="0"/>
              <a:t>From Pore Size Distribution</a:t>
            </a:r>
            <a:endParaRPr lang="en-US" sz="2000"/>
          </a:p>
        </c:rich>
      </c:tx>
      <c:layout>
        <c:manualLayout>
          <c:xMode val="edge"/>
          <c:yMode val="edge"/>
          <c:x val="0.27212085353889898"/>
          <c:y val="3.2379902431960137E-3"/>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02847053717873"/>
          <c:y val="0.16643801038871034"/>
          <c:w val="0.84722781668534541"/>
          <c:h val="0.6864045221884687"/>
        </c:manualLayout>
      </c:layout>
      <c:scatterChart>
        <c:scatterStyle val="smoothMarker"/>
        <c:varyColors val="0"/>
        <c:ser>
          <c:idx val="1"/>
          <c:order val="0"/>
          <c:tx>
            <c:strRef>
              <c:f>serie4!$G$9</c:f>
              <c:strCache>
                <c:ptCount val="1"/>
                <c:pt idx="0">
                  <c:v>calc. d (ppm)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serie4!$G$10:$G$113</c:f>
              <c:numCache>
                <c:formatCode>0.0000</c:formatCode>
                <c:ptCount val="104"/>
                <c:pt idx="0">
                  <c:v>-6.4427153023224744</c:v>
                </c:pt>
                <c:pt idx="1">
                  <c:v>-5.9057097620217167</c:v>
                </c:pt>
                <c:pt idx="2">
                  <c:v>-5.3999745008088915</c:v>
                </c:pt>
                <c:pt idx="3">
                  <c:v>-4.8976407836183444</c:v>
                </c:pt>
                <c:pt idx="4">
                  <c:v>-4.4391704905842548</c:v>
                </c:pt>
                <c:pt idx="5">
                  <c:v>-3.9866942707879787</c:v>
                </c:pt>
                <c:pt idx="6">
                  <c:v>-3.5636672766104898</c:v>
                </c:pt>
                <c:pt idx="7">
                  <c:v>-3.1498016017586661</c:v>
                </c:pt>
                <c:pt idx="8">
                  <c:v>-2.7640836532790098</c:v>
                </c:pt>
                <c:pt idx="9">
                  <c:v>-2.3891935156898771</c:v>
                </c:pt>
                <c:pt idx="10">
                  <c:v>-2.0404903692876415</c:v>
                </c:pt>
                <c:pt idx="11">
                  <c:v>-1.7032370972834379</c:v>
                </c:pt>
                <c:pt idx="12">
                  <c:v>-1.3842362904420646</c:v>
                </c:pt>
                <c:pt idx="13">
                  <c:v>-1.077627151412007</c:v>
                </c:pt>
                <c:pt idx="14">
                  <c:v>-0.78401462892507379</c:v>
                </c:pt>
                <c:pt idx="15">
                  <c:v>-0.50797543875552442</c:v>
                </c:pt>
                <c:pt idx="16">
                  <c:v>-0.24460228626766778</c:v>
                </c:pt>
                <c:pt idx="17">
                  <c:v>6.0756800747459039E-3</c:v>
                </c:pt>
                <c:pt idx="18">
                  <c:v>0.24418254032421238</c:v>
                </c:pt>
                <c:pt idx="19">
                  <c:v>0.46996263415007977</c:v>
                </c:pt>
                <c:pt idx="20">
                  <c:v>0.6863993068098404</c:v>
                </c:pt>
                <c:pt idx="21">
                  <c:v>0.89077316440151577</c:v>
                </c:pt>
                <c:pt idx="22">
                  <c:v>1.0857928946878794</c:v>
                </c:pt>
                <c:pt idx="23">
                  <c:v>1.3332116990107141</c:v>
                </c:pt>
                <c:pt idx="24">
                  <c:v>1.4706765453563393</c:v>
                </c:pt>
                <c:pt idx="25">
                  <c:v>1.6027824846477068</c:v>
                </c:pt>
                <c:pt idx="26">
                  <c:v>1.7294218458119963</c:v>
                </c:pt>
                <c:pt idx="27">
                  <c:v>1.8509907922071505</c:v>
                </c:pt>
                <c:pt idx="28">
                  <c:v>1.9675604122800889</c:v>
                </c:pt>
                <c:pt idx="29">
                  <c:v>2.0795944691293209</c:v>
                </c:pt>
                <c:pt idx="30">
                  <c:v>2.1870168875495768</c:v>
                </c:pt>
                <c:pt idx="31">
                  <c:v>2.2902330139577654</c:v>
                </c:pt>
                <c:pt idx="32">
                  <c:v>2.3891852022307378</c:v>
                </c:pt>
                <c:pt idx="33">
                  <c:v>2.4842307048688004</c:v>
                </c:pt>
                <c:pt idx="34">
                  <c:v>2.5754132276387889</c:v>
                </c:pt>
                <c:pt idx="35">
                  <c:v>2.6628760580611259</c:v>
                </c:pt>
                <c:pt idx="36">
                  <c:v>2.7469016636897332</c:v>
                </c:pt>
                <c:pt idx="37">
                  <c:v>2.8274584756555945</c:v>
                </c:pt>
                <c:pt idx="38">
                  <c:v>2.9048641811541605</c:v>
                </c:pt>
                <c:pt idx="39">
                  <c:v>2.9790906496331138</c:v>
                </c:pt>
                <c:pt idx="40">
                  <c:v>3.0503584127088459</c:v>
                </c:pt>
                <c:pt idx="41">
                  <c:v>3.1187558535553532</c:v>
                </c:pt>
                <c:pt idx="42">
                  <c:v>3.1844182976608373</c:v>
                </c:pt>
                <c:pt idx="43">
                  <c:v>3.2474258444135851</c:v>
                </c:pt>
                <c:pt idx="44">
                  <c:v>3.3078996749795424</c:v>
                </c:pt>
                <c:pt idx="45">
                  <c:v>3.36591403751091</c:v>
                </c:pt>
                <c:pt idx="46">
                  <c:v>3.4216467265448207</c:v>
                </c:pt>
                <c:pt idx="47">
                  <c:v>3.4750900086057261</c:v>
                </c:pt>
                <c:pt idx="48">
                  <c:v>3.5264041225838536</c:v>
                </c:pt>
                <c:pt idx="49">
                  <c:v>3.575643847954356</c:v>
                </c:pt>
                <c:pt idx="50">
                  <c:v>3.6230176797627669</c:v>
                </c:pt>
                <c:pt idx="51">
                  <c:v>3.6681583029438873</c:v>
                </c:pt>
                <c:pt idx="52">
                  <c:v>3.7118114222072824</c:v>
                </c:pt>
                <c:pt idx="53">
                  <c:v>3.7535344292214967</c:v>
                </c:pt>
                <c:pt idx="54">
                  <c:v>3.7935760187465926</c:v>
                </c:pt>
                <c:pt idx="55">
                  <c:v>3.8321342867806081</c:v>
                </c:pt>
                <c:pt idx="56">
                  <c:v>3.8690465877419582</c:v>
                </c:pt>
                <c:pt idx="57">
                  <c:v>3.9045040976514085</c:v>
                </c:pt>
                <c:pt idx="58">
                  <c:v>3.9385226594069849</c:v>
                </c:pt>
                <c:pt idx="59">
                  <c:v>3.9712534070049443</c:v>
                </c:pt>
                <c:pt idx="60">
                  <c:v>4.0025814248670919</c:v>
                </c:pt>
                <c:pt idx="61">
                  <c:v>4.0326429615731954</c:v>
                </c:pt>
                <c:pt idx="62">
                  <c:v>4.0615089800830217</c:v>
                </c:pt>
                <c:pt idx="63">
                  <c:v>4.0892134874229429</c:v>
                </c:pt>
                <c:pt idx="64">
                  <c:v>4.1158087959382383</c:v>
                </c:pt>
                <c:pt idx="65">
                  <c:v>4.141326604886288</c:v>
                </c:pt>
                <c:pt idx="66">
                  <c:v>4.1658220241253954</c:v>
                </c:pt>
                <c:pt idx="67">
                  <c:v>4.1893303845523153</c:v>
                </c:pt>
                <c:pt idx="68">
                  <c:v>4.2118990024339134</c:v>
                </c:pt>
                <c:pt idx="69">
                  <c:v>4.2335526844303839</c:v>
                </c:pt>
                <c:pt idx="70">
                  <c:v>4.2543231291571733</c:v>
                </c:pt>
                <c:pt idx="71">
                  <c:v>4.2742774047150851</c:v>
                </c:pt>
                <c:pt idx="72">
                  <c:v>4.2934238841220553</c:v>
                </c:pt>
                <c:pt idx="73">
                  <c:v>4.3118021401331985</c:v>
                </c:pt>
                <c:pt idx="74">
                  <c:v>4.3294355354182397</c:v>
                </c:pt>
                <c:pt idx="75">
                  <c:v>4.3463590999278248</c:v>
                </c:pt>
                <c:pt idx="76">
                  <c:v>4.3626046936389855</c:v>
                </c:pt>
                <c:pt idx="77">
                  <c:v>4.3781949607597932</c:v>
                </c:pt>
                <c:pt idx="78">
                  <c:v>4.393155202558547</c:v>
                </c:pt>
                <c:pt idx="79">
                  <c:v>4.4075178944582518</c:v>
                </c:pt>
                <c:pt idx="80">
                  <c:v>4.4212989411116617</c:v>
                </c:pt>
                <c:pt idx="81">
                  <c:v>4.434527135205653</c:v>
                </c:pt>
                <c:pt idx="82">
                  <c:v>4.4472238867322069</c:v>
                </c:pt>
                <c:pt idx="83">
                  <c:v>4.4594073869833863</c:v>
                </c:pt>
                <c:pt idx="84">
                  <c:v>4.4711012182725414</c:v>
                </c:pt>
                <c:pt idx="85">
                  <c:v>4.4823251254842873</c:v>
                </c:pt>
                <c:pt idx="86">
                  <c:v>4.4930976350589775</c:v>
                </c:pt>
                <c:pt idx="87">
                  <c:v>4.5034362251064879</c:v>
                </c:pt>
                <c:pt idx="88">
                  <c:v>4.5133588908134312</c:v>
                </c:pt>
                <c:pt idx="89">
                  <c:v>4.5228824234018568</c:v>
                </c:pt>
                <c:pt idx="90">
                  <c:v>4.5320213573330026</c:v>
                </c:pt>
                <c:pt idx="91">
                  <c:v>4.54079423600587</c:v>
                </c:pt>
                <c:pt idx="92">
                  <c:v>4.5492135920354455</c:v>
                </c:pt>
                <c:pt idx="93">
                  <c:v>4.5572936197586742</c:v>
                </c:pt>
                <c:pt idx="94">
                  <c:v>4.5650485768049682</c:v>
                </c:pt>
                <c:pt idx="95">
                  <c:v>4.5724917298333656</c:v>
                </c:pt>
                <c:pt idx="96">
                  <c:v>4.5796347188835291</c:v>
                </c:pt>
                <c:pt idx="97">
                  <c:v>4.5864908475861039</c:v>
                </c:pt>
                <c:pt idx="98">
                  <c:v>4.5930710070699545</c:v>
                </c:pt>
                <c:pt idx="99">
                  <c:v>4.5993868076236621</c:v>
                </c:pt>
                <c:pt idx="100">
                  <c:v>4.6054478900880866</c:v>
                </c:pt>
                <c:pt idx="101">
                  <c:v>4.6112651324024423</c:v>
                </c:pt>
                <c:pt idx="102">
                  <c:v>4.6168481262620871</c:v>
                </c:pt>
                <c:pt idx="103">
                  <c:v>4.6222063906353403</c:v>
                </c:pt>
              </c:numCache>
            </c:numRef>
          </c:xVal>
          <c:yVal>
            <c:numRef>
              <c:f>serie4!$Y$10:$Y$113</c:f>
              <c:numCache>
                <c:formatCode>0.0000</c:formatCode>
                <c:ptCount val="104"/>
                <c:pt idx="0">
                  <c:v>1.7139</c:v>
                </c:pt>
                <c:pt idx="1">
                  <c:v>1.6135999999999999</c:v>
                </c:pt>
                <c:pt idx="2">
                  <c:v>1.2766999999999999</c:v>
                </c:pt>
                <c:pt idx="3">
                  <c:v>0.91278000000000004</c:v>
                </c:pt>
                <c:pt idx="4">
                  <c:v>0.76454999999999995</c:v>
                </c:pt>
                <c:pt idx="5">
                  <c:v>0.83357999999999999</c:v>
                </c:pt>
                <c:pt idx="6">
                  <c:v>0.97155000000000002</c:v>
                </c:pt>
                <c:pt idx="7">
                  <c:v>1.0674999999999999</c:v>
                </c:pt>
                <c:pt idx="8">
                  <c:v>1.2324999999999999</c:v>
                </c:pt>
                <c:pt idx="9">
                  <c:v>1.2226999999999999</c:v>
                </c:pt>
                <c:pt idx="10">
                  <c:v>0.91852</c:v>
                </c:pt>
                <c:pt idx="11">
                  <c:v>0.76293</c:v>
                </c:pt>
                <c:pt idx="12">
                  <c:v>0.64910999999999996</c:v>
                </c:pt>
                <c:pt idx="13">
                  <c:v>0.34508</c:v>
                </c:pt>
                <c:pt idx="14">
                  <c:v>9.6974000000000005E-2</c:v>
                </c:pt>
                <c:pt idx="15">
                  <c:v>4.9348000000000003E-2</c:v>
                </c:pt>
                <c:pt idx="16">
                  <c:v>7.2858000000000006E-2</c:v>
                </c:pt>
                <c:pt idx="17">
                  <c:v>5.9542999999999999E-2</c:v>
                </c:pt>
                <c:pt idx="18">
                  <c:v>1.9635E-2</c:v>
                </c:pt>
                <c:pt idx="19">
                  <c:v>3.6454E-3</c:v>
                </c:pt>
                <c:pt idx="20">
                  <c:v>7.8282000000000004E-3</c:v>
                </c:pt>
                <c:pt idx="21">
                  <c:v>8.9096999999999996E-3</c:v>
                </c:pt>
                <c:pt idx="22">
                  <c:v>0.37861</c:v>
                </c:pt>
                <c:pt idx="23">
                  <c:v>0.85558999999999996</c:v>
                </c:pt>
                <c:pt idx="24">
                  <c:v>0.98490999999999995</c:v>
                </c:pt>
                <c:pt idx="25">
                  <c:v>0.66761999999999999</c:v>
                </c:pt>
                <c:pt idx="26">
                  <c:v>0.50033000000000005</c:v>
                </c:pt>
                <c:pt idx="27">
                  <c:v>0.36956</c:v>
                </c:pt>
                <c:pt idx="28">
                  <c:v>0.29431000000000002</c:v>
                </c:pt>
                <c:pt idx="29">
                  <c:v>0.22411</c:v>
                </c:pt>
                <c:pt idx="30">
                  <c:v>0.12278</c:v>
                </c:pt>
                <c:pt idx="31">
                  <c:v>8.8536000000000004E-2</c:v>
                </c:pt>
                <c:pt idx="32">
                  <c:v>7.5540999999999997E-2</c:v>
                </c:pt>
                <c:pt idx="33">
                  <c:v>6.2862000000000001E-2</c:v>
                </c:pt>
                <c:pt idx="34">
                  <c:v>9.6204999999999999E-2</c:v>
                </c:pt>
                <c:pt idx="35">
                  <c:v>0.10815</c:v>
                </c:pt>
                <c:pt idx="36">
                  <c:v>0.10218000000000001</c:v>
                </c:pt>
                <c:pt idx="37">
                  <c:v>0.13797999999999999</c:v>
                </c:pt>
                <c:pt idx="38">
                  <c:v>0.13267999999999999</c:v>
                </c:pt>
                <c:pt idx="39">
                  <c:v>0.11991</c:v>
                </c:pt>
                <c:pt idx="40">
                  <c:v>0.18390000000000001</c:v>
                </c:pt>
                <c:pt idx="41">
                  <c:v>0.20185</c:v>
                </c:pt>
                <c:pt idx="42">
                  <c:v>0.20533000000000001</c:v>
                </c:pt>
                <c:pt idx="43">
                  <c:v>0.22958999999999999</c:v>
                </c:pt>
                <c:pt idx="44">
                  <c:v>0.21393000000000001</c:v>
                </c:pt>
                <c:pt idx="45">
                  <c:v>0.22323000000000001</c:v>
                </c:pt>
                <c:pt idx="46">
                  <c:v>0.21834999999999999</c:v>
                </c:pt>
                <c:pt idx="47">
                  <c:v>0.25056</c:v>
                </c:pt>
                <c:pt idx="48">
                  <c:v>0.24249999999999999</c:v>
                </c:pt>
                <c:pt idx="49">
                  <c:v>0.12908</c:v>
                </c:pt>
                <c:pt idx="50">
                  <c:v>0.16148999999999999</c:v>
                </c:pt>
                <c:pt idx="51">
                  <c:v>0.22120000000000001</c:v>
                </c:pt>
                <c:pt idx="52">
                  <c:v>0.14854999999999999</c:v>
                </c:pt>
                <c:pt idx="53">
                  <c:v>9.6020999999999995E-2</c:v>
                </c:pt>
                <c:pt idx="54">
                  <c:v>0.16658000000000001</c:v>
                </c:pt>
                <c:pt idx="55">
                  <c:v>0.193</c:v>
                </c:pt>
                <c:pt idx="56">
                  <c:v>0.12822</c:v>
                </c:pt>
                <c:pt idx="57">
                  <c:v>9.4173000000000007E-2</c:v>
                </c:pt>
                <c:pt idx="58">
                  <c:v>0.11335000000000001</c:v>
                </c:pt>
                <c:pt idx="59">
                  <c:v>0.17779</c:v>
                </c:pt>
                <c:pt idx="60">
                  <c:v>0.16397</c:v>
                </c:pt>
                <c:pt idx="61">
                  <c:v>9.5902000000000001E-2</c:v>
                </c:pt>
                <c:pt idx="62">
                  <c:v>7.3907E-2</c:v>
                </c:pt>
                <c:pt idx="63">
                  <c:v>6.9985000000000006E-2</c:v>
                </c:pt>
                <c:pt idx="64">
                  <c:v>5.6669999999999998E-2</c:v>
                </c:pt>
                <c:pt idx="65">
                  <c:v>9.8598000000000005E-2</c:v>
                </c:pt>
                <c:pt idx="66">
                  <c:v>0.17426</c:v>
                </c:pt>
                <c:pt idx="67">
                  <c:v>0.14243</c:v>
                </c:pt>
                <c:pt idx="68">
                  <c:v>8.2574999999999996E-2</c:v>
                </c:pt>
                <c:pt idx="69">
                  <c:v>7.9033999999999993E-2</c:v>
                </c:pt>
                <c:pt idx="70">
                  <c:v>7.4184E-2</c:v>
                </c:pt>
                <c:pt idx="71">
                  <c:v>6.9242999999999999E-2</c:v>
                </c:pt>
                <c:pt idx="72">
                  <c:v>7.1114999999999998E-2</c:v>
                </c:pt>
                <c:pt idx="73">
                  <c:v>7.8290999999999999E-2</c:v>
                </c:pt>
                <c:pt idx="74">
                  <c:v>7.5843999999999995E-2</c:v>
                </c:pt>
                <c:pt idx="75">
                  <c:v>8.2166000000000003E-2</c:v>
                </c:pt>
                <c:pt idx="76">
                  <c:v>9.7804000000000002E-2</c:v>
                </c:pt>
                <c:pt idx="77">
                  <c:v>9.9285999999999999E-2</c:v>
                </c:pt>
                <c:pt idx="78">
                  <c:v>8.7418999999999997E-2</c:v>
                </c:pt>
                <c:pt idx="79">
                  <c:v>7.3835999999999999E-2</c:v>
                </c:pt>
                <c:pt idx="80">
                  <c:v>6.3933000000000004E-2</c:v>
                </c:pt>
                <c:pt idx="81">
                  <c:v>5.0120999999999999E-2</c:v>
                </c:pt>
                <c:pt idx="82">
                  <c:v>3.1130000000000001E-2</c:v>
                </c:pt>
                <c:pt idx="83">
                  <c:v>1.7637E-2</c:v>
                </c:pt>
                <c:pt idx="84">
                  <c:v>1.5904000000000001E-2</c:v>
                </c:pt>
                <c:pt idx="85">
                  <c:v>1.5427E-2</c:v>
                </c:pt>
                <c:pt idx="86">
                  <c:v>1.8116E-2</c:v>
                </c:pt>
                <c:pt idx="87">
                  <c:v>2.1328E-2</c:v>
                </c:pt>
                <c:pt idx="88">
                  <c:v>2.4109999999999999E-2</c:v>
                </c:pt>
                <c:pt idx="89">
                  <c:v>1.7068E-2</c:v>
                </c:pt>
                <c:pt idx="90">
                  <c:v>1.0064E-2</c:v>
                </c:pt>
                <c:pt idx="91">
                  <c:v>5.8416999999999997E-2</c:v>
                </c:pt>
                <c:pt idx="92">
                  <c:v>8.8828000000000004E-2</c:v>
                </c:pt>
                <c:pt idx="93">
                  <c:v>4.4070999999999999E-2</c:v>
                </c:pt>
                <c:pt idx="94">
                  <c:v>1.8478999999999999E-2</c:v>
                </c:pt>
                <c:pt idx="95">
                  <c:v>2.1097000000000001E-2</c:v>
                </c:pt>
                <c:pt idx="96">
                  <c:v>1.8474000000000001E-2</c:v>
                </c:pt>
                <c:pt idx="97">
                  <c:v>1.6736000000000001E-2</c:v>
                </c:pt>
                <c:pt idx="98">
                  <c:v>8.8623E-3</c:v>
                </c:pt>
                <c:pt idx="99">
                  <c:v>1.0378E-2</c:v>
                </c:pt>
                <c:pt idx="100">
                  <c:v>1.9983999999999998E-2</c:v>
                </c:pt>
                <c:pt idx="101">
                  <c:v>3.5387000000000002E-2</c:v>
                </c:pt>
                <c:pt idx="102">
                  <c:v>7.6335E-2</c:v>
                </c:pt>
                <c:pt idx="103">
                  <c:v>0.10111000000000001</c:v>
                </c:pt>
              </c:numCache>
            </c:numRef>
          </c:yVal>
          <c:smooth val="1"/>
          <c:extLst>
            <c:ext xmlns:c16="http://schemas.microsoft.com/office/drawing/2014/chart" uri="{C3380CC4-5D6E-409C-BE32-E72D297353CC}">
              <c16:uniqueId val="{00000068-2E53-3040-AEE5-44E5D32EE43D}"/>
            </c:ext>
          </c:extLst>
        </c:ser>
        <c:dLbls>
          <c:showLegendKey val="0"/>
          <c:showVal val="0"/>
          <c:showCatName val="0"/>
          <c:showSerName val="0"/>
          <c:showPercent val="0"/>
          <c:showBubbleSize val="0"/>
        </c:dLbls>
        <c:axId val="536755519"/>
        <c:axId val="532704031"/>
      </c:scatterChart>
      <c:valAx>
        <c:axId val="536755519"/>
        <c:scaling>
          <c:orientation val="maxMin"/>
          <c:max val="5"/>
          <c:min val="-7"/>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latin typeface="Symbol" pitchFamily="2" charset="2"/>
                  </a:rPr>
                  <a:t>d</a:t>
                </a:r>
                <a:r>
                  <a:rPr lang="en-US" sz="1800"/>
                  <a:t> (ppm)</a:t>
                </a:r>
              </a:p>
            </c:rich>
          </c:tx>
          <c:layout>
            <c:manualLayout>
              <c:xMode val="edge"/>
              <c:yMode val="edge"/>
              <c:x val="0.40176798927424695"/>
              <c:y val="0.90530426502023453"/>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04031"/>
        <c:crosses val="autoZero"/>
        <c:crossBetween val="midCat"/>
        <c:majorUnit val="2"/>
      </c:valAx>
      <c:valAx>
        <c:axId val="532704031"/>
        <c:scaling>
          <c:orientation val="minMax"/>
          <c:min val="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dV(logd)</a:t>
                </a:r>
                <a:r>
                  <a:rPr lang="en-US" sz="1800" baseline="0"/>
                  <a:t> mL/g</a:t>
                </a:r>
                <a:endParaRPr lang="en-US" sz="1800"/>
              </a:p>
            </c:rich>
          </c:tx>
          <c:layout>
            <c:manualLayout>
              <c:xMode val="edge"/>
              <c:yMode val="edge"/>
              <c:x val="1.2653343464829112E-2"/>
              <c:y val="0.39882273385343625"/>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7555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Calculated NMR Spectrum</a:t>
            </a:r>
            <a:endParaRPr lang="en-US" sz="2000" baseline="0"/>
          </a:p>
          <a:p>
            <a:pPr>
              <a:defRPr sz="2000"/>
            </a:pPr>
            <a:r>
              <a:rPr lang="en-US" sz="2000" baseline="0"/>
              <a:t>From Pore Size Distribution</a:t>
            </a:r>
            <a:endParaRPr lang="en-US" sz="2000"/>
          </a:p>
        </c:rich>
      </c:tx>
      <c:layout>
        <c:manualLayout>
          <c:xMode val="edge"/>
          <c:yMode val="edge"/>
          <c:x val="0.27212085353889898"/>
          <c:y val="3.2379902431960137E-3"/>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02847053717873"/>
          <c:y val="0.16643801038871034"/>
          <c:w val="0.84722781668534541"/>
          <c:h val="0.6864045221884687"/>
        </c:manualLayout>
      </c:layout>
      <c:scatterChart>
        <c:scatterStyle val="smoothMarker"/>
        <c:varyColors val="0"/>
        <c:ser>
          <c:idx val="1"/>
          <c:order val="0"/>
          <c:tx>
            <c:strRef>
              <c:f>serie4!$H$9</c:f>
              <c:strCache>
                <c:ptCount val="1"/>
                <c:pt idx="0">
                  <c:v>calc. d (ppm)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serie4!$H$10:$H$113</c:f>
              <c:numCache>
                <c:formatCode>0.0000</c:formatCode>
                <c:ptCount val="104"/>
                <c:pt idx="0">
                  <c:v>-6.0619960841513372</c:v>
                </c:pt>
                <c:pt idx="1">
                  <c:v>-5.5588281073872405</c:v>
                </c:pt>
                <c:pt idx="2">
                  <c:v>-5.0697237715301764</c:v>
                </c:pt>
                <c:pt idx="3">
                  <c:v>-4.5688140915501325</c:v>
                </c:pt>
                <c:pt idx="4">
                  <c:v>-4.0981753336268909</c:v>
                </c:pt>
                <c:pt idx="5">
                  <c:v>-3.6208449477222207</c:v>
                </c:pt>
                <c:pt idx="6">
                  <c:v>-3.162906889914253</c:v>
                </c:pt>
                <c:pt idx="7">
                  <c:v>-2.7039358018273063</c:v>
                </c:pt>
                <c:pt idx="8">
                  <c:v>-2.2664988881425217</c:v>
                </c:pt>
                <c:pt idx="9">
                  <c:v>-1.8325620843535564</c:v>
                </c:pt>
                <c:pt idx="10">
                  <c:v>-1.4214257077389778</c:v>
                </c:pt>
                <c:pt idx="11">
                  <c:v>-1.0172520576653152</c:v>
                </c:pt>
                <c:pt idx="12">
                  <c:v>-0.62946540381857474</c:v>
                </c:pt>
                <c:pt idx="13">
                  <c:v>-0.25222630311325123</c:v>
                </c:pt>
                <c:pt idx="14">
                  <c:v>0.11258035114492326</c:v>
                </c:pt>
                <c:pt idx="15">
                  <c:v>0.45808207651320121</c:v>
                </c:pt>
                <c:pt idx="16">
                  <c:v>0.78931884189676227</c:v>
                </c:pt>
                <c:pt idx="17">
                  <c:v>1.1052885514020936</c:v>
                </c:pt>
                <c:pt idx="18">
                  <c:v>1.405267955302882</c:v>
                </c:pt>
                <c:pt idx="19">
                  <c:v>1.6887885806705247</c:v>
                </c:pt>
                <c:pt idx="20">
                  <c:v>1.9589013488579083</c:v>
                </c:pt>
                <c:pt idx="21">
                  <c:v>2.2116246578194008</c:v>
                </c:pt>
                <c:pt idx="22">
                  <c:v>2.4498321263746483</c:v>
                </c:pt>
                <c:pt idx="23">
                  <c:v>2.7464615056932393</c:v>
                </c:pt>
                <c:pt idx="24">
                  <c:v>2.9078558017798803</c:v>
                </c:pt>
                <c:pt idx="25">
                  <c:v>3.0601778120637366</c:v>
                </c:pt>
                <c:pt idx="26">
                  <c:v>3.2032582864527663</c:v>
                </c:pt>
                <c:pt idx="27">
                  <c:v>3.3375388467289522</c:v>
                </c:pt>
                <c:pt idx="28">
                  <c:v>3.4631233725640325</c:v>
                </c:pt>
                <c:pt idx="29">
                  <c:v>3.580561620143305</c:v>
                </c:pt>
                <c:pt idx="30">
                  <c:v>3.6898523833103178</c:v>
                </c:pt>
                <c:pt idx="31">
                  <c:v>3.7915143094675079</c:v>
                </c:pt>
                <c:pt idx="32">
                  <c:v>3.8856216028911654</c:v>
                </c:pt>
                <c:pt idx="33">
                  <c:v>3.9726687754001659</c:v>
                </c:pt>
                <c:pt idx="34">
                  <c:v>4.0528663939687117</c:v>
                </c:pt>
                <c:pt idx="35">
                  <c:v>4.1265351053881787</c:v>
                </c:pt>
                <c:pt idx="36">
                  <c:v>4.1941152766813277</c:v>
                </c:pt>
                <c:pt idx="37">
                  <c:v>4.255798598132758</c:v>
                </c:pt>
                <c:pt idx="38">
                  <c:v>4.3120548371760083</c:v>
                </c:pt>
                <c:pt idx="39">
                  <c:v>4.3630964970966497</c:v>
                </c:pt>
                <c:pt idx="40">
                  <c:v>4.4093173255870646</c:v>
                </c:pt>
                <c:pt idx="41">
                  <c:v>4.4510163646185203</c:v>
                </c:pt>
                <c:pt idx="42">
                  <c:v>4.4885198214440214</c:v>
                </c:pt>
                <c:pt idx="43">
                  <c:v>4.5221171254661501</c:v>
                </c:pt>
                <c:pt idx="44">
                  <c:v>4.5521150100852807</c:v>
                </c:pt>
                <c:pt idx="45">
                  <c:v>4.5787889718408961</c:v>
                </c:pt>
                <c:pt idx="46">
                  <c:v>4.6024509998106629</c:v>
                </c:pt>
                <c:pt idx="47">
                  <c:v>4.6233222599490009</c:v>
                </c:pt>
                <c:pt idx="48">
                  <c:v>4.6416832856815589</c:v>
                </c:pt>
                <c:pt idx="49">
                  <c:v>4.6577605762648577</c:v>
                </c:pt>
                <c:pt idx="50">
                  <c:v>4.6718150924774653</c:v>
                </c:pt>
                <c:pt idx="51">
                  <c:v>4.6839340313188025</c:v>
                </c:pt>
                <c:pt idx="52">
                  <c:v>4.6944932732940163</c:v>
                </c:pt>
                <c:pt idx="53">
                  <c:v>4.7035438009662718</c:v>
                </c:pt>
                <c:pt idx="54">
                  <c:v>4.7112989487957577</c:v>
                </c:pt>
                <c:pt idx="55">
                  <c:v>4.7179339611008002</c:v>
                </c:pt>
                <c:pt idx="56">
                  <c:v>4.723549620561605</c:v>
                </c:pt>
                <c:pt idx="57">
                  <c:v>4.7282955589375755</c:v>
                </c:pt>
                <c:pt idx="58">
                  <c:v>4.7322809767878127</c:v>
                </c:pt>
                <c:pt idx="59">
                  <c:v>4.7356191577738569</c:v>
                </c:pt>
                <c:pt idx="60">
                  <c:v>4.7383856781570985</c:v>
                </c:pt>
                <c:pt idx="61">
                  <c:v>4.7406720496073484</c:v>
                </c:pt>
                <c:pt idx="62">
                  <c:v>4.742552154449184</c:v>
                </c:pt>
                <c:pt idx="63">
                  <c:v>4.744088381889652</c:v>
                </c:pt>
                <c:pt idx="64">
                  <c:v>4.7453363760913492</c:v>
                </c:pt>
                <c:pt idx="65">
                  <c:v>4.7463435089046424</c:v>
                </c:pt>
                <c:pt idx="66">
                  <c:v>4.7471515442158099</c:v>
                </c:pt>
                <c:pt idx="67">
                  <c:v>4.7477954974571812</c:v>
                </c:pt>
                <c:pt idx="68">
                  <c:v>4.7483054504980835</c:v>
                </c:pt>
                <c:pt idx="69">
                  <c:v>4.74870630763035</c:v>
                </c:pt>
                <c:pt idx="70">
                  <c:v>4.7490191589607669</c:v>
                </c:pt>
                <c:pt idx="71">
                  <c:v>4.7492619494938664</c:v>
                </c:pt>
                <c:pt idx="72">
                  <c:v>4.7494487386044124</c:v>
                </c:pt>
                <c:pt idx="73">
                  <c:v>4.749591416117072</c:v>
                </c:pt>
                <c:pt idx="74">
                  <c:v>4.749699512930639</c:v>
                </c:pt>
                <c:pt idx="75">
                  <c:v>4.7497807872979507</c:v>
                </c:pt>
                <c:pt idx="76">
                  <c:v>4.7498414085683649</c:v>
                </c:pt>
                <c:pt idx="77">
                  <c:v>4.7498862338300167</c:v>
                </c:pt>
                <c:pt idx="78">
                  <c:v>4.7499190937275131</c:v>
                </c:pt>
                <c:pt idx="79">
                  <c:v>4.7499429817667043</c:v>
                </c:pt>
                <c:pt idx="80">
                  <c:v>4.7499601807638827</c:v>
                </c:pt>
                <c:pt idx="81">
                  <c:v>4.7499724542718456</c:v>
                </c:pt>
                <c:pt idx="82">
                  <c:v>4.7499811288732499</c:v>
                </c:pt>
                <c:pt idx="83">
                  <c:v>4.7499871986184274</c:v>
                </c:pt>
                <c:pt idx="84">
                  <c:v>4.7499914043564839</c:v>
                </c:pt>
                <c:pt idx="85">
                  <c:v>4.7499942885815383</c:v>
                </c:pt>
                <c:pt idx="86">
                  <c:v>4.7499962456122793</c:v>
                </c:pt>
                <c:pt idx="87">
                  <c:v>4.7499975590817423</c:v>
                </c:pt>
                <c:pt idx="88">
                  <c:v>4.7499984308985157</c:v>
                </c:pt>
                <c:pt idx="89">
                  <c:v>4.7499990029847208</c:v>
                </c:pt>
                <c:pt idx="90">
                  <c:v>4.7499993739524422</c:v>
                </c:pt>
                <c:pt idx="91">
                  <c:v>4.7499996117051717</c:v>
                </c:pt>
                <c:pt idx="92">
                  <c:v>4.749999762164987</c:v>
                </c:pt>
                <c:pt idx="93">
                  <c:v>4.7499998561832522</c:v>
                </c:pt>
                <c:pt idx="94">
                  <c:v>4.7499999141777458</c:v>
                </c:pt>
                <c:pt idx="95">
                  <c:v>4.7499999494769032</c:v>
                </c:pt>
                <c:pt idx="96">
                  <c:v>4.749999970667143</c:v>
                </c:pt>
                <c:pt idx="97">
                  <c:v>4.7499999832122306</c:v>
                </c:pt>
                <c:pt idx="98">
                  <c:v>4.7499999905318564</c:v>
                </c:pt>
                <c:pt idx="99">
                  <c:v>4.7499999947400475</c:v>
                </c:pt>
                <c:pt idx="100">
                  <c:v>4.7499999971225106</c:v>
                </c:pt>
                <c:pt idx="101">
                  <c:v>4.7499999984506198</c:v>
                </c:pt>
                <c:pt idx="102">
                  <c:v>4.7499999991791864</c:v>
                </c:pt>
                <c:pt idx="103">
                  <c:v>4.7499999995723536</c:v>
                </c:pt>
              </c:numCache>
            </c:numRef>
          </c:xVal>
          <c:yVal>
            <c:numRef>
              <c:f>serie4!$AH$10:$AH$113</c:f>
              <c:numCache>
                <c:formatCode>0.0000</c:formatCode>
                <c:ptCount val="104"/>
                <c:pt idx="0">
                  <c:v>1.9400999999999999</c:v>
                </c:pt>
                <c:pt idx="1">
                  <c:v>1.9021999999999999</c:v>
                </c:pt>
                <c:pt idx="2">
                  <c:v>1.6558999999999999</c:v>
                </c:pt>
                <c:pt idx="3">
                  <c:v>1.22</c:v>
                </c:pt>
                <c:pt idx="4">
                  <c:v>0.86948000000000003</c:v>
                </c:pt>
                <c:pt idx="5">
                  <c:v>0.84097</c:v>
                </c:pt>
                <c:pt idx="6">
                  <c:v>0.99990999999999997</c:v>
                </c:pt>
                <c:pt idx="7">
                  <c:v>1.1520999999999999</c:v>
                </c:pt>
                <c:pt idx="8">
                  <c:v>1.3804000000000001</c:v>
                </c:pt>
                <c:pt idx="9">
                  <c:v>1.3657999999999999</c:v>
                </c:pt>
                <c:pt idx="10">
                  <c:v>1.0168999999999999</c:v>
                </c:pt>
                <c:pt idx="11">
                  <c:v>0.88027999999999995</c:v>
                </c:pt>
                <c:pt idx="12">
                  <c:v>0.79542000000000002</c:v>
                </c:pt>
                <c:pt idx="13">
                  <c:v>0.43506</c:v>
                </c:pt>
                <c:pt idx="14">
                  <c:v>0.12820000000000001</c:v>
                </c:pt>
                <c:pt idx="15">
                  <c:v>8.3572999999999995E-2</c:v>
                </c:pt>
                <c:pt idx="16">
                  <c:v>0.12148</c:v>
                </c:pt>
                <c:pt idx="17">
                  <c:v>0.10252</c:v>
                </c:pt>
                <c:pt idx="18">
                  <c:v>3.4884999999999999E-2</c:v>
                </c:pt>
                <c:pt idx="19">
                  <c:v>1.4881999999999999E-2</c:v>
                </c:pt>
                <c:pt idx="20">
                  <c:v>2.7668999999999999E-2</c:v>
                </c:pt>
                <c:pt idx="21">
                  <c:v>1.8667E-2</c:v>
                </c:pt>
                <c:pt idx="22">
                  <c:v>0.47127999999999998</c:v>
                </c:pt>
                <c:pt idx="23">
                  <c:v>1.0847</c:v>
                </c:pt>
                <c:pt idx="24">
                  <c:v>1.3258000000000001</c:v>
                </c:pt>
                <c:pt idx="25">
                  <c:v>0.96672999999999998</c:v>
                </c:pt>
                <c:pt idx="26">
                  <c:v>0.74960000000000004</c:v>
                </c:pt>
                <c:pt idx="27">
                  <c:v>0.58635999999999999</c:v>
                </c:pt>
                <c:pt idx="28">
                  <c:v>0.50602000000000003</c:v>
                </c:pt>
                <c:pt idx="29">
                  <c:v>0.40418999999999999</c:v>
                </c:pt>
                <c:pt idx="30">
                  <c:v>0.23405999999999999</c:v>
                </c:pt>
                <c:pt idx="31">
                  <c:v>0.16259000000000001</c:v>
                </c:pt>
                <c:pt idx="32">
                  <c:v>0.12525</c:v>
                </c:pt>
                <c:pt idx="33">
                  <c:v>9.6244999999999997E-2</c:v>
                </c:pt>
                <c:pt idx="34">
                  <c:v>0.12534000000000001</c:v>
                </c:pt>
                <c:pt idx="35">
                  <c:v>0.11974</c:v>
                </c:pt>
                <c:pt idx="36">
                  <c:v>9.4648999999999997E-2</c:v>
                </c:pt>
                <c:pt idx="37">
                  <c:v>0.14266000000000001</c:v>
                </c:pt>
                <c:pt idx="38">
                  <c:v>0.15015000000000001</c:v>
                </c:pt>
                <c:pt idx="39">
                  <c:v>0.16138</c:v>
                </c:pt>
                <c:pt idx="40">
                  <c:v>0.18196999999999999</c:v>
                </c:pt>
                <c:pt idx="41">
                  <c:v>0.20877999999999999</c:v>
                </c:pt>
                <c:pt idx="42">
                  <c:v>0.23713999999999999</c:v>
                </c:pt>
                <c:pt idx="43">
                  <c:v>0.24318000000000001</c:v>
                </c:pt>
                <c:pt idx="44">
                  <c:v>0.23194999999999999</c:v>
                </c:pt>
                <c:pt idx="45">
                  <c:v>0.23849999999999999</c:v>
                </c:pt>
                <c:pt idx="46">
                  <c:v>0.23758000000000001</c:v>
                </c:pt>
                <c:pt idx="47">
                  <c:v>0.25888</c:v>
                </c:pt>
                <c:pt idx="48" formatCode="0.0000E+00">
                  <c:v>0.21392</c:v>
                </c:pt>
                <c:pt idx="49" formatCode="0.0000E+00">
                  <c:v>0.14166000000000001</c:v>
                </c:pt>
                <c:pt idx="50" formatCode="0.0000E+00">
                  <c:v>0.22056000000000001</c:v>
                </c:pt>
                <c:pt idx="51" formatCode="0.0000E+00">
                  <c:v>0.17588999999999999</c:v>
                </c:pt>
                <c:pt idx="52" formatCode="0.0000E+00">
                  <c:v>0.11487</c:v>
                </c:pt>
                <c:pt idx="53" formatCode="0.0000E+00">
                  <c:v>0.22806000000000001</c:v>
                </c:pt>
                <c:pt idx="54" formatCode="0.0000E+00">
                  <c:v>0.22456000000000001</c:v>
                </c:pt>
                <c:pt idx="55" formatCode="0.0000E+00">
                  <c:v>0.10425</c:v>
                </c:pt>
                <c:pt idx="56" formatCode="0.0000E+00">
                  <c:v>7.8008999999999995E-2</c:v>
                </c:pt>
                <c:pt idx="57" formatCode="0.0000E+00">
                  <c:v>0.16342000000000001</c:v>
                </c:pt>
                <c:pt idx="58" formatCode="0.0000E+00">
                  <c:v>0.22172</c:v>
                </c:pt>
                <c:pt idx="59" formatCode="0.0000E+00">
                  <c:v>0.14638000000000001</c:v>
                </c:pt>
                <c:pt idx="60" formatCode="0.0000E+00">
                  <c:v>9.3092999999999995E-2</c:v>
                </c:pt>
                <c:pt idx="61" formatCode="0.0000E+00">
                  <c:v>7.6880000000000004E-2</c:v>
                </c:pt>
                <c:pt idx="62" formatCode="0.0000E+00">
                  <c:v>0.13219</c:v>
                </c:pt>
                <c:pt idx="63" formatCode="0.0000E+00">
                  <c:v>0.19015000000000001</c:v>
                </c:pt>
                <c:pt idx="64" formatCode="0.0000E+00">
                  <c:v>0.13250000000000001</c:v>
                </c:pt>
                <c:pt idx="65" formatCode="0.0000E+00">
                  <c:v>8.2780000000000006E-2</c:v>
                </c:pt>
                <c:pt idx="66" formatCode="0.0000E+00">
                  <c:v>8.4702E-2</c:v>
                </c:pt>
                <c:pt idx="67" formatCode="0.0000E+00">
                  <c:v>6.7033999999999996E-2</c:v>
                </c:pt>
                <c:pt idx="68" formatCode="0.0000E+00">
                  <c:v>6.4758999999999997E-2</c:v>
                </c:pt>
                <c:pt idx="69" formatCode="0.0000E+00">
                  <c:v>0.15189</c:v>
                </c:pt>
                <c:pt idx="70" formatCode="0.0000E+00">
                  <c:v>0.18429999999999999</c:v>
                </c:pt>
                <c:pt idx="71" formatCode="0.0000E+00">
                  <c:v>9.5644999999999994E-2</c:v>
                </c:pt>
                <c:pt idx="72" formatCode="0.0000E+00">
                  <c:v>4.6875E-2</c:v>
                </c:pt>
                <c:pt idx="73" formatCode="0.0000E+00">
                  <c:v>5.2697000000000001E-2</c:v>
                </c:pt>
                <c:pt idx="74" formatCode="0.0000E+00">
                  <c:v>5.3994E-2</c:v>
                </c:pt>
                <c:pt idx="75" formatCode="0.0000E+00">
                  <c:v>5.2892000000000002E-2</c:v>
                </c:pt>
                <c:pt idx="76" formatCode="0.0000E+00">
                  <c:v>4.8648999999999998E-2</c:v>
                </c:pt>
                <c:pt idx="77" formatCode="0.0000E+00">
                  <c:v>4.0425000000000003E-2</c:v>
                </c:pt>
                <c:pt idx="78" formatCode="0.0000E+00">
                  <c:v>6.1552000000000003E-2</c:v>
                </c:pt>
                <c:pt idx="79" formatCode="0.0000E+00">
                  <c:v>0.10384</c:v>
                </c:pt>
                <c:pt idx="80" formatCode="0.0000E+00">
                  <c:v>0.10976</c:v>
                </c:pt>
                <c:pt idx="81" formatCode="0.0000E+00">
                  <c:v>8.8831999999999994E-2</c:v>
                </c:pt>
                <c:pt idx="82" formatCode="0.0000E+00">
                  <c:v>6.4023999999999998E-2</c:v>
                </c:pt>
                <c:pt idx="83" formatCode="0.0000E+00">
                  <c:v>4.6087999999999997E-2</c:v>
                </c:pt>
                <c:pt idx="84" formatCode="0.0000E+00">
                  <c:v>4.3362999999999999E-2</c:v>
                </c:pt>
                <c:pt idx="85" formatCode="0.0000E+00">
                  <c:v>3.8695E-2</c:v>
                </c:pt>
                <c:pt idx="86" formatCode="0.0000E+00">
                  <c:v>2.2085E-2</c:v>
                </c:pt>
                <c:pt idx="87" formatCode="0.0000E+00">
                  <c:v>9.2575999999999995E-3</c:v>
                </c:pt>
                <c:pt idx="88" formatCode="0.0000E+00">
                  <c:v>9.7820000000000008E-3</c:v>
                </c:pt>
                <c:pt idx="89" formatCode="0.0000E+00">
                  <c:v>1.7104000000000001E-2</c:v>
                </c:pt>
                <c:pt idx="90" formatCode="0.0000E+00">
                  <c:v>3.6377E-2</c:v>
                </c:pt>
                <c:pt idx="91" formatCode="0.0000E+00">
                  <c:v>5.5821999999999997E-2</c:v>
                </c:pt>
                <c:pt idx="92" formatCode="0.0000E+00">
                  <c:v>5.5777E-2</c:v>
                </c:pt>
                <c:pt idx="93" formatCode="0.0000E+00">
                  <c:v>7.6105999999999993E-2</c:v>
                </c:pt>
                <c:pt idx="94" formatCode="0.0000E+00">
                  <c:v>0.12041</c:v>
                </c:pt>
                <c:pt idx="95" formatCode="0.0000E+00">
                  <c:v>6.7999000000000004E-2</c:v>
                </c:pt>
                <c:pt idx="96" formatCode="0.0000E+00">
                  <c:v>1.0291E-2</c:v>
                </c:pt>
                <c:pt idx="97" formatCode="0.0000E+00">
                  <c:v>1.4248E-2</c:v>
                </c:pt>
                <c:pt idx="98" formatCode="0.0000E+00">
                  <c:v>3.9573999999999998E-3</c:v>
                </c:pt>
                <c:pt idx="99" formatCode="0.0000E+00">
                  <c:v>0</c:v>
                </c:pt>
                <c:pt idx="100" formatCode="0.0000E+00">
                  <c:v>0</c:v>
                </c:pt>
                <c:pt idx="101" formatCode="0.0000E+00">
                  <c:v>3.3771999999999999E-3</c:v>
                </c:pt>
                <c:pt idx="102" formatCode="0.0000E+00">
                  <c:v>1.8598E-2</c:v>
                </c:pt>
                <c:pt idx="103" formatCode="0.0000E+00">
                  <c:v>3.0440999999999999E-2</c:v>
                </c:pt>
              </c:numCache>
            </c:numRef>
          </c:yVal>
          <c:smooth val="1"/>
          <c:extLst>
            <c:ext xmlns:c16="http://schemas.microsoft.com/office/drawing/2014/chart" uri="{C3380CC4-5D6E-409C-BE32-E72D297353CC}">
              <c16:uniqueId val="{00000068-2E53-3040-AEE5-44E5D32EE43D}"/>
            </c:ext>
          </c:extLst>
        </c:ser>
        <c:dLbls>
          <c:showLegendKey val="0"/>
          <c:showVal val="0"/>
          <c:showCatName val="0"/>
          <c:showSerName val="0"/>
          <c:showPercent val="0"/>
          <c:showBubbleSize val="0"/>
        </c:dLbls>
        <c:axId val="536755519"/>
        <c:axId val="532704031"/>
      </c:scatterChart>
      <c:valAx>
        <c:axId val="536755519"/>
        <c:scaling>
          <c:orientation val="maxMin"/>
          <c:max val="5"/>
          <c:min val="-7"/>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latin typeface="Symbol" pitchFamily="2" charset="2"/>
                  </a:rPr>
                  <a:t>d</a:t>
                </a:r>
                <a:r>
                  <a:rPr lang="en-US" sz="1800"/>
                  <a:t> (ppm)</a:t>
                </a:r>
              </a:p>
            </c:rich>
          </c:tx>
          <c:layout>
            <c:manualLayout>
              <c:xMode val="edge"/>
              <c:yMode val="edge"/>
              <c:x val="0.40176798927424695"/>
              <c:y val="0.90530426502023453"/>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04031"/>
        <c:crosses val="autoZero"/>
        <c:crossBetween val="midCat"/>
        <c:majorUnit val="2"/>
      </c:valAx>
      <c:valAx>
        <c:axId val="532704031"/>
        <c:scaling>
          <c:orientation val="minMax"/>
          <c:min val="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dV(logd)</a:t>
                </a:r>
                <a:r>
                  <a:rPr lang="en-US" sz="1800" baseline="0"/>
                  <a:t> mL/g</a:t>
                </a:r>
                <a:endParaRPr lang="en-US" sz="1800"/>
              </a:p>
            </c:rich>
          </c:tx>
          <c:layout>
            <c:manualLayout>
              <c:xMode val="edge"/>
              <c:yMode val="edge"/>
              <c:x val="1.2653343464829112E-2"/>
              <c:y val="0.39882273385343625"/>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7555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Calculated NMR Spectrum</a:t>
            </a:r>
            <a:endParaRPr lang="en-US" sz="2000" baseline="0"/>
          </a:p>
          <a:p>
            <a:pPr>
              <a:defRPr sz="2000"/>
            </a:pPr>
            <a:r>
              <a:rPr lang="en-US" sz="2000" baseline="0"/>
              <a:t>From Pore Size Distribution</a:t>
            </a:r>
            <a:endParaRPr lang="en-US" sz="2000"/>
          </a:p>
        </c:rich>
      </c:tx>
      <c:layout>
        <c:manualLayout>
          <c:xMode val="edge"/>
          <c:yMode val="edge"/>
          <c:x val="0.27212085353889898"/>
          <c:y val="3.2379902431960137E-3"/>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02847053717873"/>
          <c:y val="0.16643801038871034"/>
          <c:w val="0.84722781668534541"/>
          <c:h val="0.6864045221884687"/>
        </c:manualLayout>
      </c:layout>
      <c:scatterChart>
        <c:scatterStyle val="smoothMarker"/>
        <c:varyColors val="0"/>
        <c:ser>
          <c:idx val="1"/>
          <c:order val="0"/>
          <c:tx>
            <c:strRef>
              <c:f>serie4!$H$9</c:f>
              <c:strCache>
                <c:ptCount val="1"/>
                <c:pt idx="0">
                  <c:v>calc. d (ppm)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serie4!$H$10:$H$113</c:f>
              <c:numCache>
                <c:formatCode>0.0000</c:formatCode>
                <c:ptCount val="104"/>
                <c:pt idx="0">
                  <c:v>-6.0619960841513372</c:v>
                </c:pt>
                <c:pt idx="1">
                  <c:v>-5.5588281073872405</c:v>
                </c:pt>
                <c:pt idx="2">
                  <c:v>-5.0697237715301764</c:v>
                </c:pt>
                <c:pt idx="3">
                  <c:v>-4.5688140915501325</c:v>
                </c:pt>
                <c:pt idx="4">
                  <c:v>-4.0981753336268909</c:v>
                </c:pt>
                <c:pt idx="5">
                  <c:v>-3.6208449477222207</c:v>
                </c:pt>
                <c:pt idx="6">
                  <c:v>-3.162906889914253</c:v>
                </c:pt>
                <c:pt idx="7">
                  <c:v>-2.7039358018273063</c:v>
                </c:pt>
                <c:pt idx="8">
                  <c:v>-2.2664988881425217</c:v>
                </c:pt>
                <c:pt idx="9">
                  <c:v>-1.8325620843535564</c:v>
                </c:pt>
                <c:pt idx="10">
                  <c:v>-1.4214257077389778</c:v>
                </c:pt>
                <c:pt idx="11">
                  <c:v>-1.0172520576653152</c:v>
                </c:pt>
                <c:pt idx="12">
                  <c:v>-0.62946540381857474</c:v>
                </c:pt>
                <c:pt idx="13">
                  <c:v>-0.25222630311325123</c:v>
                </c:pt>
                <c:pt idx="14">
                  <c:v>0.11258035114492326</c:v>
                </c:pt>
                <c:pt idx="15">
                  <c:v>0.45808207651320121</c:v>
                </c:pt>
                <c:pt idx="16">
                  <c:v>0.78931884189676227</c:v>
                </c:pt>
                <c:pt idx="17">
                  <c:v>1.1052885514020936</c:v>
                </c:pt>
                <c:pt idx="18">
                  <c:v>1.405267955302882</c:v>
                </c:pt>
                <c:pt idx="19">
                  <c:v>1.6887885806705247</c:v>
                </c:pt>
                <c:pt idx="20">
                  <c:v>1.9589013488579083</c:v>
                </c:pt>
                <c:pt idx="21">
                  <c:v>2.2116246578194008</c:v>
                </c:pt>
                <c:pt idx="22">
                  <c:v>2.4498321263746483</c:v>
                </c:pt>
                <c:pt idx="23">
                  <c:v>2.7464615056932393</c:v>
                </c:pt>
                <c:pt idx="24">
                  <c:v>2.9078558017798803</c:v>
                </c:pt>
                <c:pt idx="25">
                  <c:v>3.0601778120637366</c:v>
                </c:pt>
                <c:pt idx="26">
                  <c:v>3.2032582864527663</c:v>
                </c:pt>
                <c:pt idx="27">
                  <c:v>3.3375388467289522</c:v>
                </c:pt>
                <c:pt idx="28">
                  <c:v>3.4631233725640325</c:v>
                </c:pt>
                <c:pt idx="29">
                  <c:v>3.580561620143305</c:v>
                </c:pt>
                <c:pt idx="30">
                  <c:v>3.6898523833103178</c:v>
                </c:pt>
                <c:pt idx="31">
                  <c:v>3.7915143094675079</c:v>
                </c:pt>
                <c:pt idx="32">
                  <c:v>3.8856216028911654</c:v>
                </c:pt>
                <c:pt idx="33">
                  <c:v>3.9726687754001659</c:v>
                </c:pt>
                <c:pt idx="34">
                  <c:v>4.0528663939687117</c:v>
                </c:pt>
                <c:pt idx="35">
                  <c:v>4.1265351053881787</c:v>
                </c:pt>
                <c:pt idx="36">
                  <c:v>4.1941152766813277</c:v>
                </c:pt>
                <c:pt idx="37">
                  <c:v>4.255798598132758</c:v>
                </c:pt>
                <c:pt idx="38">
                  <c:v>4.3120548371760083</c:v>
                </c:pt>
                <c:pt idx="39">
                  <c:v>4.3630964970966497</c:v>
                </c:pt>
                <c:pt idx="40">
                  <c:v>4.4093173255870646</c:v>
                </c:pt>
                <c:pt idx="41">
                  <c:v>4.4510163646185203</c:v>
                </c:pt>
                <c:pt idx="42">
                  <c:v>4.4885198214440214</c:v>
                </c:pt>
                <c:pt idx="43">
                  <c:v>4.5221171254661501</c:v>
                </c:pt>
                <c:pt idx="44">
                  <c:v>4.5521150100852807</c:v>
                </c:pt>
                <c:pt idx="45">
                  <c:v>4.5787889718408961</c:v>
                </c:pt>
                <c:pt idx="46">
                  <c:v>4.6024509998106629</c:v>
                </c:pt>
                <c:pt idx="47">
                  <c:v>4.6233222599490009</c:v>
                </c:pt>
                <c:pt idx="48">
                  <c:v>4.6416832856815589</c:v>
                </c:pt>
                <c:pt idx="49">
                  <c:v>4.6577605762648577</c:v>
                </c:pt>
                <c:pt idx="50">
                  <c:v>4.6718150924774653</c:v>
                </c:pt>
                <c:pt idx="51">
                  <c:v>4.6839340313188025</c:v>
                </c:pt>
                <c:pt idx="52">
                  <c:v>4.6944932732940163</c:v>
                </c:pt>
                <c:pt idx="53">
                  <c:v>4.7035438009662718</c:v>
                </c:pt>
                <c:pt idx="54">
                  <c:v>4.7112989487957577</c:v>
                </c:pt>
                <c:pt idx="55">
                  <c:v>4.7179339611008002</c:v>
                </c:pt>
                <c:pt idx="56">
                  <c:v>4.723549620561605</c:v>
                </c:pt>
                <c:pt idx="57">
                  <c:v>4.7282955589375755</c:v>
                </c:pt>
                <c:pt idx="58">
                  <c:v>4.7322809767878127</c:v>
                </c:pt>
                <c:pt idx="59">
                  <c:v>4.7356191577738569</c:v>
                </c:pt>
                <c:pt idx="60">
                  <c:v>4.7383856781570985</c:v>
                </c:pt>
                <c:pt idx="61">
                  <c:v>4.7406720496073484</c:v>
                </c:pt>
                <c:pt idx="62">
                  <c:v>4.742552154449184</c:v>
                </c:pt>
                <c:pt idx="63">
                  <c:v>4.744088381889652</c:v>
                </c:pt>
                <c:pt idx="64">
                  <c:v>4.7453363760913492</c:v>
                </c:pt>
                <c:pt idx="65">
                  <c:v>4.7463435089046424</c:v>
                </c:pt>
                <c:pt idx="66">
                  <c:v>4.7471515442158099</c:v>
                </c:pt>
                <c:pt idx="67">
                  <c:v>4.7477954974571812</c:v>
                </c:pt>
                <c:pt idx="68">
                  <c:v>4.7483054504980835</c:v>
                </c:pt>
                <c:pt idx="69">
                  <c:v>4.74870630763035</c:v>
                </c:pt>
                <c:pt idx="70">
                  <c:v>4.7490191589607669</c:v>
                </c:pt>
                <c:pt idx="71">
                  <c:v>4.7492619494938664</c:v>
                </c:pt>
                <c:pt idx="72">
                  <c:v>4.7494487386044124</c:v>
                </c:pt>
                <c:pt idx="73">
                  <c:v>4.749591416117072</c:v>
                </c:pt>
                <c:pt idx="74">
                  <c:v>4.749699512930639</c:v>
                </c:pt>
                <c:pt idx="75">
                  <c:v>4.7497807872979507</c:v>
                </c:pt>
                <c:pt idx="76">
                  <c:v>4.7498414085683649</c:v>
                </c:pt>
                <c:pt idx="77">
                  <c:v>4.7498862338300167</c:v>
                </c:pt>
                <c:pt idx="78">
                  <c:v>4.7499190937275131</c:v>
                </c:pt>
                <c:pt idx="79">
                  <c:v>4.7499429817667043</c:v>
                </c:pt>
                <c:pt idx="80">
                  <c:v>4.7499601807638827</c:v>
                </c:pt>
                <c:pt idx="81">
                  <c:v>4.7499724542718456</c:v>
                </c:pt>
                <c:pt idx="82">
                  <c:v>4.7499811288732499</c:v>
                </c:pt>
                <c:pt idx="83">
                  <c:v>4.7499871986184274</c:v>
                </c:pt>
                <c:pt idx="84">
                  <c:v>4.7499914043564839</c:v>
                </c:pt>
                <c:pt idx="85">
                  <c:v>4.7499942885815383</c:v>
                </c:pt>
                <c:pt idx="86">
                  <c:v>4.7499962456122793</c:v>
                </c:pt>
                <c:pt idx="87">
                  <c:v>4.7499975590817423</c:v>
                </c:pt>
                <c:pt idx="88">
                  <c:v>4.7499984308985157</c:v>
                </c:pt>
                <c:pt idx="89">
                  <c:v>4.7499990029847208</c:v>
                </c:pt>
                <c:pt idx="90">
                  <c:v>4.7499993739524422</c:v>
                </c:pt>
                <c:pt idx="91">
                  <c:v>4.7499996117051717</c:v>
                </c:pt>
                <c:pt idx="92">
                  <c:v>4.749999762164987</c:v>
                </c:pt>
                <c:pt idx="93">
                  <c:v>4.7499998561832522</c:v>
                </c:pt>
                <c:pt idx="94">
                  <c:v>4.7499999141777458</c:v>
                </c:pt>
                <c:pt idx="95">
                  <c:v>4.7499999494769032</c:v>
                </c:pt>
                <c:pt idx="96">
                  <c:v>4.749999970667143</c:v>
                </c:pt>
                <c:pt idx="97">
                  <c:v>4.7499999832122306</c:v>
                </c:pt>
                <c:pt idx="98">
                  <c:v>4.7499999905318564</c:v>
                </c:pt>
                <c:pt idx="99">
                  <c:v>4.7499999947400475</c:v>
                </c:pt>
                <c:pt idx="100">
                  <c:v>4.7499999971225106</c:v>
                </c:pt>
                <c:pt idx="101">
                  <c:v>4.7499999984506198</c:v>
                </c:pt>
                <c:pt idx="102">
                  <c:v>4.7499999991791864</c:v>
                </c:pt>
                <c:pt idx="103">
                  <c:v>4.7499999995723536</c:v>
                </c:pt>
              </c:numCache>
            </c:numRef>
          </c:xVal>
          <c:yVal>
            <c:numRef>
              <c:f>serie4!$AQ$10:$AQ$113</c:f>
              <c:numCache>
                <c:formatCode>0.0000</c:formatCode>
                <c:ptCount val="104"/>
                <c:pt idx="0">
                  <c:v>2.1756000000000002</c:v>
                </c:pt>
                <c:pt idx="1">
                  <c:v>2.1539999999999999</c:v>
                </c:pt>
                <c:pt idx="2">
                  <c:v>1.9055</c:v>
                </c:pt>
                <c:pt idx="3">
                  <c:v>1.4865999999999999</c:v>
                </c:pt>
                <c:pt idx="4">
                  <c:v>1.1595</c:v>
                </c:pt>
                <c:pt idx="5">
                  <c:v>1.0668</c:v>
                </c:pt>
                <c:pt idx="6">
                  <c:v>1.1601999999999999</c:v>
                </c:pt>
                <c:pt idx="7">
                  <c:v>1.3106</c:v>
                </c:pt>
                <c:pt idx="8">
                  <c:v>1.5991</c:v>
                </c:pt>
                <c:pt idx="9">
                  <c:v>1.6040000000000001</c:v>
                </c:pt>
                <c:pt idx="10">
                  <c:v>1.2511000000000001</c:v>
                </c:pt>
                <c:pt idx="11">
                  <c:v>1.115</c:v>
                </c:pt>
                <c:pt idx="12">
                  <c:v>0.98338000000000003</c:v>
                </c:pt>
                <c:pt idx="13">
                  <c:v>0.56062999999999996</c:v>
                </c:pt>
                <c:pt idx="14">
                  <c:v>0.19306999999999999</c:v>
                </c:pt>
                <c:pt idx="15">
                  <c:v>0.14104</c:v>
                </c:pt>
                <c:pt idx="16">
                  <c:v>0.20815</c:v>
                </c:pt>
                <c:pt idx="17">
                  <c:v>0.20415</c:v>
                </c:pt>
                <c:pt idx="18">
                  <c:v>8.5357000000000002E-2</c:v>
                </c:pt>
                <c:pt idx="19">
                  <c:v>7.4789999999999995E-2</c:v>
                </c:pt>
                <c:pt idx="20">
                  <c:v>0.12770000000000001</c:v>
                </c:pt>
                <c:pt idx="21">
                  <c:v>7.6472999999999999E-2</c:v>
                </c:pt>
                <c:pt idx="22">
                  <c:v>0.65183000000000002</c:v>
                </c:pt>
                <c:pt idx="23">
                  <c:v>1.4778</c:v>
                </c:pt>
                <c:pt idx="24">
                  <c:v>1.8524</c:v>
                </c:pt>
                <c:pt idx="25">
                  <c:v>1.4473</c:v>
                </c:pt>
                <c:pt idx="26">
                  <c:v>1.2624</c:v>
                </c:pt>
                <c:pt idx="27">
                  <c:v>1.1172</c:v>
                </c:pt>
                <c:pt idx="28">
                  <c:v>1.0512999999999999</c:v>
                </c:pt>
                <c:pt idx="29">
                  <c:v>0.89037999999999995</c:v>
                </c:pt>
                <c:pt idx="30">
                  <c:v>0.60734999999999995</c:v>
                </c:pt>
                <c:pt idx="31">
                  <c:v>0.44784000000000002</c:v>
                </c:pt>
                <c:pt idx="32">
                  <c:v>0.31635999999999997</c:v>
                </c:pt>
                <c:pt idx="33">
                  <c:v>0.25396000000000002</c:v>
                </c:pt>
                <c:pt idx="34" formatCode="0.0000E+00">
                  <c:v>0.12393</c:v>
                </c:pt>
                <c:pt idx="35" formatCode="0.0000E+00">
                  <c:v>0.13394</c:v>
                </c:pt>
                <c:pt idx="36" formatCode="0.0000E+00">
                  <c:v>0.12114</c:v>
                </c:pt>
                <c:pt idx="37" formatCode="0.0000E+00">
                  <c:v>8.2740999999999995E-2</c:v>
                </c:pt>
                <c:pt idx="38" formatCode="0.0000E+00">
                  <c:v>0.10406</c:v>
                </c:pt>
                <c:pt idx="39" formatCode="0.0000E+00">
                  <c:v>0.15001999999999999</c:v>
                </c:pt>
                <c:pt idx="40" formatCode="0.0000E+00">
                  <c:v>0.13203000000000001</c:v>
                </c:pt>
                <c:pt idx="41" formatCode="0.0000E+00">
                  <c:v>0.15948999999999999</c:v>
                </c:pt>
                <c:pt idx="42" formatCode="0.0000E+00">
                  <c:v>0.1842</c:v>
                </c:pt>
                <c:pt idx="43" formatCode="0.0000E+00">
                  <c:v>0.14182</c:v>
                </c:pt>
                <c:pt idx="44" formatCode="0.0000E+00">
                  <c:v>0.20537</c:v>
                </c:pt>
                <c:pt idx="45" formatCode="0.0000E+00">
                  <c:v>0.17796000000000001</c:v>
                </c:pt>
                <c:pt idx="46" formatCode="0.0000E+00">
                  <c:v>0.17482</c:v>
                </c:pt>
                <c:pt idx="47" formatCode="0.0000E+00">
                  <c:v>0.23119000000000001</c:v>
                </c:pt>
                <c:pt idx="48" formatCode="0.0000E+00">
                  <c:v>0.11584999999999999</c:v>
                </c:pt>
                <c:pt idx="49" formatCode="0.0000E+00">
                  <c:v>0.11196</c:v>
                </c:pt>
                <c:pt idx="50" formatCode="0.0000E+00">
                  <c:v>0.24410000000000001</c:v>
                </c:pt>
                <c:pt idx="51" formatCode="0.0000E+00">
                  <c:v>0.19259000000000001</c:v>
                </c:pt>
                <c:pt idx="52" formatCode="0.0000E+00">
                  <c:v>6.4149999999999999E-2</c:v>
                </c:pt>
                <c:pt idx="53" formatCode="0.0000E+00">
                  <c:v>4.4871000000000001E-2</c:v>
                </c:pt>
                <c:pt idx="54" formatCode="0.0000E+00">
                  <c:v>0.18023</c:v>
                </c:pt>
                <c:pt idx="55" formatCode="0.0000E+00">
                  <c:v>0.24421999999999999</c:v>
                </c:pt>
                <c:pt idx="56" formatCode="0.0000E+00">
                  <c:v>0.11899</c:v>
                </c:pt>
                <c:pt idx="57" formatCode="0.0000E+00">
                  <c:v>6.7097000000000004E-2</c:v>
                </c:pt>
                <c:pt idx="58" formatCode="0.0000E+00">
                  <c:v>6.3509999999999997E-2</c:v>
                </c:pt>
                <c:pt idx="59" formatCode="0.0000E+00">
                  <c:v>0.11619</c:v>
                </c:pt>
                <c:pt idx="60" formatCode="0.0000E+00">
                  <c:v>0.23042000000000001</c:v>
                </c:pt>
                <c:pt idx="61" formatCode="0.0000E+00">
                  <c:v>0.19333</c:v>
                </c:pt>
                <c:pt idx="62" formatCode="0.0000E+00">
                  <c:v>8.3333000000000004E-2</c:v>
                </c:pt>
                <c:pt idx="63" formatCode="0.0000E+00">
                  <c:v>6.6197000000000006E-2</c:v>
                </c:pt>
                <c:pt idx="64" formatCode="0.0000E+00">
                  <c:v>6.6820000000000004E-2</c:v>
                </c:pt>
                <c:pt idx="65" formatCode="0.0000E+00">
                  <c:v>6.0358000000000002E-2</c:v>
                </c:pt>
                <c:pt idx="66" formatCode="0.0000E+00">
                  <c:v>5.0809E-2</c:v>
                </c:pt>
                <c:pt idx="67" formatCode="0.0000E+00">
                  <c:v>4.8439000000000003E-2</c:v>
                </c:pt>
                <c:pt idx="68" formatCode="0.0000E+00">
                  <c:v>6.7815E-2</c:v>
                </c:pt>
                <c:pt idx="69" formatCode="0.0000E+00">
                  <c:v>0.16228000000000001</c:v>
                </c:pt>
                <c:pt idx="70" formatCode="0.0000E+00">
                  <c:v>0.2</c:v>
                </c:pt>
                <c:pt idx="71" formatCode="0.0000E+00">
                  <c:v>0.11236</c:v>
                </c:pt>
                <c:pt idx="72" formatCode="0.0000E+00">
                  <c:v>6.2887999999999999E-2</c:v>
                </c:pt>
                <c:pt idx="73" formatCode="0.0000E+00">
                  <c:v>5.7137E-2</c:v>
                </c:pt>
                <c:pt idx="74" formatCode="0.0000E+00">
                  <c:v>4.4981E-2</c:v>
                </c:pt>
                <c:pt idx="75" formatCode="0.0000E+00">
                  <c:v>4.3770000000000003E-2</c:v>
                </c:pt>
                <c:pt idx="76" formatCode="0.0000E+00">
                  <c:v>4.6690000000000002E-2</c:v>
                </c:pt>
                <c:pt idx="77" formatCode="0.0000E+00">
                  <c:v>4.5073000000000002E-2</c:v>
                </c:pt>
                <c:pt idx="78" formatCode="0.0000E+00">
                  <c:v>4.1437000000000002E-2</c:v>
                </c:pt>
                <c:pt idx="79" formatCode="0.0000E+00">
                  <c:v>3.8337999999999997E-2</c:v>
                </c:pt>
                <c:pt idx="80" formatCode="0.0000E+00">
                  <c:v>3.2819000000000001E-2</c:v>
                </c:pt>
                <c:pt idx="81" formatCode="0.0000E+00">
                  <c:v>3.6755000000000003E-2</c:v>
                </c:pt>
                <c:pt idx="82" formatCode="0.0000E+00">
                  <c:v>7.9646999999999996E-2</c:v>
                </c:pt>
                <c:pt idx="83" formatCode="0.0000E+00">
                  <c:v>0.11280999999999999</c:v>
                </c:pt>
                <c:pt idx="84" formatCode="0.0000E+00">
                  <c:v>0.11012</c:v>
                </c:pt>
                <c:pt idx="85" formatCode="0.0000E+00">
                  <c:v>8.6662000000000003E-2</c:v>
                </c:pt>
                <c:pt idx="86" formatCode="0.0000E+00">
                  <c:v>4.1338E-2</c:v>
                </c:pt>
                <c:pt idx="87" formatCode="0.0000E+00">
                  <c:v>1.9942999999999999E-2</c:v>
                </c:pt>
                <c:pt idx="88" formatCode="0.0000E+00">
                  <c:v>2.5281000000000001E-2</c:v>
                </c:pt>
                <c:pt idx="89" formatCode="0.0000E+00">
                  <c:v>2.0295000000000001E-2</c:v>
                </c:pt>
                <c:pt idx="90" formatCode="0.0000E+00">
                  <c:v>1.4411999999999999E-2</c:v>
                </c:pt>
                <c:pt idx="91" formatCode="0.0000E+00">
                  <c:v>1.7760000000000001E-2</c:v>
                </c:pt>
                <c:pt idx="92" formatCode="0.0000E+00">
                  <c:v>1.4782999999999999E-2</c:v>
                </c:pt>
                <c:pt idx="93" formatCode="0.0000E+00">
                  <c:v>9.6369000000000003E-3</c:v>
                </c:pt>
                <c:pt idx="94" formatCode="0.0000E+00">
                  <c:v>9.6066999999999993E-3</c:v>
                </c:pt>
                <c:pt idx="95" formatCode="0.0000E+00">
                  <c:v>6.2617000000000006E-2</c:v>
                </c:pt>
                <c:pt idx="96" formatCode="0.0000E+00">
                  <c:v>0.13639999999999999</c:v>
                </c:pt>
                <c:pt idx="97" formatCode="0.0000E+00">
                  <c:v>9.0472999999999998E-2</c:v>
                </c:pt>
                <c:pt idx="98" formatCode="0.0000E+00">
                  <c:v>1.5613999999999999E-2</c:v>
                </c:pt>
                <c:pt idx="99" formatCode="0.0000E+00">
                  <c:v>1.7632999999999999E-2</c:v>
                </c:pt>
                <c:pt idx="100" formatCode="0.0000E+00">
                  <c:v>1.3774E-2</c:v>
                </c:pt>
                <c:pt idx="101" formatCode="0.0000E+00">
                  <c:v>7.9092999999999993E-3</c:v>
                </c:pt>
                <c:pt idx="102" formatCode="0.0000E+00">
                  <c:v>2.3709999999999998E-2</c:v>
                </c:pt>
                <c:pt idx="103" formatCode="0.0000E+00">
                  <c:v>3.1601999999999998E-2</c:v>
                </c:pt>
              </c:numCache>
            </c:numRef>
          </c:yVal>
          <c:smooth val="1"/>
          <c:extLst>
            <c:ext xmlns:c16="http://schemas.microsoft.com/office/drawing/2014/chart" uri="{C3380CC4-5D6E-409C-BE32-E72D297353CC}">
              <c16:uniqueId val="{00000068-2E53-3040-AEE5-44E5D32EE43D}"/>
            </c:ext>
          </c:extLst>
        </c:ser>
        <c:dLbls>
          <c:showLegendKey val="0"/>
          <c:showVal val="0"/>
          <c:showCatName val="0"/>
          <c:showSerName val="0"/>
          <c:showPercent val="0"/>
          <c:showBubbleSize val="0"/>
        </c:dLbls>
        <c:axId val="536755519"/>
        <c:axId val="532704031"/>
      </c:scatterChart>
      <c:valAx>
        <c:axId val="536755519"/>
        <c:scaling>
          <c:orientation val="maxMin"/>
          <c:max val="5"/>
          <c:min val="-7"/>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latin typeface="Symbol" pitchFamily="2" charset="2"/>
                  </a:rPr>
                  <a:t>d</a:t>
                </a:r>
                <a:r>
                  <a:rPr lang="en-US" sz="1800"/>
                  <a:t> (ppm)</a:t>
                </a:r>
              </a:p>
            </c:rich>
          </c:tx>
          <c:layout>
            <c:manualLayout>
              <c:xMode val="edge"/>
              <c:yMode val="edge"/>
              <c:x val="0.40176798927424695"/>
              <c:y val="0.90530426502023453"/>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04031"/>
        <c:crosses val="autoZero"/>
        <c:crossBetween val="midCat"/>
        <c:majorUnit val="2"/>
      </c:valAx>
      <c:valAx>
        <c:axId val="532704031"/>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dV(logd)</a:t>
                </a:r>
                <a:r>
                  <a:rPr lang="en-US" sz="1800" baseline="0"/>
                  <a:t> mL/g</a:t>
                </a:r>
                <a:endParaRPr lang="en-US" sz="1800"/>
              </a:p>
            </c:rich>
          </c:tx>
          <c:layout>
            <c:manualLayout>
              <c:xMode val="edge"/>
              <c:yMode val="edge"/>
              <c:x val="1.2653343464829112E-2"/>
              <c:y val="0.39882273385343625"/>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7555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Pore Size Distribution</a:t>
            </a:r>
            <a:endParaRPr lang="en-US" sz="2000" baseline="0"/>
          </a:p>
          <a:p>
            <a:pPr>
              <a:defRPr sz="2000"/>
            </a:pPr>
            <a:r>
              <a:rPr lang="en-US" sz="2000" baseline="0"/>
              <a:t>from </a:t>
            </a:r>
            <a:r>
              <a:rPr lang="en-US" sz="2000" b="0" i="0" u="none" strike="noStrike" baseline="0">
                <a:effectLst/>
              </a:rPr>
              <a:t>Gas Sorption</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0"/>
          <c:tx>
            <c:strRef>
              <c:f>serie4!$E$9</c:f>
              <c:strCache>
                <c:ptCount val="1"/>
                <c:pt idx="0">
                  <c:v>dV(logd) [cc/g]</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serie4!$Y$10:$Y$113</c:f>
              <c:numCache>
                <c:formatCode>0.0000</c:formatCode>
                <c:ptCount val="104"/>
                <c:pt idx="0">
                  <c:v>1.7139</c:v>
                </c:pt>
                <c:pt idx="1">
                  <c:v>1.6135999999999999</c:v>
                </c:pt>
                <c:pt idx="2">
                  <c:v>1.2766999999999999</c:v>
                </c:pt>
                <c:pt idx="3">
                  <c:v>0.91278000000000004</c:v>
                </c:pt>
                <c:pt idx="4">
                  <c:v>0.76454999999999995</c:v>
                </c:pt>
                <c:pt idx="5">
                  <c:v>0.83357999999999999</c:v>
                </c:pt>
                <c:pt idx="6">
                  <c:v>0.97155000000000002</c:v>
                </c:pt>
                <c:pt idx="7">
                  <c:v>1.0674999999999999</c:v>
                </c:pt>
                <c:pt idx="8">
                  <c:v>1.2324999999999999</c:v>
                </c:pt>
                <c:pt idx="9">
                  <c:v>1.2226999999999999</c:v>
                </c:pt>
                <c:pt idx="10">
                  <c:v>0.91852</c:v>
                </c:pt>
                <c:pt idx="11">
                  <c:v>0.76293</c:v>
                </c:pt>
                <c:pt idx="12">
                  <c:v>0.64910999999999996</c:v>
                </c:pt>
                <c:pt idx="13">
                  <c:v>0.34508</c:v>
                </c:pt>
                <c:pt idx="14">
                  <c:v>9.6974000000000005E-2</c:v>
                </c:pt>
                <c:pt idx="15">
                  <c:v>4.9348000000000003E-2</c:v>
                </c:pt>
                <c:pt idx="16">
                  <c:v>7.2858000000000006E-2</c:v>
                </c:pt>
                <c:pt idx="17">
                  <c:v>5.9542999999999999E-2</c:v>
                </c:pt>
                <c:pt idx="18">
                  <c:v>1.9635E-2</c:v>
                </c:pt>
                <c:pt idx="19">
                  <c:v>3.6454E-3</c:v>
                </c:pt>
                <c:pt idx="20">
                  <c:v>7.8282000000000004E-3</c:v>
                </c:pt>
                <c:pt idx="21">
                  <c:v>8.9096999999999996E-3</c:v>
                </c:pt>
                <c:pt idx="22">
                  <c:v>0.37861</c:v>
                </c:pt>
                <c:pt idx="23">
                  <c:v>0.85558999999999996</c:v>
                </c:pt>
                <c:pt idx="24">
                  <c:v>0.98490999999999995</c:v>
                </c:pt>
                <c:pt idx="25">
                  <c:v>0.66761999999999999</c:v>
                </c:pt>
                <c:pt idx="26">
                  <c:v>0.50033000000000005</c:v>
                </c:pt>
                <c:pt idx="27">
                  <c:v>0.36956</c:v>
                </c:pt>
                <c:pt idx="28">
                  <c:v>0.29431000000000002</c:v>
                </c:pt>
                <c:pt idx="29">
                  <c:v>0.22411</c:v>
                </c:pt>
                <c:pt idx="30">
                  <c:v>0.12278</c:v>
                </c:pt>
                <c:pt idx="31">
                  <c:v>8.8536000000000004E-2</c:v>
                </c:pt>
                <c:pt idx="32">
                  <c:v>7.5540999999999997E-2</c:v>
                </c:pt>
                <c:pt idx="33">
                  <c:v>6.2862000000000001E-2</c:v>
                </c:pt>
                <c:pt idx="34">
                  <c:v>9.6204999999999999E-2</c:v>
                </c:pt>
                <c:pt idx="35">
                  <c:v>0.10815</c:v>
                </c:pt>
                <c:pt idx="36">
                  <c:v>0.10218000000000001</c:v>
                </c:pt>
                <c:pt idx="37">
                  <c:v>0.13797999999999999</c:v>
                </c:pt>
                <c:pt idx="38">
                  <c:v>0.13267999999999999</c:v>
                </c:pt>
                <c:pt idx="39">
                  <c:v>0.11991</c:v>
                </c:pt>
                <c:pt idx="40">
                  <c:v>0.18390000000000001</c:v>
                </c:pt>
                <c:pt idx="41">
                  <c:v>0.20185</c:v>
                </c:pt>
                <c:pt idx="42">
                  <c:v>0.20533000000000001</c:v>
                </c:pt>
                <c:pt idx="43">
                  <c:v>0.22958999999999999</c:v>
                </c:pt>
                <c:pt idx="44">
                  <c:v>0.21393000000000001</c:v>
                </c:pt>
                <c:pt idx="45">
                  <c:v>0.22323000000000001</c:v>
                </c:pt>
                <c:pt idx="46">
                  <c:v>0.21834999999999999</c:v>
                </c:pt>
                <c:pt idx="47">
                  <c:v>0.25056</c:v>
                </c:pt>
                <c:pt idx="48">
                  <c:v>0.24249999999999999</c:v>
                </c:pt>
                <c:pt idx="49">
                  <c:v>0.12908</c:v>
                </c:pt>
                <c:pt idx="50">
                  <c:v>0.16148999999999999</c:v>
                </c:pt>
                <c:pt idx="51">
                  <c:v>0.22120000000000001</c:v>
                </c:pt>
                <c:pt idx="52">
                  <c:v>0.14854999999999999</c:v>
                </c:pt>
                <c:pt idx="53">
                  <c:v>9.6020999999999995E-2</c:v>
                </c:pt>
                <c:pt idx="54">
                  <c:v>0.16658000000000001</c:v>
                </c:pt>
                <c:pt idx="55">
                  <c:v>0.193</c:v>
                </c:pt>
                <c:pt idx="56">
                  <c:v>0.12822</c:v>
                </c:pt>
                <c:pt idx="57">
                  <c:v>9.4173000000000007E-2</c:v>
                </c:pt>
                <c:pt idx="58">
                  <c:v>0.11335000000000001</c:v>
                </c:pt>
                <c:pt idx="59">
                  <c:v>0.17779</c:v>
                </c:pt>
                <c:pt idx="60">
                  <c:v>0.16397</c:v>
                </c:pt>
                <c:pt idx="61">
                  <c:v>9.5902000000000001E-2</c:v>
                </c:pt>
                <c:pt idx="62">
                  <c:v>7.3907E-2</c:v>
                </c:pt>
                <c:pt idx="63">
                  <c:v>6.9985000000000006E-2</c:v>
                </c:pt>
                <c:pt idx="64">
                  <c:v>5.6669999999999998E-2</c:v>
                </c:pt>
                <c:pt idx="65">
                  <c:v>9.8598000000000005E-2</c:v>
                </c:pt>
                <c:pt idx="66">
                  <c:v>0.17426</c:v>
                </c:pt>
                <c:pt idx="67">
                  <c:v>0.14243</c:v>
                </c:pt>
                <c:pt idx="68">
                  <c:v>8.2574999999999996E-2</c:v>
                </c:pt>
                <c:pt idx="69">
                  <c:v>7.9033999999999993E-2</c:v>
                </c:pt>
                <c:pt idx="70">
                  <c:v>7.4184E-2</c:v>
                </c:pt>
                <c:pt idx="71">
                  <c:v>6.9242999999999999E-2</c:v>
                </c:pt>
                <c:pt idx="72">
                  <c:v>7.1114999999999998E-2</c:v>
                </c:pt>
                <c:pt idx="73">
                  <c:v>7.8290999999999999E-2</c:v>
                </c:pt>
                <c:pt idx="74">
                  <c:v>7.5843999999999995E-2</c:v>
                </c:pt>
                <c:pt idx="75">
                  <c:v>8.2166000000000003E-2</c:v>
                </c:pt>
                <c:pt idx="76">
                  <c:v>9.7804000000000002E-2</c:v>
                </c:pt>
                <c:pt idx="77">
                  <c:v>9.9285999999999999E-2</c:v>
                </c:pt>
                <c:pt idx="78">
                  <c:v>8.7418999999999997E-2</c:v>
                </c:pt>
                <c:pt idx="79">
                  <c:v>7.3835999999999999E-2</c:v>
                </c:pt>
                <c:pt idx="80">
                  <c:v>6.3933000000000004E-2</c:v>
                </c:pt>
                <c:pt idx="81">
                  <c:v>5.0120999999999999E-2</c:v>
                </c:pt>
                <c:pt idx="82">
                  <c:v>3.1130000000000001E-2</c:v>
                </c:pt>
                <c:pt idx="83">
                  <c:v>1.7637E-2</c:v>
                </c:pt>
                <c:pt idx="84">
                  <c:v>1.5904000000000001E-2</c:v>
                </c:pt>
                <c:pt idx="85">
                  <c:v>1.5427E-2</c:v>
                </c:pt>
                <c:pt idx="86">
                  <c:v>1.8116E-2</c:v>
                </c:pt>
                <c:pt idx="87">
                  <c:v>2.1328E-2</c:v>
                </c:pt>
                <c:pt idx="88">
                  <c:v>2.4109999999999999E-2</c:v>
                </c:pt>
                <c:pt idx="89">
                  <c:v>1.7068E-2</c:v>
                </c:pt>
                <c:pt idx="90">
                  <c:v>1.0064E-2</c:v>
                </c:pt>
                <c:pt idx="91">
                  <c:v>5.8416999999999997E-2</c:v>
                </c:pt>
                <c:pt idx="92">
                  <c:v>8.8828000000000004E-2</c:v>
                </c:pt>
                <c:pt idx="93">
                  <c:v>4.4070999999999999E-2</c:v>
                </c:pt>
                <c:pt idx="94">
                  <c:v>1.8478999999999999E-2</c:v>
                </c:pt>
                <c:pt idx="95">
                  <c:v>2.1097000000000001E-2</c:v>
                </c:pt>
                <c:pt idx="96">
                  <c:v>1.8474000000000001E-2</c:v>
                </c:pt>
                <c:pt idx="97">
                  <c:v>1.6736000000000001E-2</c:v>
                </c:pt>
                <c:pt idx="98">
                  <c:v>8.8623E-3</c:v>
                </c:pt>
                <c:pt idx="99">
                  <c:v>1.0378E-2</c:v>
                </c:pt>
                <c:pt idx="100">
                  <c:v>1.9983999999999998E-2</c:v>
                </c:pt>
                <c:pt idx="101">
                  <c:v>3.5387000000000002E-2</c:v>
                </c:pt>
                <c:pt idx="102">
                  <c:v>7.6335E-2</c:v>
                </c:pt>
                <c:pt idx="103">
                  <c:v>0.10111000000000001</c:v>
                </c:pt>
              </c:numCache>
            </c:numRef>
          </c:yVal>
          <c:smooth val="1"/>
          <c:extLst>
            <c:ext xmlns:c16="http://schemas.microsoft.com/office/drawing/2014/chart" uri="{C3380CC4-5D6E-409C-BE32-E72D297353CC}">
              <c16:uniqueId val="{00000000-BB9C-EB49-8F75-82508A143769}"/>
            </c:ext>
          </c:extLst>
        </c:ser>
        <c:dLbls>
          <c:showLegendKey val="0"/>
          <c:showVal val="0"/>
          <c:showCatName val="0"/>
          <c:showSerName val="0"/>
          <c:showPercent val="0"/>
          <c:showBubbleSize val="0"/>
        </c:dLbls>
        <c:axId val="536755519"/>
        <c:axId val="532704031"/>
      </c:scatterChart>
      <c:valAx>
        <c:axId val="536755519"/>
        <c:scaling>
          <c:orientation val="maxMin"/>
          <c:max val="3"/>
          <c:min val="0.5"/>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pore size (nm)</a:t>
                </a:r>
              </a:p>
            </c:rich>
          </c:tx>
          <c:layout>
            <c:manualLayout>
              <c:xMode val="edge"/>
              <c:yMode val="edge"/>
              <c:x val="0.40276810781971151"/>
              <c:y val="0.89837062713222327"/>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04031"/>
        <c:crosses val="autoZero"/>
        <c:crossBetween val="midCat"/>
        <c:majorUnit val="0.5"/>
      </c:valAx>
      <c:valAx>
        <c:axId val="532704031"/>
        <c:scaling>
          <c:orientation val="minMax"/>
          <c:min val="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800" b="0" i="0" baseline="0">
                    <a:effectLst/>
                  </a:rPr>
                  <a:t>dV(logd) mL/g</a:t>
                </a:r>
                <a:endParaRPr lang="en-GB">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755519"/>
        <c:crosses val="autoZero"/>
        <c:crossBetween val="midCat"/>
        <c:majorUnit val="0.4"/>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Calculated NMR Spectrum</a:t>
            </a:r>
            <a:endParaRPr lang="en-US" sz="2000" baseline="0"/>
          </a:p>
          <a:p>
            <a:pPr>
              <a:defRPr sz="2000"/>
            </a:pPr>
            <a:r>
              <a:rPr lang="en-US" sz="2000" baseline="0"/>
              <a:t>From Pore Size Distribution</a:t>
            </a:r>
            <a:endParaRPr lang="en-US" sz="2000"/>
          </a:p>
        </c:rich>
      </c:tx>
      <c:layout>
        <c:manualLayout>
          <c:xMode val="edge"/>
          <c:yMode val="edge"/>
          <c:x val="0.27212085353889898"/>
          <c:y val="3.2379902431960137E-3"/>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02847053717873"/>
          <c:y val="0.16643801038871034"/>
          <c:w val="0.84722781668534541"/>
          <c:h val="0.6864045221884687"/>
        </c:manualLayout>
      </c:layout>
      <c:scatterChart>
        <c:scatterStyle val="smoothMarker"/>
        <c:varyColors val="0"/>
        <c:ser>
          <c:idx val="1"/>
          <c:order val="0"/>
          <c:tx>
            <c:strRef>
              <c:f>serie4!$H$9</c:f>
              <c:strCache>
                <c:ptCount val="1"/>
                <c:pt idx="0">
                  <c:v>calc. d (ppm)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serie4!$H$10:$H$113</c:f>
              <c:numCache>
                <c:formatCode>0.0000</c:formatCode>
                <c:ptCount val="104"/>
                <c:pt idx="0">
                  <c:v>-6.0619960841513372</c:v>
                </c:pt>
                <c:pt idx="1">
                  <c:v>-5.5588281073872405</c:v>
                </c:pt>
                <c:pt idx="2">
                  <c:v>-5.0697237715301764</c:v>
                </c:pt>
                <c:pt idx="3">
                  <c:v>-4.5688140915501325</c:v>
                </c:pt>
                <c:pt idx="4">
                  <c:v>-4.0981753336268909</c:v>
                </c:pt>
                <c:pt idx="5">
                  <c:v>-3.6208449477222207</c:v>
                </c:pt>
                <c:pt idx="6">
                  <c:v>-3.162906889914253</c:v>
                </c:pt>
                <c:pt idx="7">
                  <c:v>-2.7039358018273063</c:v>
                </c:pt>
                <c:pt idx="8">
                  <c:v>-2.2664988881425217</c:v>
                </c:pt>
                <c:pt idx="9">
                  <c:v>-1.8325620843535564</c:v>
                </c:pt>
                <c:pt idx="10">
                  <c:v>-1.4214257077389778</c:v>
                </c:pt>
                <c:pt idx="11">
                  <c:v>-1.0172520576653152</c:v>
                </c:pt>
                <c:pt idx="12">
                  <c:v>-0.62946540381857474</c:v>
                </c:pt>
                <c:pt idx="13">
                  <c:v>-0.25222630311325123</c:v>
                </c:pt>
                <c:pt idx="14">
                  <c:v>0.11258035114492326</c:v>
                </c:pt>
                <c:pt idx="15">
                  <c:v>0.45808207651320121</c:v>
                </c:pt>
                <c:pt idx="16">
                  <c:v>0.78931884189676227</c:v>
                </c:pt>
                <c:pt idx="17">
                  <c:v>1.1052885514020936</c:v>
                </c:pt>
                <c:pt idx="18">
                  <c:v>1.405267955302882</c:v>
                </c:pt>
                <c:pt idx="19">
                  <c:v>1.6887885806705247</c:v>
                </c:pt>
                <c:pt idx="20">
                  <c:v>1.9589013488579083</c:v>
                </c:pt>
                <c:pt idx="21">
                  <c:v>2.2116246578194008</c:v>
                </c:pt>
                <c:pt idx="22">
                  <c:v>2.4498321263746483</c:v>
                </c:pt>
                <c:pt idx="23">
                  <c:v>2.7464615056932393</c:v>
                </c:pt>
                <c:pt idx="24">
                  <c:v>2.9078558017798803</c:v>
                </c:pt>
                <c:pt idx="25">
                  <c:v>3.0601778120637366</c:v>
                </c:pt>
                <c:pt idx="26">
                  <c:v>3.2032582864527663</c:v>
                </c:pt>
                <c:pt idx="27">
                  <c:v>3.3375388467289522</c:v>
                </c:pt>
                <c:pt idx="28">
                  <c:v>3.4631233725640325</c:v>
                </c:pt>
                <c:pt idx="29">
                  <c:v>3.580561620143305</c:v>
                </c:pt>
                <c:pt idx="30">
                  <c:v>3.6898523833103178</c:v>
                </c:pt>
                <c:pt idx="31">
                  <c:v>3.7915143094675079</c:v>
                </c:pt>
                <c:pt idx="32">
                  <c:v>3.8856216028911654</c:v>
                </c:pt>
                <c:pt idx="33">
                  <c:v>3.9726687754001659</c:v>
                </c:pt>
                <c:pt idx="34">
                  <c:v>4.0528663939687117</c:v>
                </c:pt>
                <c:pt idx="35">
                  <c:v>4.1265351053881787</c:v>
                </c:pt>
                <c:pt idx="36">
                  <c:v>4.1941152766813277</c:v>
                </c:pt>
                <c:pt idx="37">
                  <c:v>4.255798598132758</c:v>
                </c:pt>
                <c:pt idx="38">
                  <c:v>4.3120548371760083</c:v>
                </c:pt>
                <c:pt idx="39">
                  <c:v>4.3630964970966497</c:v>
                </c:pt>
                <c:pt idx="40">
                  <c:v>4.4093173255870646</c:v>
                </c:pt>
                <c:pt idx="41">
                  <c:v>4.4510163646185203</c:v>
                </c:pt>
                <c:pt idx="42">
                  <c:v>4.4885198214440214</c:v>
                </c:pt>
                <c:pt idx="43">
                  <c:v>4.5221171254661501</c:v>
                </c:pt>
                <c:pt idx="44">
                  <c:v>4.5521150100852807</c:v>
                </c:pt>
                <c:pt idx="45">
                  <c:v>4.5787889718408961</c:v>
                </c:pt>
                <c:pt idx="46">
                  <c:v>4.6024509998106629</c:v>
                </c:pt>
                <c:pt idx="47">
                  <c:v>4.6233222599490009</c:v>
                </c:pt>
                <c:pt idx="48">
                  <c:v>4.6416832856815589</c:v>
                </c:pt>
                <c:pt idx="49">
                  <c:v>4.6577605762648577</c:v>
                </c:pt>
                <c:pt idx="50">
                  <c:v>4.6718150924774653</c:v>
                </c:pt>
                <c:pt idx="51">
                  <c:v>4.6839340313188025</c:v>
                </c:pt>
                <c:pt idx="52">
                  <c:v>4.6944932732940163</c:v>
                </c:pt>
                <c:pt idx="53">
                  <c:v>4.7035438009662718</c:v>
                </c:pt>
                <c:pt idx="54">
                  <c:v>4.7112989487957577</c:v>
                </c:pt>
                <c:pt idx="55">
                  <c:v>4.7179339611008002</c:v>
                </c:pt>
                <c:pt idx="56">
                  <c:v>4.723549620561605</c:v>
                </c:pt>
                <c:pt idx="57">
                  <c:v>4.7282955589375755</c:v>
                </c:pt>
                <c:pt idx="58">
                  <c:v>4.7322809767878127</c:v>
                </c:pt>
                <c:pt idx="59">
                  <c:v>4.7356191577738569</c:v>
                </c:pt>
                <c:pt idx="60">
                  <c:v>4.7383856781570985</c:v>
                </c:pt>
                <c:pt idx="61">
                  <c:v>4.7406720496073484</c:v>
                </c:pt>
                <c:pt idx="62">
                  <c:v>4.742552154449184</c:v>
                </c:pt>
                <c:pt idx="63">
                  <c:v>4.744088381889652</c:v>
                </c:pt>
                <c:pt idx="64">
                  <c:v>4.7453363760913492</c:v>
                </c:pt>
                <c:pt idx="65">
                  <c:v>4.7463435089046424</c:v>
                </c:pt>
                <c:pt idx="66">
                  <c:v>4.7471515442158099</c:v>
                </c:pt>
                <c:pt idx="67">
                  <c:v>4.7477954974571812</c:v>
                </c:pt>
                <c:pt idx="68">
                  <c:v>4.7483054504980835</c:v>
                </c:pt>
                <c:pt idx="69">
                  <c:v>4.74870630763035</c:v>
                </c:pt>
                <c:pt idx="70">
                  <c:v>4.7490191589607669</c:v>
                </c:pt>
                <c:pt idx="71">
                  <c:v>4.7492619494938664</c:v>
                </c:pt>
                <c:pt idx="72">
                  <c:v>4.7494487386044124</c:v>
                </c:pt>
                <c:pt idx="73">
                  <c:v>4.749591416117072</c:v>
                </c:pt>
                <c:pt idx="74">
                  <c:v>4.749699512930639</c:v>
                </c:pt>
                <c:pt idx="75">
                  <c:v>4.7497807872979507</c:v>
                </c:pt>
                <c:pt idx="76">
                  <c:v>4.7498414085683649</c:v>
                </c:pt>
                <c:pt idx="77">
                  <c:v>4.7498862338300167</c:v>
                </c:pt>
                <c:pt idx="78">
                  <c:v>4.7499190937275131</c:v>
                </c:pt>
                <c:pt idx="79">
                  <c:v>4.7499429817667043</c:v>
                </c:pt>
                <c:pt idx="80">
                  <c:v>4.7499601807638827</c:v>
                </c:pt>
                <c:pt idx="81">
                  <c:v>4.7499724542718456</c:v>
                </c:pt>
                <c:pt idx="82">
                  <c:v>4.7499811288732499</c:v>
                </c:pt>
                <c:pt idx="83">
                  <c:v>4.7499871986184274</c:v>
                </c:pt>
                <c:pt idx="84">
                  <c:v>4.7499914043564839</c:v>
                </c:pt>
                <c:pt idx="85">
                  <c:v>4.7499942885815383</c:v>
                </c:pt>
                <c:pt idx="86">
                  <c:v>4.7499962456122793</c:v>
                </c:pt>
                <c:pt idx="87">
                  <c:v>4.7499975590817423</c:v>
                </c:pt>
                <c:pt idx="88">
                  <c:v>4.7499984308985157</c:v>
                </c:pt>
                <c:pt idx="89">
                  <c:v>4.7499990029847208</c:v>
                </c:pt>
                <c:pt idx="90">
                  <c:v>4.7499993739524422</c:v>
                </c:pt>
                <c:pt idx="91">
                  <c:v>4.7499996117051717</c:v>
                </c:pt>
                <c:pt idx="92">
                  <c:v>4.749999762164987</c:v>
                </c:pt>
                <c:pt idx="93">
                  <c:v>4.7499998561832522</c:v>
                </c:pt>
                <c:pt idx="94">
                  <c:v>4.7499999141777458</c:v>
                </c:pt>
                <c:pt idx="95">
                  <c:v>4.7499999494769032</c:v>
                </c:pt>
                <c:pt idx="96">
                  <c:v>4.749999970667143</c:v>
                </c:pt>
                <c:pt idx="97">
                  <c:v>4.7499999832122306</c:v>
                </c:pt>
                <c:pt idx="98">
                  <c:v>4.7499999905318564</c:v>
                </c:pt>
                <c:pt idx="99">
                  <c:v>4.7499999947400475</c:v>
                </c:pt>
                <c:pt idx="100">
                  <c:v>4.7499999971225106</c:v>
                </c:pt>
                <c:pt idx="101">
                  <c:v>4.7499999984506198</c:v>
                </c:pt>
                <c:pt idx="102">
                  <c:v>4.7499999991791864</c:v>
                </c:pt>
                <c:pt idx="103">
                  <c:v>4.7499999995723536</c:v>
                </c:pt>
              </c:numCache>
            </c:numRef>
          </c:xVal>
          <c:yVal>
            <c:numRef>
              <c:f>serie4!$E$10:$E$113</c:f>
              <c:numCache>
                <c:formatCode>0.00000</c:formatCode>
                <c:ptCount val="104"/>
                <c:pt idx="0">
                  <c:v>0.14579</c:v>
                </c:pt>
                <c:pt idx="1">
                  <c:v>0.10023</c:v>
                </c:pt>
                <c:pt idx="2">
                  <c:v>2.6501E-2</c:v>
                </c:pt>
                <c:pt idx="3">
                  <c:v>0</c:v>
                </c:pt>
                <c:pt idx="4">
                  <c:v>1.0518E-2</c:v>
                </c:pt>
                <c:pt idx="5">
                  <c:v>5.3821000000000001E-2</c:v>
                </c:pt>
                <c:pt idx="6">
                  <c:v>0.10033</c:v>
                </c:pt>
                <c:pt idx="7">
                  <c:v>9.4280000000000003E-2</c:v>
                </c:pt>
                <c:pt idx="8">
                  <c:v>4.6711000000000003E-2</c:v>
                </c:pt>
                <c:pt idx="9">
                  <c:v>9.4076000000000003E-3</c:v>
                </c:pt>
                <c:pt idx="10">
                  <c:v>0</c:v>
                </c:pt>
                <c:pt idx="11">
                  <c:v>0</c:v>
                </c:pt>
                <c:pt idx="12">
                  <c:v>2.6808999999999999E-3</c:v>
                </c:pt>
                <c:pt idx="13">
                  <c:v>5.4374000000000002E-3</c:v>
                </c:pt>
                <c:pt idx="14">
                  <c:v>3.0977000000000001E-3</c:v>
                </c:pt>
                <c:pt idx="15">
                  <c:v>9.4992999999999998E-4</c:v>
                </c:pt>
                <c:pt idx="16">
                  <c:v>7.0895999999999997E-3</c:v>
                </c:pt>
                <c:pt idx="17">
                  <c:v>7.1148000000000001E-3</c:v>
                </c:pt>
                <c:pt idx="18">
                  <c:v>6.6724999999999998E-4</c:v>
                </c:pt>
                <c:pt idx="19">
                  <c:v>1.1632000000000001E-3</c:v>
                </c:pt>
                <c:pt idx="20">
                  <c:v>5.6918000000000003E-3</c:v>
                </c:pt>
                <c:pt idx="21">
                  <c:v>8.6546000000000001E-3</c:v>
                </c:pt>
                <c:pt idx="22">
                  <c:v>9.6872999999999994E-3</c:v>
                </c:pt>
                <c:pt idx="23">
                  <c:v>1.6809000000000001E-2</c:v>
                </c:pt>
                <c:pt idx="24">
                  <c:v>2.8615999999999999E-2</c:v>
                </c:pt>
                <c:pt idx="25">
                  <c:v>3.2323999999999999E-2</c:v>
                </c:pt>
                <c:pt idx="26">
                  <c:v>3.7000999999999999E-2</c:v>
                </c:pt>
                <c:pt idx="27">
                  <c:v>3.2447999999999998E-2</c:v>
                </c:pt>
                <c:pt idx="28">
                  <c:v>2.1225000000000001E-2</c:v>
                </c:pt>
                <c:pt idx="29">
                  <c:v>1.6740000000000001E-2</c:v>
                </c:pt>
                <c:pt idx="30">
                  <c:v>2.0150999999999999E-2</c:v>
                </c:pt>
                <c:pt idx="31">
                  <c:v>3.1919000000000003E-2</c:v>
                </c:pt>
                <c:pt idx="32">
                  <c:v>4.7892999999999998E-2</c:v>
                </c:pt>
                <c:pt idx="33">
                  <c:v>7.1818000000000007E-2</c:v>
                </c:pt>
                <c:pt idx="34">
                  <c:v>9.6976999999999994E-2</c:v>
                </c:pt>
                <c:pt idx="35">
                  <c:v>0.11282</c:v>
                </c:pt>
                <c:pt idx="36">
                  <c:v>0.13664000000000001</c:v>
                </c:pt>
                <c:pt idx="37">
                  <c:v>0.18209</c:v>
                </c:pt>
                <c:pt idx="38">
                  <c:v>0.18010000000000001</c:v>
                </c:pt>
                <c:pt idx="39">
                  <c:v>0.15834000000000001</c:v>
                </c:pt>
                <c:pt idx="40">
                  <c:v>0.17963999999999999</c:v>
                </c:pt>
                <c:pt idx="41">
                  <c:v>0.19694999999999999</c:v>
                </c:pt>
                <c:pt idx="42">
                  <c:v>0.19467000000000001</c:v>
                </c:pt>
                <c:pt idx="43">
                  <c:v>0.20580000000000001</c:v>
                </c:pt>
                <c:pt idx="44">
                  <c:v>0.27740999999999999</c:v>
                </c:pt>
                <c:pt idx="45">
                  <c:v>0.28477000000000002</c:v>
                </c:pt>
                <c:pt idx="46">
                  <c:v>0.22433</c:v>
                </c:pt>
                <c:pt idx="47">
                  <c:v>0.20982000000000001</c:v>
                </c:pt>
                <c:pt idx="48">
                  <c:v>0.17931</c:v>
                </c:pt>
                <c:pt idx="49">
                  <c:v>0.14445</c:v>
                </c:pt>
                <c:pt idx="50">
                  <c:v>0.12717000000000001</c:v>
                </c:pt>
                <c:pt idx="51">
                  <c:v>0.11745999999999999</c:v>
                </c:pt>
                <c:pt idx="52">
                  <c:v>0.21812000000000001</c:v>
                </c:pt>
                <c:pt idx="53">
                  <c:v>0.25140000000000001</c:v>
                </c:pt>
                <c:pt idx="54">
                  <c:v>0.15035000000000001</c:v>
                </c:pt>
                <c:pt idx="55">
                  <c:v>0.11692</c:v>
                </c:pt>
                <c:pt idx="56">
                  <c:v>0.11847000000000001</c:v>
                </c:pt>
                <c:pt idx="57">
                  <c:v>0.11756999999999999</c:v>
                </c:pt>
                <c:pt idx="58">
                  <c:v>0.10538</c:v>
                </c:pt>
                <c:pt idx="59">
                  <c:v>9.2922000000000005E-2</c:v>
                </c:pt>
                <c:pt idx="60">
                  <c:v>9.2994999999999994E-2</c:v>
                </c:pt>
                <c:pt idx="61">
                  <c:v>8.9672000000000002E-2</c:v>
                </c:pt>
                <c:pt idx="62">
                  <c:v>8.0823000000000006E-2</c:v>
                </c:pt>
                <c:pt idx="63">
                  <c:v>7.4186000000000002E-2</c:v>
                </c:pt>
                <c:pt idx="64">
                  <c:v>6.7784999999999998E-2</c:v>
                </c:pt>
                <c:pt idx="65">
                  <c:v>5.4461000000000002E-2</c:v>
                </c:pt>
                <c:pt idx="66">
                  <c:v>6.2272000000000001E-2</c:v>
                </c:pt>
                <c:pt idx="67">
                  <c:v>0.14365</c:v>
                </c:pt>
                <c:pt idx="68">
                  <c:v>0.20321</c:v>
                </c:pt>
                <c:pt idx="69">
                  <c:v>0.13566</c:v>
                </c:pt>
                <c:pt idx="70">
                  <c:v>6.3791E-2</c:v>
                </c:pt>
                <c:pt idx="71">
                  <c:v>5.4482999999999997E-2</c:v>
                </c:pt>
                <c:pt idx="72">
                  <c:v>5.5895E-2</c:v>
                </c:pt>
                <c:pt idx="73">
                  <c:v>5.1244999999999999E-2</c:v>
                </c:pt>
                <c:pt idx="74">
                  <c:v>4.1438999999999997E-2</c:v>
                </c:pt>
                <c:pt idx="75">
                  <c:v>4.0152E-2</c:v>
                </c:pt>
                <c:pt idx="76">
                  <c:v>4.1304E-2</c:v>
                </c:pt>
                <c:pt idx="77">
                  <c:v>3.9040999999999999E-2</c:v>
                </c:pt>
                <c:pt idx="78">
                  <c:v>3.7969999999999997E-2</c:v>
                </c:pt>
                <c:pt idx="79">
                  <c:v>3.9101999999999998E-2</c:v>
                </c:pt>
                <c:pt idx="80">
                  <c:v>3.6311999999999997E-2</c:v>
                </c:pt>
                <c:pt idx="81">
                  <c:v>3.1302999999999997E-2</c:v>
                </c:pt>
                <c:pt idx="82">
                  <c:v>3.0696000000000001E-2</c:v>
                </c:pt>
                <c:pt idx="83">
                  <c:v>3.0061000000000001E-2</c:v>
                </c:pt>
                <c:pt idx="84">
                  <c:v>2.836E-2</c:v>
                </c:pt>
                <c:pt idx="85">
                  <c:v>2.6567E-2</c:v>
                </c:pt>
                <c:pt idx="86">
                  <c:v>2.2745000000000001E-2</c:v>
                </c:pt>
                <c:pt idx="87">
                  <c:v>2.0715999999999998E-2</c:v>
                </c:pt>
                <c:pt idx="88">
                  <c:v>2.4265999999999999E-2</c:v>
                </c:pt>
                <c:pt idx="89">
                  <c:v>2.1486999999999999E-2</c:v>
                </c:pt>
                <c:pt idx="90">
                  <c:v>1.8428E-2</c:v>
                </c:pt>
                <c:pt idx="91">
                  <c:v>2.0541E-2</c:v>
                </c:pt>
                <c:pt idx="92">
                  <c:v>1.6518999999999999E-2</c:v>
                </c:pt>
                <c:pt idx="93">
                  <c:v>1.3157E-2</c:v>
                </c:pt>
                <c:pt idx="94">
                  <c:v>1.6389000000000001E-2</c:v>
                </c:pt>
                <c:pt idx="95">
                  <c:v>1.8429999999999998E-2</c:v>
                </c:pt>
                <c:pt idx="96">
                  <c:v>1.5689000000000002E-2</c:v>
                </c:pt>
                <c:pt idx="97">
                  <c:v>1.4463999999999999E-2</c:v>
                </c:pt>
                <c:pt idx="98">
                  <c:v>1.5644999999999999E-2</c:v>
                </c:pt>
                <c:pt idx="99">
                  <c:v>1.4937000000000001E-2</c:v>
                </c:pt>
                <c:pt idx="100">
                  <c:v>1.0503E-2</c:v>
                </c:pt>
                <c:pt idx="101">
                  <c:v>7.2091000000000004E-3</c:v>
                </c:pt>
                <c:pt idx="102">
                  <c:v>1.5023999999999999E-2</c:v>
                </c:pt>
                <c:pt idx="103">
                  <c:v>2.2284000000000002E-2</c:v>
                </c:pt>
              </c:numCache>
            </c:numRef>
          </c:yVal>
          <c:smooth val="1"/>
          <c:extLst>
            <c:ext xmlns:c16="http://schemas.microsoft.com/office/drawing/2014/chart" uri="{C3380CC4-5D6E-409C-BE32-E72D297353CC}">
              <c16:uniqueId val="{00000000-5FA5-BE4C-BFE0-B871A67625CB}"/>
            </c:ext>
          </c:extLst>
        </c:ser>
        <c:dLbls>
          <c:showLegendKey val="0"/>
          <c:showVal val="0"/>
          <c:showCatName val="0"/>
          <c:showSerName val="0"/>
          <c:showPercent val="0"/>
          <c:showBubbleSize val="0"/>
        </c:dLbls>
        <c:axId val="536755519"/>
        <c:axId val="532704031"/>
      </c:scatterChart>
      <c:valAx>
        <c:axId val="536755519"/>
        <c:scaling>
          <c:orientation val="maxMin"/>
          <c:max val="5"/>
          <c:min val="-7"/>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latin typeface="Symbol" pitchFamily="2" charset="2"/>
                  </a:rPr>
                  <a:t>d</a:t>
                </a:r>
                <a:r>
                  <a:rPr lang="en-US" sz="1800"/>
                  <a:t> (ppm)</a:t>
                </a:r>
              </a:p>
            </c:rich>
          </c:tx>
          <c:layout>
            <c:manualLayout>
              <c:xMode val="edge"/>
              <c:yMode val="edge"/>
              <c:x val="0.40176798927424695"/>
              <c:y val="0.90530426502023453"/>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04031"/>
        <c:crosses val="autoZero"/>
        <c:crossBetween val="midCat"/>
        <c:majorUnit val="2"/>
      </c:valAx>
      <c:valAx>
        <c:axId val="532704031"/>
        <c:scaling>
          <c:orientation val="minMax"/>
          <c:max val="0.30000000000000004"/>
          <c:min val="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dV(logd)</a:t>
                </a:r>
                <a:r>
                  <a:rPr lang="en-US" sz="1800" baseline="0"/>
                  <a:t> mL/g</a:t>
                </a:r>
                <a:endParaRPr lang="en-US" sz="1800"/>
              </a:p>
            </c:rich>
          </c:tx>
          <c:layout>
            <c:manualLayout>
              <c:xMode val="edge"/>
              <c:yMode val="edge"/>
              <c:x val="1.2653343464829112E-2"/>
              <c:y val="0.39882273385343625"/>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7555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Calculated NMR Spectrum</a:t>
            </a:r>
            <a:endParaRPr lang="en-US" sz="2000" baseline="0"/>
          </a:p>
          <a:p>
            <a:pPr>
              <a:defRPr sz="2000"/>
            </a:pPr>
            <a:r>
              <a:rPr lang="en-US" sz="2000" baseline="0"/>
              <a:t>From Pore Size Distribution</a:t>
            </a:r>
            <a:endParaRPr lang="en-US" sz="2000"/>
          </a:p>
        </c:rich>
      </c:tx>
      <c:layout>
        <c:manualLayout>
          <c:xMode val="edge"/>
          <c:yMode val="edge"/>
          <c:x val="0.27212085353889898"/>
          <c:y val="3.2379902431960137E-3"/>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02847053717873"/>
          <c:y val="0.16643801038871034"/>
          <c:w val="0.84722781668534541"/>
          <c:h val="0.6864045221884687"/>
        </c:manualLayout>
      </c:layout>
      <c:scatterChart>
        <c:scatterStyle val="smoothMarker"/>
        <c:varyColors val="0"/>
        <c:ser>
          <c:idx val="1"/>
          <c:order val="0"/>
          <c:tx>
            <c:strRef>
              <c:f>serie4!$H$9</c:f>
              <c:strCache>
                <c:ptCount val="1"/>
                <c:pt idx="0">
                  <c:v>calc. d (ppm)</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serie4!$H$10:$H$113</c:f>
              <c:numCache>
                <c:formatCode>0.0000</c:formatCode>
                <c:ptCount val="104"/>
                <c:pt idx="0">
                  <c:v>-6.0619960841513372</c:v>
                </c:pt>
                <c:pt idx="1">
                  <c:v>-5.5588281073872405</c:v>
                </c:pt>
                <c:pt idx="2">
                  <c:v>-5.0697237715301764</c:v>
                </c:pt>
                <c:pt idx="3">
                  <c:v>-4.5688140915501325</c:v>
                </c:pt>
                <c:pt idx="4">
                  <c:v>-4.0981753336268909</c:v>
                </c:pt>
                <c:pt idx="5">
                  <c:v>-3.6208449477222207</c:v>
                </c:pt>
                <c:pt idx="6">
                  <c:v>-3.162906889914253</c:v>
                </c:pt>
                <c:pt idx="7">
                  <c:v>-2.7039358018273063</c:v>
                </c:pt>
                <c:pt idx="8">
                  <c:v>-2.2664988881425217</c:v>
                </c:pt>
                <c:pt idx="9">
                  <c:v>-1.8325620843535564</c:v>
                </c:pt>
                <c:pt idx="10">
                  <c:v>-1.4214257077389778</c:v>
                </c:pt>
                <c:pt idx="11">
                  <c:v>-1.0172520576653152</c:v>
                </c:pt>
                <c:pt idx="12">
                  <c:v>-0.62946540381857474</c:v>
                </c:pt>
                <c:pt idx="13">
                  <c:v>-0.25222630311325123</c:v>
                </c:pt>
                <c:pt idx="14">
                  <c:v>0.11258035114492326</c:v>
                </c:pt>
                <c:pt idx="15">
                  <c:v>0.45808207651320121</c:v>
                </c:pt>
                <c:pt idx="16">
                  <c:v>0.78931884189676227</c:v>
                </c:pt>
                <c:pt idx="17">
                  <c:v>1.1052885514020936</c:v>
                </c:pt>
                <c:pt idx="18">
                  <c:v>1.405267955302882</c:v>
                </c:pt>
                <c:pt idx="19">
                  <c:v>1.6887885806705247</c:v>
                </c:pt>
                <c:pt idx="20">
                  <c:v>1.9589013488579083</c:v>
                </c:pt>
                <c:pt idx="21">
                  <c:v>2.2116246578194008</c:v>
                </c:pt>
                <c:pt idx="22">
                  <c:v>2.4498321263746483</c:v>
                </c:pt>
                <c:pt idx="23">
                  <c:v>2.7464615056932393</c:v>
                </c:pt>
                <c:pt idx="24">
                  <c:v>2.9078558017798803</c:v>
                </c:pt>
                <c:pt idx="25">
                  <c:v>3.0601778120637366</c:v>
                </c:pt>
                <c:pt idx="26">
                  <c:v>3.2032582864527663</c:v>
                </c:pt>
                <c:pt idx="27">
                  <c:v>3.3375388467289522</c:v>
                </c:pt>
                <c:pt idx="28">
                  <c:v>3.4631233725640325</c:v>
                </c:pt>
                <c:pt idx="29">
                  <c:v>3.580561620143305</c:v>
                </c:pt>
                <c:pt idx="30">
                  <c:v>3.6898523833103178</c:v>
                </c:pt>
                <c:pt idx="31">
                  <c:v>3.7915143094675079</c:v>
                </c:pt>
                <c:pt idx="32">
                  <c:v>3.8856216028911654</c:v>
                </c:pt>
                <c:pt idx="33">
                  <c:v>3.9726687754001659</c:v>
                </c:pt>
                <c:pt idx="34">
                  <c:v>4.0528663939687117</c:v>
                </c:pt>
                <c:pt idx="35">
                  <c:v>4.1265351053881787</c:v>
                </c:pt>
                <c:pt idx="36">
                  <c:v>4.1941152766813277</c:v>
                </c:pt>
                <c:pt idx="37">
                  <c:v>4.255798598132758</c:v>
                </c:pt>
                <c:pt idx="38">
                  <c:v>4.3120548371760083</c:v>
                </c:pt>
                <c:pt idx="39">
                  <c:v>4.3630964970966497</c:v>
                </c:pt>
                <c:pt idx="40">
                  <c:v>4.4093173255870646</c:v>
                </c:pt>
                <c:pt idx="41">
                  <c:v>4.4510163646185203</c:v>
                </c:pt>
                <c:pt idx="42">
                  <c:v>4.4885198214440214</c:v>
                </c:pt>
                <c:pt idx="43">
                  <c:v>4.5221171254661501</c:v>
                </c:pt>
                <c:pt idx="44">
                  <c:v>4.5521150100852807</c:v>
                </c:pt>
                <c:pt idx="45">
                  <c:v>4.5787889718408961</c:v>
                </c:pt>
                <c:pt idx="46">
                  <c:v>4.6024509998106629</c:v>
                </c:pt>
                <c:pt idx="47">
                  <c:v>4.6233222599490009</c:v>
                </c:pt>
                <c:pt idx="48">
                  <c:v>4.6416832856815589</c:v>
                </c:pt>
                <c:pt idx="49">
                  <c:v>4.6577605762648577</c:v>
                </c:pt>
                <c:pt idx="50">
                  <c:v>4.6718150924774653</c:v>
                </c:pt>
                <c:pt idx="51">
                  <c:v>4.6839340313188025</c:v>
                </c:pt>
                <c:pt idx="52">
                  <c:v>4.6944932732940163</c:v>
                </c:pt>
                <c:pt idx="53">
                  <c:v>4.7035438009662718</c:v>
                </c:pt>
                <c:pt idx="54">
                  <c:v>4.7112989487957577</c:v>
                </c:pt>
                <c:pt idx="55">
                  <c:v>4.7179339611008002</c:v>
                </c:pt>
                <c:pt idx="56">
                  <c:v>4.723549620561605</c:v>
                </c:pt>
                <c:pt idx="57">
                  <c:v>4.7282955589375755</c:v>
                </c:pt>
                <c:pt idx="58">
                  <c:v>4.7322809767878127</c:v>
                </c:pt>
                <c:pt idx="59">
                  <c:v>4.7356191577738569</c:v>
                </c:pt>
                <c:pt idx="60">
                  <c:v>4.7383856781570985</c:v>
                </c:pt>
                <c:pt idx="61">
                  <c:v>4.7406720496073484</c:v>
                </c:pt>
                <c:pt idx="62">
                  <c:v>4.742552154449184</c:v>
                </c:pt>
                <c:pt idx="63">
                  <c:v>4.744088381889652</c:v>
                </c:pt>
                <c:pt idx="64">
                  <c:v>4.7453363760913492</c:v>
                </c:pt>
                <c:pt idx="65">
                  <c:v>4.7463435089046424</c:v>
                </c:pt>
                <c:pt idx="66">
                  <c:v>4.7471515442158099</c:v>
                </c:pt>
                <c:pt idx="67">
                  <c:v>4.7477954974571812</c:v>
                </c:pt>
                <c:pt idx="68">
                  <c:v>4.7483054504980835</c:v>
                </c:pt>
                <c:pt idx="69">
                  <c:v>4.74870630763035</c:v>
                </c:pt>
                <c:pt idx="70">
                  <c:v>4.7490191589607669</c:v>
                </c:pt>
                <c:pt idx="71">
                  <c:v>4.7492619494938664</c:v>
                </c:pt>
                <c:pt idx="72">
                  <c:v>4.7494487386044124</c:v>
                </c:pt>
                <c:pt idx="73">
                  <c:v>4.749591416117072</c:v>
                </c:pt>
                <c:pt idx="74">
                  <c:v>4.749699512930639</c:v>
                </c:pt>
                <c:pt idx="75">
                  <c:v>4.7497807872979507</c:v>
                </c:pt>
                <c:pt idx="76">
                  <c:v>4.7498414085683649</c:v>
                </c:pt>
                <c:pt idx="77">
                  <c:v>4.7498862338300167</c:v>
                </c:pt>
                <c:pt idx="78">
                  <c:v>4.7499190937275131</c:v>
                </c:pt>
                <c:pt idx="79">
                  <c:v>4.7499429817667043</c:v>
                </c:pt>
                <c:pt idx="80">
                  <c:v>4.7499601807638827</c:v>
                </c:pt>
                <c:pt idx="81">
                  <c:v>4.7499724542718456</c:v>
                </c:pt>
                <c:pt idx="82">
                  <c:v>4.7499811288732499</c:v>
                </c:pt>
                <c:pt idx="83">
                  <c:v>4.7499871986184274</c:v>
                </c:pt>
                <c:pt idx="84">
                  <c:v>4.7499914043564839</c:v>
                </c:pt>
                <c:pt idx="85">
                  <c:v>4.7499942885815383</c:v>
                </c:pt>
                <c:pt idx="86">
                  <c:v>4.7499962456122793</c:v>
                </c:pt>
                <c:pt idx="87">
                  <c:v>4.7499975590817423</c:v>
                </c:pt>
                <c:pt idx="88">
                  <c:v>4.7499984308985157</c:v>
                </c:pt>
                <c:pt idx="89">
                  <c:v>4.7499990029847208</c:v>
                </c:pt>
                <c:pt idx="90">
                  <c:v>4.7499993739524422</c:v>
                </c:pt>
                <c:pt idx="91">
                  <c:v>4.7499996117051717</c:v>
                </c:pt>
                <c:pt idx="92">
                  <c:v>4.749999762164987</c:v>
                </c:pt>
                <c:pt idx="93">
                  <c:v>4.7499998561832522</c:v>
                </c:pt>
                <c:pt idx="94">
                  <c:v>4.7499999141777458</c:v>
                </c:pt>
                <c:pt idx="95">
                  <c:v>4.7499999494769032</c:v>
                </c:pt>
                <c:pt idx="96">
                  <c:v>4.749999970667143</c:v>
                </c:pt>
                <c:pt idx="97">
                  <c:v>4.7499999832122306</c:v>
                </c:pt>
                <c:pt idx="98">
                  <c:v>4.7499999905318564</c:v>
                </c:pt>
                <c:pt idx="99">
                  <c:v>4.7499999947400475</c:v>
                </c:pt>
                <c:pt idx="100">
                  <c:v>4.7499999971225106</c:v>
                </c:pt>
                <c:pt idx="101">
                  <c:v>4.7499999984506198</c:v>
                </c:pt>
                <c:pt idx="102">
                  <c:v>4.7499999991791864</c:v>
                </c:pt>
                <c:pt idx="103">
                  <c:v>4.7499999995723536</c:v>
                </c:pt>
              </c:numCache>
            </c:numRef>
          </c:xVal>
          <c:yVal>
            <c:numRef>
              <c:f>serie4!$Y$10:$Y$113</c:f>
              <c:numCache>
                <c:formatCode>0.0000</c:formatCode>
                <c:ptCount val="104"/>
                <c:pt idx="0">
                  <c:v>1.7139</c:v>
                </c:pt>
                <c:pt idx="1">
                  <c:v>1.6135999999999999</c:v>
                </c:pt>
                <c:pt idx="2">
                  <c:v>1.2766999999999999</c:v>
                </c:pt>
                <c:pt idx="3">
                  <c:v>0.91278000000000004</c:v>
                </c:pt>
                <c:pt idx="4">
                  <c:v>0.76454999999999995</c:v>
                </c:pt>
                <c:pt idx="5">
                  <c:v>0.83357999999999999</c:v>
                </c:pt>
                <c:pt idx="6">
                  <c:v>0.97155000000000002</c:v>
                </c:pt>
                <c:pt idx="7">
                  <c:v>1.0674999999999999</c:v>
                </c:pt>
                <c:pt idx="8">
                  <c:v>1.2324999999999999</c:v>
                </c:pt>
                <c:pt idx="9">
                  <c:v>1.2226999999999999</c:v>
                </c:pt>
                <c:pt idx="10">
                  <c:v>0.91852</c:v>
                </c:pt>
                <c:pt idx="11">
                  <c:v>0.76293</c:v>
                </c:pt>
                <c:pt idx="12">
                  <c:v>0.64910999999999996</c:v>
                </c:pt>
                <c:pt idx="13">
                  <c:v>0.34508</c:v>
                </c:pt>
                <c:pt idx="14">
                  <c:v>9.6974000000000005E-2</c:v>
                </c:pt>
                <c:pt idx="15">
                  <c:v>4.9348000000000003E-2</c:v>
                </c:pt>
                <c:pt idx="16">
                  <c:v>7.2858000000000006E-2</c:v>
                </c:pt>
                <c:pt idx="17">
                  <c:v>5.9542999999999999E-2</c:v>
                </c:pt>
                <c:pt idx="18">
                  <c:v>1.9635E-2</c:v>
                </c:pt>
                <c:pt idx="19">
                  <c:v>3.6454E-3</c:v>
                </c:pt>
                <c:pt idx="20">
                  <c:v>7.8282000000000004E-3</c:v>
                </c:pt>
                <c:pt idx="21">
                  <c:v>8.9096999999999996E-3</c:v>
                </c:pt>
                <c:pt idx="22">
                  <c:v>0.37861</c:v>
                </c:pt>
                <c:pt idx="23">
                  <c:v>0.85558999999999996</c:v>
                </c:pt>
                <c:pt idx="24">
                  <c:v>0.98490999999999995</c:v>
                </c:pt>
                <c:pt idx="25">
                  <c:v>0.66761999999999999</c:v>
                </c:pt>
                <c:pt idx="26">
                  <c:v>0.50033000000000005</c:v>
                </c:pt>
                <c:pt idx="27">
                  <c:v>0.36956</c:v>
                </c:pt>
                <c:pt idx="28">
                  <c:v>0.29431000000000002</c:v>
                </c:pt>
                <c:pt idx="29">
                  <c:v>0.22411</c:v>
                </c:pt>
                <c:pt idx="30">
                  <c:v>0.12278</c:v>
                </c:pt>
                <c:pt idx="31">
                  <c:v>8.8536000000000004E-2</c:v>
                </c:pt>
                <c:pt idx="32">
                  <c:v>7.5540999999999997E-2</c:v>
                </c:pt>
                <c:pt idx="33">
                  <c:v>6.2862000000000001E-2</c:v>
                </c:pt>
                <c:pt idx="34">
                  <c:v>9.6204999999999999E-2</c:v>
                </c:pt>
                <c:pt idx="35">
                  <c:v>0.10815</c:v>
                </c:pt>
                <c:pt idx="36">
                  <c:v>0.10218000000000001</c:v>
                </c:pt>
                <c:pt idx="37">
                  <c:v>0.13797999999999999</c:v>
                </c:pt>
                <c:pt idx="38">
                  <c:v>0.13267999999999999</c:v>
                </c:pt>
                <c:pt idx="39">
                  <c:v>0.11991</c:v>
                </c:pt>
                <c:pt idx="40">
                  <c:v>0.18390000000000001</c:v>
                </c:pt>
                <c:pt idx="41">
                  <c:v>0.20185</c:v>
                </c:pt>
                <c:pt idx="42">
                  <c:v>0.20533000000000001</c:v>
                </c:pt>
                <c:pt idx="43">
                  <c:v>0.22958999999999999</c:v>
                </c:pt>
                <c:pt idx="44">
                  <c:v>0.21393000000000001</c:v>
                </c:pt>
                <c:pt idx="45">
                  <c:v>0.22323000000000001</c:v>
                </c:pt>
                <c:pt idx="46">
                  <c:v>0.21834999999999999</c:v>
                </c:pt>
                <c:pt idx="47">
                  <c:v>0.25056</c:v>
                </c:pt>
                <c:pt idx="48">
                  <c:v>0.24249999999999999</c:v>
                </c:pt>
                <c:pt idx="49">
                  <c:v>0.12908</c:v>
                </c:pt>
                <c:pt idx="50">
                  <c:v>0.16148999999999999</c:v>
                </c:pt>
                <c:pt idx="51">
                  <c:v>0.22120000000000001</c:v>
                </c:pt>
                <c:pt idx="52">
                  <c:v>0.14854999999999999</c:v>
                </c:pt>
                <c:pt idx="53">
                  <c:v>9.6020999999999995E-2</c:v>
                </c:pt>
                <c:pt idx="54">
                  <c:v>0.16658000000000001</c:v>
                </c:pt>
                <c:pt idx="55">
                  <c:v>0.193</c:v>
                </c:pt>
                <c:pt idx="56">
                  <c:v>0.12822</c:v>
                </c:pt>
                <c:pt idx="57">
                  <c:v>9.4173000000000007E-2</c:v>
                </c:pt>
                <c:pt idx="58">
                  <c:v>0.11335000000000001</c:v>
                </c:pt>
                <c:pt idx="59">
                  <c:v>0.17779</c:v>
                </c:pt>
                <c:pt idx="60">
                  <c:v>0.16397</c:v>
                </c:pt>
                <c:pt idx="61">
                  <c:v>9.5902000000000001E-2</c:v>
                </c:pt>
                <c:pt idx="62">
                  <c:v>7.3907E-2</c:v>
                </c:pt>
                <c:pt idx="63">
                  <c:v>6.9985000000000006E-2</c:v>
                </c:pt>
                <c:pt idx="64">
                  <c:v>5.6669999999999998E-2</c:v>
                </c:pt>
                <c:pt idx="65">
                  <c:v>9.8598000000000005E-2</c:v>
                </c:pt>
                <c:pt idx="66">
                  <c:v>0.17426</c:v>
                </c:pt>
                <c:pt idx="67">
                  <c:v>0.14243</c:v>
                </c:pt>
                <c:pt idx="68">
                  <c:v>8.2574999999999996E-2</c:v>
                </c:pt>
                <c:pt idx="69">
                  <c:v>7.9033999999999993E-2</c:v>
                </c:pt>
                <c:pt idx="70">
                  <c:v>7.4184E-2</c:v>
                </c:pt>
                <c:pt idx="71">
                  <c:v>6.9242999999999999E-2</c:v>
                </c:pt>
                <c:pt idx="72">
                  <c:v>7.1114999999999998E-2</c:v>
                </c:pt>
                <c:pt idx="73">
                  <c:v>7.8290999999999999E-2</c:v>
                </c:pt>
                <c:pt idx="74">
                  <c:v>7.5843999999999995E-2</c:v>
                </c:pt>
                <c:pt idx="75">
                  <c:v>8.2166000000000003E-2</c:v>
                </c:pt>
                <c:pt idx="76">
                  <c:v>9.7804000000000002E-2</c:v>
                </c:pt>
                <c:pt idx="77">
                  <c:v>9.9285999999999999E-2</c:v>
                </c:pt>
                <c:pt idx="78">
                  <c:v>8.7418999999999997E-2</c:v>
                </c:pt>
                <c:pt idx="79">
                  <c:v>7.3835999999999999E-2</c:v>
                </c:pt>
                <c:pt idx="80">
                  <c:v>6.3933000000000004E-2</c:v>
                </c:pt>
                <c:pt idx="81">
                  <c:v>5.0120999999999999E-2</c:v>
                </c:pt>
                <c:pt idx="82">
                  <c:v>3.1130000000000001E-2</c:v>
                </c:pt>
                <c:pt idx="83">
                  <c:v>1.7637E-2</c:v>
                </c:pt>
                <c:pt idx="84">
                  <c:v>1.5904000000000001E-2</c:v>
                </c:pt>
                <c:pt idx="85">
                  <c:v>1.5427E-2</c:v>
                </c:pt>
                <c:pt idx="86">
                  <c:v>1.8116E-2</c:v>
                </c:pt>
                <c:pt idx="87">
                  <c:v>2.1328E-2</c:v>
                </c:pt>
                <c:pt idx="88">
                  <c:v>2.4109999999999999E-2</c:v>
                </c:pt>
                <c:pt idx="89">
                  <c:v>1.7068E-2</c:v>
                </c:pt>
                <c:pt idx="90">
                  <c:v>1.0064E-2</c:v>
                </c:pt>
                <c:pt idx="91">
                  <c:v>5.8416999999999997E-2</c:v>
                </c:pt>
                <c:pt idx="92">
                  <c:v>8.8828000000000004E-2</c:v>
                </c:pt>
                <c:pt idx="93">
                  <c:v>4.4070999999999999E-2</c:v>
                </c:pt>
                <c:pt idx="94">
                  <c:v>1.8478999999999999E-2</c:v>
                </c:pt>
                <c:pt idx="95">
                  <c:v>2.1097000000000001E-2</c:v>
                </c:pt>
                <c:pt idx="96">
                  <c:v>1.8474000000000001E-2</c:v>
                </c:pt>
                <c:pt idx="97">
                  <c:v>1.6736000000000001E-2</c:v>
                </c:pt>
                <c:pt idx="98">
                  <c:v>8.8623E-3</c:v>
                </c:pt>
                <c:pt idx="99">
                  <c:v>1.0378E-2</c:v>
                </c:pt>
                <c:pt idx="100">
                  <c:v>1.9983999999999998E-2</c:v>
                </c:pt>
                <c:pt idx="101">
                  <c:v>3.5387000000000002E-2</c:v>
                </c:pt>
                <c:pt idx="102">
                  <c:v>7.6335E-2</c:v>
                </c:pt>
                <c:pt idx="103">
                  <c:v>0.10111000000000001</c:v>
                </c:pt>
              </c:numCache>
            </c:numRef>
          </c:yVal>
          <c:smooth val="1"/>
          <c:extLst>
            <c:ext xmlns:c16="http://schemas.microsoft.com/office/drawing/2014/chart" uri="{C3380CC4-5D6E-409C-BE32-E72D297353CC}">
              <c16:uniqueId val="{00000000-661A-3246-AC40-867B8DC6D28F}"/>
            </c:ext>
          </c:extLst>
        </c:ser>
        <c:dLbls>
          <c:showLegendKey val="0"/>
          <c:showVal val="0"/>
          <c:showCatName val="0"/>
          <c:showSerName val="0"/>
          <c:showPercent val="0"/>
          <c:showBubbleSize val="0"/>
        </c:dLbls>
        <c:axId val="536755519"/>
        <c:axId val="532704031"/>
      </c:scatterChart>
      <c:valAx>
        <c:axId val="536755519"/>
        <c:scaling>
          <c:orientation val="maxMin"/>
          <c:max val="5"/>
          <c:min val="-7"/>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latin typeface="Symbol" pitchFamily="2" charset="2"/>
                  </a:rPr>
                  <a:t>d</a:t>
                </a:r>
                <a:r>
                  <a:rPr lang="en-US" sz="1800"/>
                  <a:t> (ppm)</a:t>
                </a:r>
              </a:p>
            </c:rich>
          </c:tx>
          <c:layout>
            <c:manualLayout>
              <c:xMode val="edge"/>
              <c:yMode val="edge"/>
              <c:x val="0.40176798927424695"/>
              <c:y val="0.90530426502023453"/>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04031"/>
        <c:crosses val="autoZero"/>
        <c:crossBetween val="midCat"/>
        <c:majorUnit val="2"/>
      </c:valAx>
      <c:valAx>
        <c:axId val="532704031"/>
        <c:scaling>
          <c:orientation val="minMax"/>
          <c:min val="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dV(logd)</a:t>
                </a:r>
                <a:r>
                  <a:rPr lang="en-US" sz="1800" baseline="0"/>
                  <a:t> mL/g</a:t>
                </a:r>
                <a:endParaRPr lang="en-US" sz="1800"/>
              </a:p>
            </c:rich>
          </c:tx>
          <c:layout>
            <c:manualLayout>
              <c:xMode val="edge"/>
              <c:yMode val="edge"/>
              <c:x val="1.2653343464829112E-2"/>
              <c:y val="0.39882273385343625"/>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7555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serie4!$C$121</c:f>
              <c:strCache>
                <c:ptCount val="1"/>
                <c:pt idx="0">
                  <c:v>average pore size</c:v>
                </c:pt>
              </c:strCache>
            </c:strRef>
          </c:tx>
          <c:spPr>
            <a:ln w="19050" cap="rnd">
              <a:noFill/>
              <a:round/>
            </a:ln>
            <a:effectLst/>
          </c:spPr>
          <c:marker>
            <c:symbol val="circle"/>
            <c:size val="5"/>
            <c:spPr>
              <a:solidFill>
                <a:schemeClr val="accent1"/>
              </a:solidFill>
              <a:ln w="9525">
                <a:solidFill>
                  <a:schemeClr val="accent1"/>
                </a:solidFill>
              </a:ln>
              <a:effectLst/>
            </c:spPr>
          </c:marker>
          <c:xVal>
            <c:numRef>
              <c:f>serie4!$B$122:$B$126</c:f>
              <c:numCache>
                <c:formatCode>General</c:formatCode>
                <c:ptCount val="5"/>
                <c:pt idx="0">
                  <c:v>0</c:v>
                </c:pt>
                <c:pt idx="1">
                  <c:v>21</c:v>
                </c:pt>
                <c:pt idx="2">
                  <c:v>50</c:v>
                </c:pt>
                <c:pt idx="3">
                  <c:v>56</c:v>
                </c:pt>
                <c:pt idx="4">
                  <c:v>62</c:v>
                </c:pt>
              </c:numCache>
            </c:numRef>
          </c:xVal>
          <c:yVal>
            <c:numRef>
              <c:f>serie4!$C$122:$C$126</c:f>
              <c:numCache>
                <c:formatCode>General</c:formatCode>
                <c:ptCount val="5"/>
                <c:pt idx="0">
                  <c:v>0.85</c:v>
                </c:pt>
                <c:pt idx="1">
                  <c:v>0.84</c:v>
                </c:pt>
                <c:pt idx="2">
                  <c:v>1.07</c:v>
                </c:pt>
                <c:pt idx="3">
                  <c:v>1.1499999999999999</c:v>
                </c:pt>
                <c:pt idx="4">
                  <c:v>1.28</c:v>
                </c:pt>
              </c:numCache>
            </c:numRef>
          </c:yVal>
          <c:smooth val="0"/>
          <c:extLst>
            <c:ext xmlns:c16="http://schemas.microsoft.com/office/drawing/2014/chart" uri="{C3380CC4-5D6E-409C-BE32-E72D297353CC}">
              <c16:uniqueId val="{00000000-9B50-9A48-BDB7-97F91E9CE2C5}"/>
            </c:ext>
          </c:extLst>
        </c:ser>
        <c:dLbls>
          <c:showLegendKey val="0"/>
          <c:showVal val="0"/>
          <c:showCatName val="0"/>
          <c:showSerName val="0"/>
          <c:showPercent val="0"/>
          <c:showBubbleSize val="0"/>
        </c:dLbls>
        <c:axId val="209740111"/>
        <c:axId val="205387807"/>
      </c:scatterChart>
      <c:valAx>
        <c:axId val="2097401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387807"/>
        <c:crosses val="autoZero"/>
        <c:crossBetween val="midCat"/>
      </c:valAx>
      <c:valAx>
        <c:axId val="205387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74011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Pore Size Distribution</a:t>
            </a:r>
            <a:endParaRPr lang="en-US" sz="2000" baseline="0"/>
          </a:p>
          <a:p>
            <a:pPr>
              <a:defRPr sz="2000"/>
            </a:pPr>
            <a:r>
              <a:rPr lang="en-US" sz="2000" baseline="0"/>
              <a:t>from </a:t>
            </a:r>
            <a:r>
              <a:rPr lang="en-US" sz="2000" b="0" i="0" u="none" strike="noStrike" baseline="0">
                <a:effectLst/>
              </a:rPr>
              <a:t>Gas Sorption</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9925956787833476E-2"/>
          <c:y val="0.23336586805076234"/>
          <c:w val="0.86578057756806437"/>
          <c:h val="0.58296138311819889"/>
        </c:manualLayout>
      </c:layout>
      <c:scatterChart>
        <c:scatterStyle val="smoothMarker"/>
        <c:varyColors val="0"/>
        <c:ser>
          <c:idx val="1"/>
          <c:order val="0"/>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serie4!$BX$10:$BX$118</c:f>
              <c:numCache>
                <c:formatCode>0.0000</c:formatCode>
                <c:ptCount val="109"/>
                <c:pt idx="0">
                  <c:v>0.64</c:v>
                </c:pt>
                <c:pt idx="1">
                  <c:v>0.66600000000000004</c:v>
                </c:pt>
                <c:pt idx="2">
                  <c:v>0.69399999999999995</c:v>
                </c:pt>
                <c:pt idx="3">
                  <c:v>0.72299999999999998</c:v>
                </c:pt>
                <c:pt idx="4">
                  <c:v>0.753</c:v>
                </c:pt>
                <c:pt idx="5">
                  <c:v>0.78500000000000003</c:v>
                </c:pt>
                <c:pt idx="6">
                  <c:v>0.81799999999999995</c:v>
                </c:pt>
                <c:pt idx="7">
                  <c:v>0.85199999999999998</c:v>
                </c:pt>
                <c:pt idx="8">
                  <c:v>0.88900000000000001</c:v>
                </c:pt>
                <c:pt idx="9">
                  <c:v>0.92600000000000005</c:v>
                </c:pt>
                <c:pt idx="10">
                  <c:v>0.96599999999999997</c:v>
                </c:pt>
                <c:pt idx="11">
                  <c:v>1.0069999999999999</c:v>
                </c:pt>
                <c:pt idx="12">
                  <c:v>1.0509999999999999</c:v>
                </c:pt>
                <c:pt idx="13">
                  <c:v>1.0960000000000001</c:v>
                </c:pt>
                <c:pt idx="14">
                  <c:v>1.1439999999999999</c:v>
                </c:pt>
                <c:pt idx="15">
                  <c:v>1.1930000000000001</c:v>
                </c:pt>
                <c:pt idx="16">
                  <c:v>1.2450000000000001</c:v>
                </c:pt>
                <c:pt idx="17">
                  <c:v>1.2989999999999999</c:v>
                </c:pt>
                <c:pt idx="18">
                  <c:v>1.3560000000000001</c:v>
                </c:pt>
                <c:pt idx="19">
                  <c:v>1.4159999999999999</c:v>
                </c:pt>
                <c:pt idx="20">
                  <c:v>1.478</c:v>
                </c:pt>
                <c:pt idx="21">
                  <c:v>1.5429999999999999</c:v>
                </c:pt>
                <c:pt idx="22">
                  <c:v>1.611</c:v>
                </c:pt>
                <c:pt idx="23">
                  <c:v>1.6819999999999999</c:v>
                </c:pt>
                <c:pt idx="24">
                  <c:v>1.756</c:v>
                </c:pt>
                <c:pt idx="25">
                  <c:v>1.8340000000000001</c:v>
                </c:pt>
                <c:pt idx="26">
                  <c:v>1.915</c:v>
                </c:pt>
                <c:pt idx="27">
                  <c:v>2</c:v>
                </c:pt>
                <c:pt idx="28">
                  <c:v>2.1206</c:v>
                </c:pt>
                <c:pt idx="29">
                  <c:v>2.1947999999999999</c:v>
                </c:pt>
                <c:pt idx="30">
                  <c:v>2.2717000000000001</c:v>
                </c:pt>
                <c:pt idx="31">
                  <c:v>2.3512</c:v>
                </c:pt>
                <c:pt idx="32">
                  <c:v>2.4335</c:v>
                </c:pt>
                <c:pt idx="33">
                  <c:v>2.5186000000000002</c:v>
                </c:pt>
                <c:pt idx="34">
                  <c:v>2.6067999999999998</c:v>
                </c:pt>
                <c:pt idx="35">
                  <c:v>2.698</c:v>
                </c:pt>
                <c:pt idx="36">
                  <c:v>2.7925</c:v>
                </c:pt>
                <c:pt idx="37">
                  <c:v>2.8902000000000001</c:v>
                </c:pt>
                <c:pt idx="38">
                  <c:v>2.9914000000000001</c:v>
                </c:pt>
                <c:pt idx="39">
                  <c:v>3.0960999999999999</c:v>
                </c:pt>
                <c:pt idx="40">
                  <c:v>3.2044000000000001</c:v>
                </c:pt>
                <c:pt idx="41">
                  <c:v>3.3166000000000002</c:v>
                </c:pt>
                <c:pt idx="42">
                  <c:v>3.4325999999999999</c:v>
                </c:pt>
                <c:pt idx="43">
                  <c:v>3.5528</c:v>
                </c:pt>
                <c:pt idx="44">
                  <c:v>3.6770999999999998</c:v>
                </c:pt>
                <c:pt idx="45">
                  <c:v>3.8058000000000001</c:v>
                </c:pt>
                <c:pt idx="46">
                  <c:v>3.9390000000000001</c:v>
                </c:pt>
                <c:pt idx="47">
                  <c:v>4.0769000000000002</c:v>
                </c:pt>
                <c:pt idx="48">
                  <c:v>4.2195999999999998</c:v>
                </c:pt>
                <c:pt idx="49">
                  <c:v>4.3673000000000002</c:v>
                </c:pt>
                <c:pt idx="50">
                  <c:v>4.5201000000000002</c:v>
                </c:pt>
                <c:pt idx="51">
                  <c:v>4.6783999999999999</c:v>
                </c:pt>
                <c:pt idx="52">
                  <c:v>4.8421000000000003</c:v>
                </c:pt>
                <c:pt idx="53">
                  <c:v>5.0115999999999996</c:v>
                </c:pt>
                <c:pt idx="54">
                  <c:v>5.1870000000000003</c:v>
                </c:pt>
                <c:pt idx="55">
                  <c:v>5.3689999999999998</c:v>
                </c:pt>
                <c:pt idx="56">
                  <c:v>5.556</c:v>
                </c:pt>
                <c:pt idx="57">
                  <c:v>5.7510000000000003</c:v>
                </c:pt>
                <c:pt idx="58">
                  <c:v>5.952</c:v>
                </c:pt>
                <c:pt idx="59">
                  <c:v>6.16</c:v>
                </c:pt>
                <c:pt idx="60">
                  <c:v>6.3760000000000003</c:v>
                </c:pt>
                <c:pt idx="61">
                  <c:v>6.5990000000000002</c:v>
                </c:pt>
                <c:pt idx="62">
                  <c:v>6.83</c:v>
                </c:pt>
                <c:pt idx="63">
                  <c:v>7.069</c:v>
                </c:pt>
                <c:pt idx="64">
                  <c:v>7.3170000000000002</c:v>
                </c:pt>
                <c:pt idx="65">
                  <c:v>7.5730000000000004</c:v>
                </c:pt>
                <c:pt idx="66">
                  <c:v>7.8379000000000003</c:v>
                </c:pt>
                <c:pt idx="67">
                  <c:v>8.1121999999999996</c:v>
                </c:pt>
                <c:pt idx="68">
                  <c:v>8.3961000000000006</c:v>
                </c:pt>
                <c:pt idx="69">
                  <c:v>8.69</c:v>
                </c:pt>
                <c:pt idx="70">
                  <c:v>8.9940999999999995</c:v>
                </c:pt>
                <c:pt idx="71">
                  <c:v>9.3088999999999995</c:v>
                </c:pt>
                <c:pt idx="72">
                  <c:v>9.6347000000000005</c:v>
                </c:pt>
                <c:pt idx="73">
                  <c:v>9.9719999999999995</c:v>
                </c:pt>
                <c:pt idx="74">
                  <c:v>10.321</c:v>
                </c:pt>
                <c:pt idx="75">
                  <c:v>10.682</c:v>
                </c:pt>
                <c:pt idx="76">
                  <c:v>11.055999999999999</c:v>
                </c:pt>
                <c:pt idx="77">
                  <c:v>11.443</c:v>
                </c:pt>
                <c:pt idx="78">
                  <c:v>11.8436</c:v>
                </c:pt>
                <c:pt idx="79">
                  <c:v>12.258100000000001</c:v>
                </c:pt>
                <c:pt idx="80">
                  <c:v>12.687099999999999</c:v>
                </c:pt>
                <c:pt idx="81">
                  <c:v>13.1312</c:v>
                </c:pt>
                <c:pt idx="82">
                  <c:v>13.5908</c:v>
                </c:pt>
                <c:pt idx="83">
                  <c:v>14.0664</c:v>
                </c:pt>
                <c:pt idx="84">
                  <c:v>14.5588</c:v>
                </c:pt>
                <c:pt idx="85">
                  <c:v>15.068300000000001</c:v>
                </c:pt>
                <c:pt idx="86">
                  <c:v>15.595700000000001</c:v>
                </c:pt>
                <c:pt idx="87">
                  <c:v>16.1416</c:v>
                </c:pt>
                <c:pt idx="88">
                  <c:v>16.706499999999998</c:v>
                </c:pt>
                <c:pt idx="89">
                  <c:v>17.2912</c:v>
                </c:pt>
                <c:pt idx="90">
                  <c:v>17.8964</c:v>
                </c:pt>
                <c:pt idx="91">
                  <c:v>18.5228</c:v>
                </c:pt>
                <c:pt idx="92">
                  <c:v>19.171099999999999</c:v>
                </c:pt>
                <c:pt idx="93">
                  <c:v>19.842099999999999</c:v>
                </c:pt>
                <c:pt idx="94">
                  <c:v>20.5366</c:v>
                </c:pt>
                <c:pt idx="95">
                  <c:v>21.255299999999998</c:v>
                </c:pt>
                <c:pt idx="96">
                  <c:v>21.999300000000002</c:v>
                </c:pt>
                <c:pt idx="97">
                  <c:v>22.769300000000001</c:v>
                </c:pt>
                <c:pt idx="98">
                  <c:v>23.566199999999998</c:v>
                </c:pt>
                <c:pt idx="99">
                  <c:v>24.390999999999998</c:v>
                </c:pt>
                <c:pt idx="100">
                  <c:v>25.244700000000002</c:v>
                </c:pt>
                <c:pt idx="101">
                  <c:v>26.1282</c:v>
                </c:pt>
                <c:pt idx="102">
                  <c:v>27.0427</c:v>
                </c:pt>
                <c:pt idx="103">
                  <c:v>27.9892</c:v>
                </c:pt>
                <c:pt idx="104">
                  <c:v>28.968900000000001</c:v>
                </c:pt>
                <c:pt idx="105">
                  <c:v>29.982800000000001</c:v>
                </c:pt>
                <c:pt idx="106">
                  <c:v>31.0322</c:v>
                </c:pt>
                <c:pt idx="107">
                  <c:v>32.118299999999998</c:v>
                </c:pt>
                <c:pt idx="108">
                  <c:v>33.242400000000004</c:v>
                </c:pt>
              </c:numCache>
            </c:numRef>
          </c:xVal>
          <c:yVal>
            <c:numRef>
              <c:f>serie4!$CA$10:$CA$118</c:f>
              <c:numCache>
                <c:formatCode>0.0000</c:formatCode>
                <c:ptCount val="109"/>
                <c:pt idx="0">
                  <c:v>2.6869000000000001</c:v>
                </c:pt>
                <c:pt idx="1">
                  <c:v>1.3209</c:v>
                </c:pt>
                <c:pt idx="2">
                  <c:v>0.32752999999999999</c:v>
                </c:pt>
                <c:pt idx="3">
                  <c:v>0.68286999999999998</c:v>
                </c:pt>
                <c:pt idx="4">
                  <c:v>0.67286000000000001</c:v>
                </c:pt>
                <c:pt idx="5">
                  <c:v>1.1962999999999999</c:v>
                </c:pt>
                <c:pt idx="6">
                  <c:v>1.1524000000000001</c:v>
                </c:pt>
                <c:pt idx="7">
                  <c:v>0.70955999999999997</c:v>
                </c:pt>
                <c:pt idx="8">
                  <c:v>0.75097999999999998</c:v>
                </c:pt>
                <c:pt idx="9">
                  <c:v>0.73799999999999999</c:v>
                </c:pt>
                <c:pt idx="10">
                  <c:v>0.79129000000000005</c:v>
                </c:pt>
                <c:pt idx="11">
                  <c:v>0.84094000000000002</c:v>
                </c:pt>
                <c:pt idx="12">
                  <c:v>0.90402000000000005</c:v>
                </c:pt>
                <c:pt idx="13">
                  <c:v>0.96126</c:v>
                </c:pt>
                <c:pt idx="14">
                  <c:v>0.93808999999999998</c:v>
                </c:pt>
                <c:pt idx="15">
                  <c:v>0.67222000000000004</c:v>
                </c:pt>
                <c:pt idx="16">
                  <c:v>0.52349999999999997</c:v>
                </c:pt>
                <c:pt idx="17">
                  <c:v>0.41509000000000001</c:v>
                </c:pt>
                <c:pt idx="18">
                  <c:v>0.18481</c:v>
                </c:pt>
                <c:pt idx="19">
                  <c:v>3.0429000000000001E-2</c:v>
                </c:pt>
                <c:pt idx="20">
                  <c:v>1.8110000000000001E-2</c:v>
                </c:pt>
                <c:pt idx="21">
                  <c:v>2.6466E-2</c:v>
                </c:pt>
                <c:pt idx="22">
                  <c:v>1.95E-2</c:v>
                </c:pt>
                <c:pt idx="23">
                  <c:v>7.1469999999999997E-3</c:v>
                </c:pt>
                <c:pt idx="24">
                  <c:v>2.3890000000000001E-3</c:v>
                </c:pt>
                <c:pt idx="25">
                  <c:v>2.4304999999999999E-3</c:v>
                </c:pt>
                <c:pt idx="26">
                  <c:v>4.5933999999999998E-5</c:v>
                </c:pt>
                <c:pt idx="27">
                  <c:v>0.25245000000000001</c:v>
                </c:pt>
                <c:pt idx="28">
                  <c:v>0.51609000000000005</c:v>
                </c:pt>
                <c:pt idx="29">
                  <c:v>0.50282000000000004</c:v>
                </c:pt>
                <c:pt idx="30">
                  <c:v>0.31276999999999999</c:v>
                </c:pt>
                <c:pt idx="31">
                  <c:v>0.22231000000000001</c:v>
                </c:pt>
                <c:pt idx="32">
                  <c:v>0.14992</c:v>
                </c:pt>
                <c:pt idx="33">
                  <c:v>0.10532999999999999</c:v>
                </c:pt>
                <c:pt idx="34">
                  <c:v>7.1009000000000003E-2</c:v>
                </c:pt>
                <c:pt idx="35">
                  <c:v>4.1945000000000003E-2</c:v>
                </c:pt>
                <c:pt idx="36">
                  <c:v>2.4274E-2</c:v>
                </c:pt>
                <c:pt idx="37">
                  <c:v>2.2492000000000002E-2</c:v>
                </c:pt>
                <c:pt idx="38">
                  <c:v>2.7057000000000001E-2</c:v>
                </c:pt>
                <c:pt idx="39">
                  <c:v>2.3192999999999998E-2</c:v>
                </c:pt>
                <c:pt idx="40">
                  <c:v>2.5843999999999999E-2</c:v>
                </c:pt>
                <c:pt idx="41">
                  <c:v>3.8331999999999998E-2</c:v>
                </c:pt>
                <c:pt idx="42">
                  <c:v>3.8554999999999999E-2</c:v>
                </c:pt>
                <c:pt idx="43">
                  <c:v>3.3873E-2</c:v>
                </c:pt>
                <c:pt idx="44">
                  <c:v>4.0736000000000001E-2</c:v>
                </c:pt>
                <c:pt idx="45">
                  <c:v>5.3115000000000002E-2</c:v>
                </c:pt>
                <c:pt idx="46">
                  <c:v>5.6405999999999998E-2</c:v>
                </c:pt>
                <c:pt idx="47">
                  <c:v>5.8341999999999998E-2</c:v>
                </c:pt>
                <c:pt idx="48">
                  <c:v>5.8226E-2</c:v>
                </c:pt>
                <c:pt idx="49">
                  <c:v>5.9921000000000002E-2</c:v>
                </c:pt>
                <c:pt idx="50">
                  <c:v>6.5055000000000002E-2</c:v>
                </c:pt>
                <c:pt idx="51">
                  <c:v>4.8046999999999999E-2</c:v>
                </c:pt>
                <c:pt idx="52">
                  <c:v>5.6177999999999999E-2</c:v>
                </c:pt>
                <c:pt idx="53">
                  <c:v>6.7329E-2</c:v>
                </c:pt>
                <c:pt idx="54">
                  <c:v>3.6468E-2</c:v>
                </c:pt>
                <c:pt idx="55">
                  <c:v>1.4625000000000001E-2</c:v>
                </c:pt>
                <c:pt idx="56">
                  <c:v>4.3838000000000002E-2</c:v>
                </c:pt>
                <c:pt idx="57">
                  <c:v>6.5458000000000002E-2</c:v>
                </c:pt>
                <c:pt idx="58">
                  <c:v>3.9146E-2</c:v>
                </c:pt>
                <c:pt idx="59">
                  <c:v>1.9781E-2</c:v>
                </c:pt>
                <c:pt idx="60">
                  <c:v>1.5913E-2</c:v>
                </c:pt>
                <c:pt idx="61">
                  <c:v>1.9106999999999999E-2</c:v>
                </c:pt>
                <c:pt idx="62">
                  <c:v>3.6415000000000003E-2</c:v>
                </c:pt>
                <c:pt idx="63">
                  <c:v>4.7507000000000001E-2</c:v>
                </c:pt>
                <c:pt idx="64">
                  <c:v>3.7961000000000002E-2</c:v>
                </c:pt>
                <c:pt idx="65">
                  <c:v>2.4517000000000001E-2</c:v>
                </c:pt>
                <c:pt idx="66">
                  <c:v>2.0841999999999999E-2</c:v>
                </c:pt>
                <c:pt idx="67">
                  <c:v>1.813E-2</c:v>
                </c:pt>
                <c:pt idx="68">
                  <c:v>1.6480000000000002E-2</c:v>
                </c:pt>
                <c:pt idx="69">
                  <c:v>3.5449000000000001E-2</c:v>
                </c:pt>
                <c:pt idx="70">
                  <c:v>4.2130000000000001E-2</c:v>
                </c:pt>
                <c:pt idx="71">
                  <c:v>2.9957000000000001E-2</c:v>
                </c:pt>
                <c:pt idx="72">
                  <c:v>2.5420000000000002E-2</c:v>
                </c:pt>
                <c:pt idx="73">
                  <c:v>2.3292E-2</c:v>
                </c:pt>
                <c:pt idx="74">
                  <c:v>1.7687999999999999E-2</c:v>
                </c:pt>
                <c:pt idx="75">
                  <c:v>1.1847E-2</c:v>
                </c:pt>
                <c:pt idx="76">
                  <c:v>1.2403000000000001E-2</c:v>
                </c:pt>
                <c:pt idx="77">
                  <c:v>1.4534999999999999E-2</c:v>
                </c:pt>
                <c:pt idx="78">
                  <c:v>1.5661000000000001E-2</c:v>
                </c:pt>
                <c:pt idx="79">
                  <c:v>1.4642000000000001E-2</c:v>
                </c:pt>
                <c:pt idx="80">
                  <c:v>1.5644999999999999E-2</c:v>
                </c:pt>
                <c:pt idx="81">
                  <c:v>2.4225E-2</c:v>
                </c:pt>
                <c:pt idx="82">
                  <c:v>3.0429999999999999E-2</c:v>
                </c:pt>
                <c:pt idx="83">
                  <c:v>2.6845999999999998E-2</c:v>
                </c:pt>
                <c:pt idx="84">
                  <c:v>1.8807999999999998E-2</c:v>
                </c:pt>
                <c:pt idx="85">
                  <c:v>1.2897E-2</c:v>
                </c:pt>
                <c:pt idx="86">
                  <c:v>1.0952999999999999E-2</c:v>
                </c:pt>
                <c:pt idx="87">
                  <c:v>9.7484000000000008E-3</c:v>
                </c:pt>
                <c:pt idx="88">
                  <c:v>8.5681000000000004E-3</c:v>
                </c:pt>
                <c:pt idx="89">
                  <c:v>7.9752E-3</c:v>
                </c:pt>
                <c:pt idx="90">
                  <c:v>7.4222999999999997E-3</c:v>
                </c:pt>
                <c:pt idx="91">
                  <c:v>6.2493999999999996E-3</c:v>
                </c:pt>
                <c:pt idx="92">
                  <c:v>5.6531000000000003E-3</c:v>
                </c:pt>
                <c:pt idx="93">
                  <c:v>6.7819999999999998E-3</c:v>
                </c:pt>
                <c:pt idx="94">
                  <c:v>5.6893000000000004E-3</c:v>
                </c:pt>
                <c:pt idx="95">
                  <c:v>3.9537000000000001E-3</c:v>
                </c:pt>
                <c:pt idx="96">
                  <c:v>5.2778E-3</c:v>
                </c:pt>
                <c:pt idx="97">
                  <c:v>5.705E-3</c:v>
                </c:pt>
                <c:pt idx="98">
                  <c:v>1.3734E-2</c:v>
                </c:pt>
                <c:pt idx="99">
                  <c:v>2.9884999999999998E-2</c:v>
                </c:pt>
                <c:pt idx="100">
                  <c:v>2.5132999999999999E-2</c:v>
                </c:pt>
                <c:pt idx="101">
                  <c:v>6.5769000000000001E-3</c:v>
                </c:pt>
                <c:pt idx="102">
                  <c:v>1.8550999999999999E-3</c:v>
                </c:pt>
                <c:pt idx="103">
                  <c:v>2.7507E-3</c:v>
                </c:pt>
                <c:pt idx="104">
                  <c:v>5.1463000000000004E-3</c:v>
                </c:pt>
                <c:pt idx="105">
                  <c:v>4.2507999999999999E-3</c:v>
                </c:pt>
                <c:pt idx="106">
                  <c:v>3.3352999999999998E-3</c:v>
                </c:pt>
                <c:pt idx="107">
                  <c:v>9.8843000000000004E-3</c:v>
                </c:pt>
                <c:pt idx="108">
                  <c:v>1.3098E-2</c:v>
                </c:pt>
              </c:numCache>
            </c:numRef>
          </c:yVal>
          <c:smooth val="1"/>
          <c:extLst>
            <c:ext xmlns:c16="http://schemas.microsoft.com/office/drawing/2014/chart" uri="{C3380CC4-5D6E-409C-BE32-E72D297353CC}">
              <c16:uniqueId val="{00000000-74AD-C641-A419-C1660DAE7BC3}"/>
            </c:ext>
          </c:extLst>
        </c:ser>
        <c:dLbls>
          <c:showLegendKey val="0"/>
          <c:showVal val="0"/>
          <c:showCatName val="0"/>
          <c:showSerName val="0"/>
          <c:showPercent val="0"/>
          <c:showBubbleSize val="0"/>
        </c:dLbls>
        <c:axId val="536755519"/>
        <c:axId val="532704031"/>
      </c:scatterChart>
      <c:valAx>
        <c:axId val="536755519"/>
        <c:scaling>
          <c:orientation val="maxMin"/>
          <c:max val="4"/>
          <c:min val="0.5"/>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pore size (nm)</a:t>
                </a:r>
              </a:p>
            </c:rich>
          </c:tx>
          <c:layout>
            <c:manualLayout>
              <c:xMode val="edge"/>
              <c:yMode val="edge"/>
              <c:x val="0.40276810781971151"/>
              <c:y val="0.89837062713222327"/>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04031"/>
        <c:crosses val="autoZero"/>
        <c:crossBetween val="midCat"/>
      </c:valAx>
      <c:valAx>
        <c:axId val="532704031"/>
        <c:scaling>
          <c:orientation val="minMax"/>
          <c:min val="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800" b="0" i="0" baseline="0">
                    <a:effectLst/>
                  </a:rPr>
                  <a:t>dV(logd) mL/g</a:t>
                </a:r>
                <a:endParaRPr lang="en-GB">
                  <a:effectLst/>
                </a:endParaRPr>
              </a:p>
            </c:rich>
          </c:tx>
          <c:layout>
            <c:manualLayout>
              <c:xMode val="edge"/>
              <c:yMode val="edge"/>
              <c:x val="0.94331344008593987"/>
              <c:y val="0.339888084328348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7555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Pore Size Distribution</a:t>
            </a:r>
            <a:endParaRPr lang="en-US" sz="2000" baseline="0"/>
          </a:p>
          <a:p>
            <a:pPr>
              <a:defRPr sz="2000"/>
            </a:pPr>
            <a:r>
              <a:rPr lang="en-US" sz="2000" baseline="0"/>
              <a:t>from </a:t>
            </a:r>
            <a:r>
              <a:rPr lang="en-US" sz="2000" b="0" i="0" u="none" strike="noStrike" baseline="0">
                <a:effectLst/>
              </a:rPr>
              <a:t>Gas Sorption</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9925956787833476E-2"/>
          <c:y val="0.23336586805076234"/>
          <c:w val="0.86578057756806437"/>
          <c:h val="0.58296138311819889"/>
        </c:manualLayout>
      </c:layout>
      <c:scatterChart>
        <c:scatterStyle val="smoothMarker"/>
        <c:varyColors val="0"/>
        <c:ser>
          <c:idx val="1"/>
          <c:order val="0"/>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serie4!$CG$10:$CG$118</c:f>
              <c:numCache>
                <c:formatCode>0.0000</c:formatCode>
                <c:ptCount val="109"/>
                <c:pt idx="0">
                  <c:v>0.64</c:v>
                </c:pt>
                <c:pt idx="1">
                  <c:v>0.66600000000000004</c:v>
                </c:pt>
                <c:pt idx="2">
                  <c:v>0.69399999999999995</c:v>
                </c:pt>
                <c:pt idx="3">
                  <c:v>0.72299999999999998</c:v>
                </c:pt>
                <c:pt idx="4">
                  <c:v>0.753</c:v>
                </c:pt>
                <c:pt idx="5">
                  <c:v>0.78500000000000003</c:v>
                </c:pt>
                <c:pt idx="6">
                  <c:v>0.81799999999999995</c:v>
                </c:pt>
                <c:pt idx="7">
                  <c:v>0.85199999999999998</c:v>
                </c:pt>
                <c:pt idx="8">
                  <c:v>0.88900000000000001</c:v>
                </c:pt>
                <c:pt idx="9">
                  <c:v>0.92600000000000005</c:v>
                </c:pt>
                <c:pt idx="10">
                  <c:v>0.96599999999999997</c:v>
                </c:pt>
                <c:pt idx="11">
                  <c:v>1.0069999999999999</c:v>
                </c:pt>
                <c:pt idx="12">
                  <c:v>1.0509999999999999</c:v>
                </c:pt>
                <c:pt idx="13">
                  <c:v>1.0960000000000001</c:v>
                </c:pt>
                <c:pt idx="14">
                  <c:v>1.1439999999999999</c:v>
                </c:pt>
                <c:pt idx="15">
                  <c:v>1.1930000000000001</c:v>
                </c:pt>
                <c:pt idx="16">
                  <c:v>1.2450000000000001</c:v>
                </c:pt>
                <c:pt idx="17">
                  <c:v>1.2989999999999999</c:v>
                </c:pt>
                <c:pt idx="18">
                  <c:v>1.3560000000000001</c:v>
                </c:pt>
                <c:pt idx="19">
                  <c:v>1.4159999999999999</c:v>
                </c:pt>
                <c:pt idx="20">
                  <c:v>1.478</c:v>
                </c:pt>
                <c:pt idx="21">
                  <c:v>1.5429999999999999</c:v>
                </c:pt>
                <c:pt idx="22">
                  <c:v>1.611</c:v>
                </c:pt>
                <c:pt idx="23">
                  <c:v>1.6819999999999999</c:v>
                </c:pt>
                <c:pt idx="24">
                  <c:v>1.756</c:v>
                </c:pt>
                <c:pt idx="25">
                  <c:v>1.8340000000000001</c:v>
                </c:pt>
                <c:pt idx="26">
                  <c:v>1.915</c:v>
                </c:pt>
                <c:pt idx="27">
                  <c:v>2</c:v>
                </c:pt>
                <c:pt idx="28">
                  <c:v>2.1206</c:v>
                </c:pt>
                <c:pt idx="29">
                  <c:v>2.1947999999999999</c:v>
                </c:pt>
                <c:pt idx="30">
                  <c:v>2.2717000000000001</c:v>
                </c:pt>
                <c:pt idx="31">
                  <c:v>2.3512</c:v>
                </c:pt>
                <c:pt idx="32">
                  <c:v>2.4335</c:v>
                </c:pt>
                <c:pt idx="33">
                  <c:v>2.5186000000000002</c:v>
                </c:pt>
                <c:pt idx="34">
                  <c:v>2.6067999999999998</c:v>
                </c:pt>
                <c:pt idx="35">
                  <c:v>2.698</c:v>
                </c:pt>
                <c:pt idx="36">
                  <c:v>2.7925</c:v>
                </c:pt>
                <c:pt idx="37">
                  <c:v>2.8902000000000001</c:v>
                </c:pt>
                <c:pt idx="38">
                  <c:v>2.9914000000000001</c:v>
                </c:pt>
                <c:pt idx="39">
                  <c:v>3.0960999999999999</c:v>
                </c:pt>
                <c:pt idx="40">
                  <c:v>3.2044000000000001</c:v>
                </c:pt>
                <c:pt idx="41">
                  <c:v>3.3166000000000002</c:v>
                </c:pt>
                <c:pt idx="42">
                  <c:v>3.4325999999999999</c:v>
                </c:pt>
                <c:pt idx="43">
                  <c:v>3.5528</c:v>
                </c:pt>
                <c:pt idx="44">
                  <c:v>3.6770999999999998</c:v>
                </c:pt>
                <c:pt idx="45">
                  <c:v>3.8058000000000001</c:v>
                </c:pt>
                <c:pt idx="46">
                  <c:v>3.9390000000000001</c:v>
                </c:pt>
                <c:pt idx="47">
                  <c:v>4.0769000000000002</c:v>
                </c:pt>
                <c:pt idx="48">
                  <c:v>4.2195999999999998</c:v>
                </c:pt>
                <c:pt idx="49">
                  <c:v>4.3673000000000002</c:v>
                </c:pt>
                <c:pt idx="50">
                  <c:v>4.5201000000000002</c:v>
                </c:pt>
                <c:pt idx="51">
                  <c:v>4.6783999999999999</c:v>
                </c:pt>
                <c:pt idx="52">
                  <c:v>4.8421000000000003</c:v>
                </c:pt>
                <c:pt idx="53">
                  <c:v>5.0115999999999996</c:v>
                </c:pt>
                <c:pt idx="54">
                  <c:v>5.1870000000000003</c:v>
                </c:pt>
                <c:pt idx="55">
                  <c:v>5.3689999999999998</c:v>
                </c:pt>
                <c:pt idx="56">
                  <c:v>5.556</c:v>
                </c:pt>
                <c:pt idx="57">
                  <c:v>5.7510000000000003</c:v>
                </c:pt>
                <c:pt idx="58">
                  <c:v>5.952</c:v>
                </c:pt>
                <c:pt idx="59">
                  <c:v>6.16</c:v>
                </c:pt>
                <c:pt idx="60">
                  <c:v>6.3760000000000003</c:v>
                </c:pt>
                <c:pt idx="61">
                  <c:v>6.5990000000000002</c:v>
                </c:pt>
                <c:pt idx="62">
                  <c:v>6.83</c:v>
                </c:pt>
                <c:pt idx="63">
                  <c:v>7.069</c:v>
                </c:pt>
                <c:pt idx="64">
                  <c:v>7.3170000000000002</c:v>
                </c:pt>
                <c:pt idx="65">
                  <c:v>7.5730000000000004</c:v>
                </c:pt>
                <c:pt idx="66">
                  <c:v>7.8379000000000003</c:v>
                </c:pt>
                <c:pt idx="67">
                  <c:v>8.1121999999999996</c:v>
                </c:pt>
                <c:pt idx="68">
                  <c:v>8.3961000000000006</c:v>
                </c:pt>
                <c:pt idx="69">
                  <c:v>8.69</c:v>
                </c:pt>
                <c:pt idx="70">
                  <c:v>8.9940999999999995</c:v>
                </c:pt>
                <c:pt idx="71">
                  <c:v>9.3088999999999995</c:v>
                </c:pt>
                <c:pt idx="72">
                  <c:v>9.6347000000000005</c:v>
                </c:pt>
                <c:pt idx="73">
                  <c:v>9.9719999999999995</c:v>
                </c:pt>
                <c:pt idx="74">
                  <c:v>10.321</c:v>
                </c:pt>
                <c:pt idx="75">
                  <c:v>10.682</c:v>
                </c:pt>
                <c:pt idx="76">
                  <c:v>11.055999999999999</c:v>
                </c:pt>
                <c:pt idx="77">
                  <c:v>11.443</c:v>
                </c:pt>
                <c:pt idx="78">
                  <c:v>11.8436</c:v>
                </c:pt>
                <c:pt idx="79">
                  <c:v>12.258100000000001</c:v>
                </c:pt>
                <c:pt idx="80">
                  <c:v>12.687099999999999</c:v>
                </c:pt>
                <c:pt idx="81">
                  <c:v>13.1312</c:v>
                </c:pt>
                <c:pt idx="82">
                  <c:v>13.5908</c:v>
                </c:pt>
                <c:pt idx="83">
                  <c:v>14.0664</c:v>
                </c:pt>
                <c:pt idx="84">
                  <c:v>14.5588</c:v>
                </c:pt>
                <c:pt idx="85">
                  <c:v>15.068300000000001</c:v>
                </c:pt>
                <c:pt idx="86">
                  <c:v>15.595700000000001</c:v>
                </c:pt>
                <c:pt idx="87">
                  <c:v>16.1416</c:v>
                </c:pt>
                <c:pt idx="88">
                  <c:v>16.706499999999998</c:v>
                </c:pt>
                <c:pt idx="89">
                  <c:v>17.2912</c:v>
                </c:pt>
                <c:pt idx="90">
                  <c:v>17.8964</c:v>
                </c:pt>
                <c:pt idx="91">
                  <c:v>18.5228</c:v>
                </c:pt>
                <c:pt idx="92">
                  <c:v>19.171099999999999</c:v>
                </c:pt>
                <c:pt idx="93">
                  <c:v>19.842099999999999</c:v>
                </c:pt>
                <c:pt idx="94">
                  <c:v>20.5366</c:v>
                </c:pt>
                <c:pt idx="95">
                  <c:v>21.255299999999998</c:v>
                </c:pt>
                <c:pt idx="96">
                  <c:v>21.999300000000002</c:v>
                </c:pt>
                <c:pt idx="97">
                  <c:v>22.769300000000001</c:v>
                </c:pt>
                <c:pt idx="98">
                  <c:v>23.566199999999998</c:v>
                </c:pt>
                <c:pt idx="99">
                  <c:v>24.390999999999998</c:v>
                </c:pt>
                <c:pt idx="100">
                  <c:v>25.244700000000002</c:v>
                </c:pt>
                <c:pt idx="101">
                  <c:v>26.1282</c:v>
                </c:pt>
                <c:pt idx="102">
                  <c:v>27.0427</c:v>
                </c:pt>
                <c:pt idx="103">
                  <c:v>27.9892</c:v>
                </c:pt>
                <c:pt idx="104">
                  <c:v>28.968900000000001</c:v>
                </c:pt>
                <c:pt idx="105">
                  <c:v>29.982800000000001</c:v>
                </c:pt>
                <c:pt idx="106">
                  <c:v>31.0322</c:v>
                </c:pt>
                <c:pt idx="107">
                  <c:v>32.118299999999998</c:v>
                </c:pt>
                <c:pt idx="108">
                  <c:v>33.242400000000004</c:v>
                </c:pt>
              </c:numCache>
            </c:numRef>
          </c:xVal>
          <c:yVal>
            <c:numRef>
              <c:f>serie4!$CJ$10:$CJ$118</c:f>
              <c:numCache>
                <c:formatCode>0.0000</c:formatCode>
                <c:ptCount val="109"/>
                <c:pt idx="0">
                  <c:v>1.1566000000000001</c:v>
                </c:pt>
                <c:pt idx="1">
                  <c:v>0.98219999999999996</c:v>
                </c:pt>
                <c:pt idx="2">
                  <c:v>0.74314999999999998</c:v>
                </c:pt>
                <c:pt idx="3">
                  <c:v>0.69074000000000002</c:v>
                </c:pt>
                <c:pt idx="4">
                  <c:v>0.76063000000000003</c:v>
                </c:pt>
                <c:pt idx="5">
                  <c:v>0.84323000000000004</c:v>
                </c:pt>
                <c:pt idx="6">
                  <c:v>0.83604000000000001</c:v>
                </c:pt>
                <c:pt idx="7">
                  <c:v>0.71353</c:v>
                </c:pt>
                <c:pt idx="8">
                  <c:v>0.62085999999999997</c:v>
                </c:pt>
                <c:pt idx="9">
                  <c:v>0.61248000000000002</c:v>
                </c:pt>
                <c:pt idx="10">
                  <c:v>0.65598999999999996</c:v>
                </c:pt>
                <c:pt idx="11">
                  <c:v>0.71716999999999997</c:v>
                </c:pt>
                <c:pt idx="12">
                  <c:v>0.75666</c:v>
                </c:pt>
                <c:pt idx="13">
                  <c:v>0.79100000000000004</c:v>
                </c:pt>
                <c:pt idx="14">
                  <c:v>0.73245000000000005</c:v>
                </c:pt>
                <c:pt idx="15">
                  <c:v>0.54149000000000003</c:v>
                </c:pt>
                <c:pt idx="16">
                  <c:v>0.40950999999999999</c:v>
                </c:pt>
                <c:pt idx="17">
                  <c:v>0.32699</c:v>
                </c:pt>
                <c:pt idx="18">
                  <c:v>0.17113</c:v>
                </c:pt>
                <c:pt idx="19">
                  <c:v>3.9239999999999997E-2</c:v>
                </c:pt>
                <c:pt idx="20">
                  <c:v>4.8551000000000002E-3</c:v>
                </c:pt>
                <c:pt idx="21">
                  <c:v>1.2277E-2</c:v>
                </c:pt>
                <c:pt idx="22">
                  <c:v>1.0014E-2</c:v>
                </c:pt>
                <c:pt idx="23">
                  <c:v>2.5861999999999999E-3</c:v>
                </c:pt>
                <c:pt idx="24">
                  <c:v>3.4265000000000001E-4</c:v>
                </c:pt>
                <c:pt idx="25">
                  <c:v>3.4201000000000001E-4</c:v>
                </c:pt>
                <c:pt idx="26">
                  <c:v>4.3169999999999997E-3</c:v>
                </c:pt>
                <c:pt idx="27">
                  <c:v>0.14446000000000001</c:v>
                </c:pt>
                <c:pt idx="28">
                  <c:v>0.32801000000000002</c:v>
                </c:pt>
                <c:pt idx="29">
                  <c:v>0.38242999999999999</c:v>
                </c:pt>
                <c:pt idx="30">
                  <c:v>0.24110999999999999</c:v>
                </c:pt>
                <c:pt idx="31">
                  <c:v>0.154</c:v>
                </c:pt>
                <c:pt idx="32">
                  <c:v>0.10934000000000001</c:v>
                </c:pt>
                <c:pt idx="33">
                  <c:v>8.5958000000000007E-2</c:v>
                </c:pt>
                <c:pt idx="34">
                  <c:v>5.7292999999999997E-2</c:v>
                </c:pt>
                <c:pt idx="35">
                  <c:v>2.9930999999999999E-2</c:v>
                </c:pt>
                <c:pt idx="36">
                  <c:v>2.0149E-2</c:v>
                </c:pt>
                <c:pt idx="37">
                  <c:v>1.8120000000000001E-2</c:v>
                </c:pt>
                <c:pt idx="38">
                  <c:v>2.2311000000000001E-2</c:v>
                </c:pt>
                <c:pt idx="39">
                  <c:v>2.5066999999999999E-2</c:v>
                </c:pt>
                <c:pt idx="40">
                  <c:v>2.9031999999999999E-2</c:v>
                </c:pt>
                <c:pt idx="41">
                  <c:v>4.6425000000000001E-2</c:v>
                </c:pt>
                <c:pt idx="42">
                  <c:v>4.5471999999999999E-2</c:v>
                </c:pt>
                <c:pt idx="43">
                  <c:v>3.4522999999999998E-2</c:v>
                </c:pt>
                <c:pt idx="44">
                  <c:v>4.7953000000000003E-2</c:v>
                </c:pt>
                <c:pt idx="45">
                  <c:v>6.3537999999999997E-2</c:v>
                </c:pt>
                <c:pt idx="46">
                  <c:v>5.9490000000000001E-2</c:v>
                </c:pt>
                <c:pt idx="47">
                  <c:v>6.1751E-2</c:v>
                </c:pt>
                <c:pt idx="48">
                  <c:v>6.2039999999999998E-2</c:v>
                </c:pt>
                <c:pt idx="49">
                  <c:v>5.6727E-2</c:v>
                </c:pt>
                <c:pt idx="50">
                  <c:v>7.3388999999999996E-2</c:v>
                </c:pt>
                <c:pt idx="51">
                  <c:v>6.4879000000000006E-2</c:v>
                </c:pt>
                <c:pt idx="52">
                  <c:v>6.3949000000000006E-2</c:v>
                </c:pt>
                <c:pt idx="53">
                  <c:v>7.8044000000000002E-2</c:v>
                </c:pt>
                <c:pt idx="54">
                  <c:v>5.4186999999999999E-2</c:v>
                </c:pt>
                <c:pt idx="55">
                  <c:v>3.0747E-2</c:v>
                </c:pt>
                <c:pt idx="56">
                  <c:v>2.8389000000000001E-2</c:v>
                </c:pt>
                <c:pt idx="57">
                  <c:v>5.4087000000000003E-2</c:v>
                </c:pt>
                <c:pt idx="58">
                  <c:v>5.8362999999999998E-2</c:v>
                </c:pt>
                <c:pt idx="59">
                  <c:v>3.3454999999999999E-2</c:v>
                </c:pt>
                <c:pt idx="60">
                  <c:v>2.5419000000000001E-2</c:v>
                </c:pt>
                <c:pt idx="61">
                  <c:v>2.4424999999999999E-2</c:v>
                </c:pt>
                <c:pt idx="62">
                  <c:v>3.8996999999999997E-2</c:v>
                </c:pt>
                <c:pt idx="63">
                  <c:v>5.3224E-2</c:v>
                </c:pt>
                <c:pt idx="64">
                  <c:v>4.1000000000000002E-2</c:v>
                </c:pt>
                <c:pt idx="65">
                  <c:v>2.5291000000000001E-2</c:v>
                </c:pt>
                <c:pt idx="66">
                  <c:v>2.0594999999999999E-2</c:v>
                </c:pt>
                <c:pt idx="67">
                  <c:v>2.128E-2</c:v>
                </c:pt>
                <c:pt idx="68">
                  <c:v>2.1576999999999999E-2</c:v>
                </c:pt>
                <c:pt idx="69">
                  <c:v>2.0029999999999999E-2</c:v>
                </c:pt>
                <c:pt idx="70">
                  <c:v>3.3195000000000002E-2</c:v>
                </c:pt>
                <c:pt idx="71">
                  <c:v>5.6259999999999998E-2</c:v>
                </c:pt>
                <c:pt idx="72">
                  <c:v>4.4696E-2</c:v>
                </c:pt>
                <c:pt idx="73">
                  <c:v>2.1073000000000001E-2</c:v>
                </c:pt>
                <c:pt idx="74">
                  <c:v>1.6548E-2</c:v>
                </c:pt>
                <c:pt idx="75">
                  <c:v>1.4311000000000001E-2</c:v>
                </c:pt>
                <c:pt idx="76">
                  <c:v>1.406E-2</c:v>
                </c:pt>
                <c:pt idx="77">
                  <c:v>1.5134E-2</c:v>
                </c:pt>
                <c:pt idx="78">
                  <c:v>1.4590000000000001E-2</c:v>
                </c:pt>
                <c:pt idx="79">
                  <c:v>1.2434000000000001E-2</c:v>
                </c:pt>
                <c:pt idx="80">
                  <c:v>1.227E-2</c:v>
                </c:pt>
                <c:pt idx="81">
                  <c:v>1.3950000000000001E-2</c:v>
                </c:pt>
                <c:pt idx="82">
                  <c:v>1.4128E-2</c:v>
                </c:pt>
                <c:pt idx="83">
                  <c:v>1.5816E-2</c:v>
                </c:pt>
                <c:pt idx="84">
                  <c:v>2.4656999999999998E-2</c:v>
                </c:pt>
                <c:pt idx="85">
                  <c:v>2.8257000000000001E-2</c:v>
                </c:pt>
                <c:pt idx="86">
                  <c:v>2.3675999999999999E-2</c:v>
                </c:pt>
                <c:pt idx="87">
                  <c:v>1.6381E-2</c:v>
                </c:pt>
                <c:pt idx="88">
                  <c:v>1.0092E-2</c:v>
                </c:pt>
                <c:pt idx="89">
                  <c:v>9.2777999999999992E-3</c:v>
                </c:pt>
                <c:pt idx="90">
                  <c:v>8.7547000000000007E-3</c:v>
                </c:pt>
                <c:pt idx="91">
                  <c:v>7.2766999999999997E-3</c:v>
                </c:pt>
                <c:pt idx="92">
                  <c:v>6.1457999999999999E-3</c:v>
                </c:pt>
                <c:pt idx="93">
                  <c:v>6.9554999999999999E-3</c:v>
                </c:pt>
                <c:pt idx="94">
                  <c:v>6.1241000000000004E-3</c:v>
                </c:pt>
                <c:pt idx="95">
                  <c:v>5.5275000000000003E-3</c:v>
                </c:pt>
                <c:pt idx="96">
                  <c:v>5.6547999999999998E-3</c:v>
                </c:pt>
                <c:pt idx="97">
                  <c:v>2.9702000000000001E-3</c:v>
                </c:pt>
                <c:pt idx="98">
                  <c:v>3.3752000000000001E-3</c:v>
                </c:pt>
                <c:pt idx="99">
                  <c:v>6.4351E-3</c:v>
                </c:pt>
                <c:pt idx="100">
                  <c:v>1.014E-2</c:v>
                </c:pt>
                <c:pt idx="101">
                  <c:v>2.7431000000000001E-2</c:v>
                </c:pt>
                <c:pt idx="102">
                  <c:v>2.6461999999999999E-2</c:v>
                </c:pt>
                <c:pt idx="103">
                  <c:v>9.3489999999999997E-3</c:v>
                </c:pt>
                <c:pt idx="104">
                  <c:v>3.6922000000000001E-3</c:v>
                </c:pt>
                <c:pt idx="105">
                  <c:v>3.9277000000000001E-3</c:v>
                </c:pt>
                <c:pt idx="106">
                  <c:v>5.2941000000000004E-3</c:v>
                </c:pt>
                <c:pt idx="107">
                  <c:v>8.1507999999999997E-3</c:v>
                </c:pt>
                <c:pt idx="108">
                  <c:v>1.3568999999999999E-2</c:v>
                </c:pt>
              </c:numCache>
            </c:numRef>
          </c:yVal>
          <c:smooth val="1"/>
          <c:extLst>
            <c:ext xmlns:c16="http://schemas.microsoft.com/office/drawing/2014/chart" uri="{C3380CC4-5D6E-409C-BE32-E72D297353CC}">
              <c16:uniqueId val="{00000000-74AD-C641-A419-C1660DAE7BC3}"/>
            </c:ext>
          </c:extLst>
        </c:ser>
        <c:dLbls>
          <c:showLegendKey val="0"/>
          <c:showVal val="0"/>
          <c:showCatName val="0"/>
          <c:showSerName val="0"/>
          <c:showPercent val="0"/>
          <c:showBubbleSize val="0"/>
        </c:dLbls>
        <c:axId val="536755519"/>
        <c:axId val="532704031"/>
      </c:scatterChart>
      <c:valAx>
        <c:axId val="536755519"/>
        <c:scaling>
          <c:orientation val="maxMin"/>
          <c:max val="4"/>
          <c:min val="0.5"/>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pore size (nm)</a:t>
                </a:r>
              </a:p>
            </c:rich>
          </c:tx>
          <c:layout>
            <c:manualLayout>
              <c:xMode val="edge"/>
              <c:yMode val="edge"/>
              <c:x val="0.40276810781971151"/>
              <c:y val="0.89837062713222327"/>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04031"/>
        <c:crosses val="autoZero"/>
        <c:crossBetween val="midCat"/>
      </c:valAx>
      <c:valAx>
        <c:axId val="532704031"/>
        <c:scaling>
          <c:orientation val="minMax"/>
          <c:min val="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800" b="0" i="0" baseline="0">
                    <a:effectLst/>
                  </a:rPr>
                  <a:t>dV(logd) mL/g</a:t>
                </a:r>
                <a:endParaRPr lang="en-GB">
                  <a:effectLst/>
                </a:endParaRPr>
              </a:p>
            </c:rich>
          </c:tx>
          <c:layout>
            <c:manualLayout>
              <c:xMode val="edge"/>
              <c:yMode val="edge"/>
              <c:x val="0.94331344008593987"/>
              <c:y val="0.339888084328348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7555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43122902431078"/>
          <c:y val="5.4339629099941063E-2"/>
          <c:w val="0.6994287915097569"/>
          <c:h val="0.76768685398150094"/>
        </c:manualLayout>
      </c:layout>
      <c:scatterChart>
        <c:scatterStyle val="lineMarker"/>
        <c:varyColors val="0"/>
        <c:ser>
          <c:idx val="0"/>
          <c:order val="0"/>
          <c:tx>
            <c:strRef>
              <c:f>serie4!$K$125</c:f>
              <c:strCache>
                <c:ptCount val="1"/>
                <c:pt idx="0">
                  <c:v>&lt; 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serie4!$J$126:$J$132</c:f>
              <c:numCache>
                <c:formatCode>General</c:formatCode>
                <c:ptCount val="7"/>
                <c:pt idx="0">
                  <c:v>0</c:v>
                </c:pt>
                <c:pt idx="1">
                  <c:v>21</c:v>
                </c:pt>
                <c:pt idx="2">
                  <c:v>36</c:v>
                </c:pt>
                <c:pt idx="3">
                  <c:v>41</c:v>
                </c:pt>
                <c:pt idx="4">
                  <c:v>50</c:v>
                </c:pt>
                <c:pt idx="5">
                  <c:v>56</c:v>
                </c:pt>
                <c:pt idx="6">
                  <c:v>62</c:v>
                </c:pt>
              </c:numCache>
            </c:numRef>
          </c:xVal>
          <c:yVal>
            <c:numRef>
              <c:f>serie4!$K$126:$K$132</c:f>
              <c:numCache>
                <c:formatCode>0.0E+0</c:formatCode>
                <c:ptCount val="7"/>
                <c:pt idx="0">
                  <c:v>0.16936000000000001</c:v>
                </c:pt>
                <c:pt idx="1">
                  <c:v>0.30163000000000001</c:v>
                </c:pt>
                <c:pt idx="2">
                  <c:v>0.36020999999999997</c:v>
                </c:pt>
                <c:pt idx="3">
                  <c:v>0.39745000000000003</c:v>
                </c:pt>
                <c:pt idx="4">
                  <c:v>0.39893000000000001</c:v>
                </c:pt>
                <c:pt idx="5">
                  <c:v>0.39402999999999999</c:v>
                </c:pt>
                <c:pt idx="6">
                  <c:v>0.41105000000000003</c:v>
                </c:pt>
              </c:numCache>
            </c:numRef>
          </c:yVal>
          <c:smooth val="0"/>
          <c:extLst>
            <c:ext xmlns:c16="http://schemas.microsoft.com/office/drawing/2014/chart" uri="{C3380CC4-5D6E-409C-BE32-E72D297353CC}">
              <c16:uniqueId val="{00000000-F425-EB42-B77B-987A17C099FA}"/>
            </c:ext>
          </c:extLst>
        </c:ser>
        <c:ser>
          <c:idx val="1"/>
          <c:order val="1"/>
          <c:tx>
            <c:strRef>
              <c:f>serie4!$L$125</c:f>
              <c:strCache>
                <c:ptCount val="1"/>
                <c:pt idx="0">
                  <c:v>1.1</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serie4!$J$126:$J$132</c:f>
              <c:numCache>
                <c:formatCode>General</c:formatCode>
                <c:ptCount val="7"/>
                <c:pt idx="0">
                  <c:v>0</c:v>
                </c:pt>
                <c:pt idx="1">
                  <c:v>21</c:v>
                </c:pt>
                <c:pt idx="2">
                  <c:v>36</c:v>
                </c:pt>
                <c:pt idx="3">
                  <c:v>41</c:v>
                </c:pt>
                <c:pt idx="4">
                  <c:v>50</c:v>
                </c:pt>
                <c:pt idx="5">
                  <c:v>56</c:v>
                </c:pt>
                <c:pt idx="6">
                  <c:v>62</c:v>
                </c:pt>
              </c:numCache>
            </c:numRef>
          </c:xVal>
          <c:yVal>
            <c:numRef>
              <c:f>serie4!$L$126:$L$132</c:f>
              <c:numCache>
                <c:formatCode>0.0E+0</c:formatCode>
                <c:ptCount val="7"/>
                <c:pt idx="0">
                  <c:v>5.7799999999999796E-3</c:v>
                </c:pt>
                <c:pt idx="1">
                  <c:v>3.9829999999999977E-2</c:v>
                </c:pt>
                <c:pt idx="2">
                  <c:v>0.11098000000000002</c:v>
                </c:pt>
                <c:pt idx="3">
                  <c:v>0.13391000000000003</c:v>
                </c:pt>
                <c:pt idx="4">
                  <c:v>0.1694</c:v>
                </c:pt>
                <c:pt idx="5">
                  <c:v>0.18937999999999994</c:v>
                </c:pt>
                <c:pt idx="6">
                  <c:v>0.20834999999999998</c:v>
                </c:pt>
              </c:numCache>
            </c:numRef>
          </c:yVal>
          <c:smooth val="0"/>
          <c:extLst>
            <c:ext xmlns:c16="http://schemas.microsoft.com/office/drawing/2014/chart" uri="{C3380CC4-5D6E-409C-BE32-E72D297353CC}">
              <c16:uniqueId val="{00000001-F425-EB42-B77B-987A17C099FA}"/>
            </c:ext>
          </c:extLst>
        </c:ser>
        <c:ser>
          <c:idx val="2"/>
          <c:order val="2"/>
          <c:tx>
            <c:strRef>
              <c:f>serie4!$M$125</c:f>
              <c:strCache>
                <c:ptCount val="1"/>
                <c:pt idx="0">
                  <c:v>2.2</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serie4!$J$126:$J$132</c:f>
              <c:numCache>
                <c:formatCode>General</c:formatCode>
                <c:ptCount val="7"/>
                <c:pt idx="0">
                  <c:v>0</c:v>
                </c:pt>
                <c:pt idx="1">
                  <c:v>21</c:v>
                </c:pt>
                <c:pt idx="2">
                  <c:v>36</c:v>
                </c:pt>
                <c:pt idx="3">
                  <c:v>41</c:v>
                </c:pt>
                <c:pt idx="4">
                  <c:v>50</c:v>
                </c:pt>
                <c:pt idx="5">
                  <c:v>56</c:v>
                </c:pt>
                <c:pt idx="6">
                  <c:v>62</c:v>
                </c:pt>
              </c:numCache>
            </c:numRef>
          </c:xVal>
          <c:yVal>
            <c:numRef>
              <c:f>serie4!$M$126:$M$132</c:f>
              <c:numCache>
                <c:formatCode>0.0E+0</c:formatCode>
                <c:ptCount val="7"/>
                <c:pt idx="0">
                  <c:v>3.1899999999999984E-3</c:v>
                </c:pt>
                <c:pt idx="1">
                  <c:v>4.339999999999955E-3</c:v>
                </c:pt>
                <c:pt idx="2">
                  <c:v>2.5590000000000002E-2</c:v>
                </c:pt>
                <c:pt idx="3">
                  <c:v>3.6780000000000035E-2</c:v>
                </c:pt>
                <c:pt idx="4">
                  <c:v>7.3770000000000002E-2</c:v>
                </c:pt>
                <c:pt idx="5">
                  <c:v>0.10548000000000002</c:v>
                </c:pt>
                <c:pt idx="6">
                  <c:v>0.17349999999999999</c:v>
                </c:pt>
              </c:numCache>
            </c:numRef>
          </c:yVal>
          <c:smooth val="0"/>
          <c:extLst>
            <c:ext xmlns:c16="http://schemas.microsoft.com/office/drawing/2014/chart" uri="{C3380CC4-5D6E-409C-BE32-E72D297353CC}">
              <c16:uniqueId val="{00000002-F425-EB42-B77B-987A17C099FA}"/>
            </c:ext>
          </c:extLst>
        </c:ser>
        <c:dLbls>
          <c:showLegendKey val="0"/>
          <c:showVal val="0"/>
          <c:showCatName val="0"/>
          <c:showSerName val="0"/>
          <c:showPercent val="0"/>
          <c:showBubbleSize val="0"/>
        </c:dLbls>
        <c:axId val="1506397327"/>
        <c:axId val="1572490015"/>
      </c:scatterChart>
      <c:valAx>
        <c:axId val="1506397327"/>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latin typeface="Times New Roman" panose="02020603050405020304" pitchFamily="18" charset="0"/>
                    <a:cs typeface="Times New Roman" panose="02020603050405020304" pitchFamily="18" charset="0"/>
                  </a:rPr>
                  <a:t>BO (%)</a:t>
                </a:r>
              </a:p>
            </c:rich>
          </c:tx>
          <c:layout>
            <c:manualLayout>
              <c:xMode val="edge"/>
              <c:yMode val="edge"/>
              <c:x val="0.4250416662149894"/>
              <c:y val="0.89741683523005011"/>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572490015"/>
        <c:crosses val="autoZero"/>
        <c:crossBetween val="midCat"/>
      </c:valAx>
      <c:valAx>
        <c:axId val="1572490015"/>
        <c:scaling>
          <c:orientation val="minMax"/>
          <c:max val="0.4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800">
                    <a:latin typeface="Times New Roman" panose="02020603050405020304" pitchFamily="18" charset="0"/>
                    <a:cs typeface="Times New Roman" panose="02020603050405020304" pitchFamily="18" charset="0"/>
                  </a:rPr>
                  <a:t>Pore volume</a:t>
                </a:r>
                <a:r>
                  <a:rPr lang="en-US" sz="1800" baseline="0">
                    <a:latin typeface="Times New Roman" panose="02020603050405020304" pitchFamily="18" charset="0"/>
                    <a:cs typeface="Times New Roman" panose="02020603050405020304" pitchFamily="18" charset="0"/>
                  </a:rPr>
                  <a:t> (mL/g)</a:t>
                </a:r>
                <a:endParaRPr lang="en-US" sz="1800">
                  <a:latin typeface="Times New Roman" panose="02020603050405020304" pitchFamily="18" charset="0"/>
                  <a:cs typeface="Times New Roman" panose="02020603050405020304" pitchFamily="18" charset="0"/>
                </a:endParaRPr>
              </a:p>
            </c:rich>
          </c:tx>
          <c:layout>
            <c:manualLayout>
              <c:xMode val="edge"/>
              <c:yMode val="edge"/>
              <c:x val="3.3867865717405583E-2"/>
              <c:y val="0.1836018937574676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506397327"/>
        <c:crosses val="autoZero"/>
        <c:crossBetween val="midCat"/>
        <c:majorUnit val="0.1"/>
      </c:valAx>
      <c:spPr>
        <a:noFill/>
        <a:ln w="6350">
          <a:noFill/>
        </a:ln>
        <a:effectLst/>
      </c:spPr>
    </c:plotArea>
    <c:legend>
      <c:legendPos val="r"/>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4"/>
          <c:order val="0"/>
          <c:tx>
            <c:strRef>
              <c:f>serie4!$BH$160</c:f>
              <c:strCache>
                <c:ptCount val="1"/>
                <c:pt idx="0">
                  <c:v>BO= 62 %</c:v>
                </c:pt>
              </c:strCache>
            </c:strRef>
          </c:tx>
          <c:spPr>
            <a:ln w="19050" cap="rnd">
              <a:solidFill>
                <a:schemeClr val="accent1">
                  <a:lumMod val="75000"/>
                </a:schemeClr>
              </a:solidFill>
              <a:round/>
            </a:ln>
            <a:effectLst/>
          </c:spPr>
          <c:marker>
            <c:symbol val="none"/>
          </c:marker>
          <c:xVal>
            <c:numRef>
              <c:f>serie4!$B$10:$B$113</c:f>
              <c:numCache>
                <c:formatCode>0.0000</c:formatCode>
                <c:ptCount val="104"/>
                <c:pt idx="0">
                  <c:v>-0.10513034325474743</c:v>
                </c:pt>
                <c:pt idx="1">
                  <c:v>-8.7246696328677029E-2</c:v>
                </c:pt>
                <c:pt idx="2">
                  <c:v>-6.9560405233299885E-2</c:v>
                </c:pt>
                <c:pt idx="3">
                  <c:v>-5.1098239029786295E-2</c:v>
                </c:pt>
                <c:pt idx="4">
                  <c:v>-3.3389013318065645E-2</c:v>
                </c:pt>
                <c:pt idx="5">
                  <c:v>-1.5022873584506671E-2</c:v>
                </c:pt>
                <c:pt idx="6">
                  <c:v>3.0294705536179616E-3</c:v>
                </c:pt>
                <c:pt idx="7">
                  <c:v>2.1602716028242191E-2</c:v>
                </c:pt>
                <c:pt idx="8">
                  <c:v>3.9810554148350386E-2</c:v>
                </c:pt>
                <c:pt idx="9">
                  <c:v>5.842602445700535E-2</c:v>
                </c:pt>
                <c:pt idx="10">
                  <c:v>7.6640443670341882E-2</c:v>
                </c:pt>
                <c:pt idx="11">
                  <c:v>9.5169351431755173E-2</c:v>
                </c:pt>
                <c:pt idx="12">
                  <c:v>0.11360915107302784</c:v>
                </c:pt>
                <c:pt idx="13">
                  <c:v>0.13225968953104458</c:v>
                </c:pt>
                <c:pt idx="14">
                  <c:v>0.15106325335375018</c:v>
                </c:pt>
                <c:pt idx="15">
                  <c:v>0.16967443405880692</c:v>
                </c:pt>
                <c:pt idx="16">
                  <c:v>0.18836592606314823</c:v>
                </c:pt>
                <c:pt idx="17">
                  <c:v>0.20709554041921804</c:v>
                </c:pt>
                <c:pt idx="18">
                  <c:v>0.22582599146189336</c:v>
                </c:pt>
                <c:pt idx="19">
                  <c:v>0.24452451157008373</c:v>
                </c:pt>
                <c:pt idx="20">
                  <c:v>0.26339933133400228</c:v>
                </c:pt>
                <c:pt idx="21">
                  <c:v>0.28216877830464154</c:v>
                </c:pt>
                <c:pt idx="22">
                  <c:v>0.30102999566398114</c:v>
                </c:pt>
                <c:pt idx="23">
                  <c:v>0.32645875707122224</c:v>
                </c:pt>
                <c:pt idx="24">
                  <c:v>0.34139495152404165</c:v>
                </c:pt>
                <c:pt idx="25">
                  <c:v>0.35635097803056948</c:v>
                </c:pt>
                <c:pt idx="26">
                  <c:v>0.37128957306455612</c:v>
                </c:pt>
                <c:pt idx="27">
                  <c:v>0.38623135057952518</c:v>
                </c:pt>
                <c:pt idx="28">
                  <c:v>0.40115919902378938</c:v>
                </c:pt>
                <c:pt idx="29">
                  <c:v>0.41610771232356175</c:v>
                </c:pt>
                <c:pt idx="30">
                  <c:v>0.43104194533588536</c:v>
                </c:pt>
                <c:pt idx="31">
                  <c:v>0.44599318178764663</c:v>
                </c:pt>
                <c:pt idx="32">
                  <c:v>0.46092789669807765</c:v>
                </c:pt>
                <c:pt idx="33">
                  <c:v>0.47587448931943671</c:v>
                </c:pt>
                <c:pt idx="34">
                  <c:v>0.49081497938386054</c:v>
                </c:pt>
                <c:pt idx="35">
                  <c:v>0.50574672306446478</c:v>
                </c:pt>
                <c:pt idx="36">
                  <c:v>0.52069309640100314</c:v>
                </c:pt>
                <c:pt idx="37">
                  <c:v>0.53562319814931159</c:v>
                </c:pt>
                <c:pt idx="38">
                  <c:v>0.55057076016561945</c:v>
                </c:pt>
                <c:pt idx="39">
                  <c:v>0.56550544081736531</c:v>
                </c:pt>
                <c:pt idx="40">
                  <c:v>0.5804459617811073</c:v>
                </c:pt>
                <c:pt idx="41">
                  <c:v>0.59538598080914173</c:v>
                </c:pt>
                <c:pt idx="42">
                  <c:v>0.61033005901634263</c:v>
                </c:pt>
                <c:pt idx="43">
                  <c:v>0.62527128365685092</c:v>
                </c:pt>
                <c:pt idx="44">
                  <c:v>0.64021302564462002</c:v>
                </c:pt>
                <c:pt idx="45">
                  <c:v>0.6551480429900951</c:v>
                </c:pt>
                <c:pt idx="46">
                  <c:v>0.67009735094174749</c:v>
                </c:pt>
                <c:pt idx="47">
                  <c:v>0.68503375433325031</c:v>
                </c:pt>
                <c:pt idx="48">
                  <c:v>0.69997640056528765</c:v>
                </c:pt>
                <c:pt idx="49">
                  <c:v>0.714916247993585</c:v>
                </c:pt>
                <c:pt idx="50">
                  <c:v>0.72989340396323776</c:v>
                </c:pt>
                <c:pt idx="51">
                  <c:v>0.74476223706557798</c:v>
                </c:pt>
                <c:pt idx="52">
                  <c:v>0.75974336759772498</c:v>
                </c:pt>
                <c:pt idx="53">
                  <c:v>0.77466292253782221</c:v>
                </c:pt>
                <c:pt idx="54">
                  <c:v>0.78958071216442538</c:v>
                </c:pt>
                <c:pt idx="55">
                  <c:v>0.80454830838805591</c:v>
                </c:pt>
                <c:pt idx="56">
                  <c:v>0.81947812836212253</c:v>
                </c:pt>
                <c:pt idx="57">
                  <c:v>0.83442070368153254</c:v>
                </c:pt>
                <c:pt idx="58">
                  <c:v>0.84935798166129883</c:v>
                </c:pt>
                <c:pt idx="59">
                  <c:v>0.86433305503339297</c:v>
                </c:pt>
                <c:pt idx="60">
                  <c:v>0.87926795682461267</c:v>
                </c:pt>
                <c:pt idx="61">
                  <c:v>0.89419971822281397</c:v>
                </c:pt>
                <c:pt idx="62">
                  <c:v>0.90913864931490806</c:v>
                </c:pt>
                <c:pt idx="63">
                  <c:v>0.92407760251512228</c:v>
                </c:pt>
                <c:pt idx="64">
                  <c:v>0.93901977644866641</c:v>
                </c:pt>
                <c:pt idx="65">
                  <c:v>0.95395771191846479</c:v>
                </c:pt>
                <c:pt idx="66">
                  <c:v>0.96889836496045512</c:v>
                </c:pt>
                <c:pt idx="67">
                  <c:v>0.9838381963788122</c:v>
                </c:pt>
                <c:pt idx="68">
                  <c:v>0.99878226983173557</c:v>
                </c:pt>
                <c:pt idx="69">
                  <c:v>1.013721778051063</c:v>
                </c:pt>
                <c:pt idx="70">
                  <c:v>1.0286525736331185</c:v>
                </c:pt>
                <c:pt idx="71">
                  <c:v>1.0435980300301231</c:v>
                </c:pt>
                <c:pt idx="72">
                  <c:v>1.0585398979397806</c:v>
                </c:pt>
                <c:pt idx="73">
                  <c:v>1.0734837313138286</c:v>
                </c:pt>
                <c:pt idx="74">
                  <c:v>1.0884231599489549</c:v>
                </c:pt>
                <c:pt idx="75">
                  <c:v>1.1033623629986691</c:v>
                </c:pt>
                <c:pt idx="76">
                  <c:v>1.1183044160791711</c:v>
                </c:pt>
                <c:pt idx="77">
                  <c:v>1.1332450215124583</c:v>
                </c:pt>
                <c:pt idx="78">
                  <c:v>1.1481829630932248</c:v>
                </c:pt>
                <c:pt idx="79">
                  <c:v>1.1631255800006746</c:v>
                </c:pt>
                <c:pt idx="80">
                  <c:v>1.1780642581364584</c:v>
                </c:pt>
                <c:pt idx="81">
                  <c:v>1.1930048724765994</c:v>
                </c:pt>
                <c:pt idx="82">
                  <c:v>1.2079465809889718</c:v>
                </c:pt>
                <c:pt idx="83">
                  <c:v>1.2228854750341318</c:v>
                </c:pt>
                <c:pt idx="84">
                  <c:v>1.2378251341237769</c:v>
                </c:pt>
                <c:pt idx="85">
                  <c:v>1.2527656780538936</c:v>
                </c:pt>
                <c:pt idx="86">
                  <c:v>1.2677066374557691</c:v>
                </c:pt>
                <c:pt idx="87">
                  <c:v>1.2826470325559134</c:v>
                </c:pt>
                <c:pt idx="88">
                  <c:v>1.2975876340554733</c:v>
                </c:pt>
                <c:pt idx="89">
                  <c:v>1.3125285442533061</c:v>
                </c:pt>
                <c:pt idx="90">
                  <c:v>1.3274672390337985</c:v>
                </c:pt>
                <c:pt idx="91">
                  <c:v>1.3424088621415744</c:v>
                </c:pt>
                <c:pt idx="92">
                  <c:v>1.357349679240073</c:v>
                </c:pt>
                <c:pt idx="93">
                  <c:v>1.3722895591013575</c:v>
                </c:pt>
                <c:pt idx="94">
                  <c:v>1.3872296062005292</c:v>
                </c:pt>
                <c:pt idx="95">
                  <c:v>1.4021702140444294</c:v>
                </c:pt>
                <c:pt idx="96">
                  <c:v>1.41710949174057</c:v>
                </c:pt>
                <c:pt idx="97">
                  <c:v>1.4320500503081341</c:v>
                </c:pt>
                <c:pt idx="98">
                  <c:v>1.4469904854418409</c:v>
                </c:pt>
                <c:pt idx="99">
                  <c:v>1.4619320045927853</c:v>
                </c:pt>
                <c:pt idx="100">
                  <c:v>1.4768721878106992</c:v>
                </c:pt>
                <c:pt idx="101">
                  <c:v>1.4918125655935623</c:v>
                </c:pt>
                <c:pt idx="102">
                  <c:v>1.5067525503003614</c:v>
                </c:pt>
                <c:pt idx="103">
                  <c:v>1.5216923709824095</c:v>
                </c:pt>
              </c:numCache>
            </c:numRef>
          </c:xVal>
          <c:yVal>
            <c:numRef>
              <c:f>serie4!$AQ$10:$AQ$113</c:f>
              <c:numCache>
                <c:formatCode>0.0000</c:formatCode>
                <c:ptCount val="104"/>
                <c:pt idx="0">
                  <c:v>2.1756000000000002</c:v>
                </c:pt>
                <c:pt idx="1">
                  <c:v>2.1539999999999999</c:v>
                </c:pt>
                <c:pt idx="2">
                  <c:v>1.9055</c:v>
                </c:pt>
                <c:pt idx="3">
                  <c:v>1.4865999999999999</c:v>
                </c:pt>
                <c:pt idx="4">
                  <c:v>1.1595</c:v>
                </c:pt>
                <c:pt idx="5">
                  <c:v>1.0668</c:v>
                </c:pt>
                <c:pt idx="6">
                  <c:v>1.1601999999999999</c:v>
                </c:pt>
                <c:pt idx="7">
                  <c:v>1.3106</c:v>
                </c:pt>
                <c:pt idx="8">
                  <c:v>1.5991</c:v>
                </c:pt>
                <c:pt idx="9">
                  <c:v>1.6040000000000001</c:v>
                </c:pt>
                <c:pt idx="10">
                  <c:v>1.2511000000000001</c:v>
                </c:pt>
                <c:pt idx="11">
                  <c:v>1.115</c:v>
                </c:pt>
                <c:pt idx="12">
                  <c:v>0.98338000000000003</c:v>
                </c:pt>
                <c:pt idx="13">
                  <c:v>0.56062999999999996</c:v>
                </c:pt>
                <c:pt idx="14">
                  <c:v>0.19306999999999999</c:v>
                </c:pt>
                <c:pt idx="15">
                  <c:v>0.14104</c:v>
                </c:pt>
                <c:pt idx="16">
                  <c:v>0.20815</c:v>
                </c:pt>
                <c:pt idx="17">
                  <c:v>0.20415</c:v>
                </c:pt>
                <c:pt idx="18">
                  <c:v>8.5357000000000002E-2</c:v>
                </c:pt>
                <c:pt idx="19">
                  <c:v>7.4789999999999995E-2</c:v>
                </c:pt>
                <c:pt idx="20">
                  <c:v>0.12770000000000001</c:v>
                </c:pt>
                <c:pt idx="21">
                  <c:v>7.6472999999999999E-2</c:v>
                </c:pt>
                <c:pt idx="22">
                  <c:v>0.65183000000000002</c:v>
                </c:pt>
                <c:pt idx="23">
                  <c:v>1.4778</c:v>
                </c:pt>
                <c:pt idx="24">
                  <c:v>1.8524</c:v>
                </c:pt>
                <c:pt idx="25">
                  <c:v>1.4473</c:v>
                </c:pt>
                <c:pt idx="26">
                  <c:v>1.2624</c:v>
                </c:pt>
                <c:pt idx="27">
                  <c:v>1.1172</c:v>
                </c:pt>
                <c:pt idx="28">
                  <c:v>1.0512999999999999</c:v>
                </c:pt>
                <c:pt idx="29">
                  <c:v>0.89037999999999995</c:v>
                </c:pt>
                <c:pt idx="30">
                  <c:v>0.60734999999999995</c:v>
                </c:pt>
                <c:pt idx="31">
                  <c:v>0.44784000000000002</c:v>
                </c:pt>
                <c:pt idx="32">
                  <c:v>0.31635999999999997</c:v>
                </c:pt>
                <c:pt idx="33">
                  <c:v>0.25396000000000002</c:v>
                </c:pt>
                <c:pt idx="34" formatCode="0.0000E+00">
                  <c:v>0.12393</c:v>
                </c:pt>
                <c:pt idx="35" formatCode="0.0000E+00">
                  <c:v>0.13394</c:v>
                </c:pt>
                <c:pt idx="36" formatCode="0.0000E+00">
                  <c:v>0.12114</c:v>
                </c:pt>
                <c:pt idx="37" formatCode="0.0000E+00">
                  <c:v>8.2740999999999995E-2</c:v>
                </c:pt>
                <c:pt idx="38" formatCode="0.0000E+00">
                  <c:v>0.10406</c:v>
                </c:pt>
                <c:pt idx="39" formatCode="0.0000E+00">
                  <c:v>0.15001999999999999</c:v>
                </c:pt>
                <c:pt idx="40" formatCode="0.0000E+00">
                  <c:v>0.13203000000000001</c:v>
                </c:pt>
                <c:pt idx="41" formatCode="0.0000E+00">
                  <c:v>0.15948999999999999</c:v>
                </c:pt>
                <c:pt idx="42" formatCode="0.0000E+00">
                  <c:v>0.1842</c:v>
                </c:pt>
                <c:pt idx="43" formatCode="0.0000E+00">
                  <c:v>0.14182</c:v>
                </c:pt>
                <c:pt idx="44" formatCode="0.0000E+00">
                  <c:v>0.20537</c:v>
                </c:pt>
                <c:pt idx="45" formatCode="0.0000E+00">
                  <c:v>0.17796000000000001</c:v>
                </c:pt>
                <c:pt idx="46" formatCode="0.0000E+00">
                  <c:v>0.17482</c:v>
                </c:pt>
                <c:pt idx="47" formatCode="0.0000E+00">
                  <c:v>0.23119000000000001</c:v>
                </c:pt>
                <c:pt idx="48" formatCode="0.0000E+00">
                  <c:v>0.11584999999999999</c:v>
                </c:pt>
                <c:pt idx="49" formatCode="0.0000E+00">
                  <c:v>0.11196</c:v>
                </c:pt>
                <c:pt idx="50" formatCode="0.0000E+00">
                  <c:v>0.24410000000000001</c:v>
                </c:pt>
                <c:pt idx="51" formatCode="0.0000E+00">
                  <c:v>0.19259000000000001</c:v>
                </c:pt>
                <c:pt idx="52" formatCode="0.0000E+00">
                  <c:v>6.4149999999999999E-2</c:v>
                </c:pt>
                <c:pt idx="53" formatCode="0.0000E+00">
                  <c:v>4.4871000000000001E-2</c:v>
                </c:pt>
                <c:pt idx="54" formatCode="0.0000E+00">
                  <c:v>0.18023</c:v>
                </c:pt>
                <c:pt idx="55" formatCode="0.0000E+00">
                  <c:v>0.24421999999999999</c:v>
                </c:pt>
                <c:pt idx="56" formatCode="0.0000E+00">
                  <c:v>0.11899</c:v>
                </c:pt>
                <c:pt idx="57" formatCode="0.0000E+00">
                  <c:v>6.7097000000000004E-2</c:v>
                </c:pt>
                <c:pt idx="58" formatCode="0.0000E+00">
                  <c:v>6.3509999999999997E-2</c:v>
                </c:pt>
                <c:pt idx="59" formatCode="0.0000E+00">
                  <c:v>0.11619</c:v>
                </c:pt>
                <c:pt idx="60" formatCode="0.0000E+00">
                  <c:v>0.23042000000000001</c:v>
                </c:pt>
                <c:pt idx="61" formatCode="0.0000E+00">
                  <c:v>0.19333</c:v>
                </c:pt>
                <c:pt idx="62" formatCode="0.0000E+00">
                  <c:v>8.3333000000000004E-2</c:v>
                </c:pt>
                <c:pt idx="63" formatCode="0.0000E+00">
                  <c:v>6.6197000000000006E-2</c:v>
                </c:pt>
                <c:pt idx="64" formatCode="0.0000E+00">
                  <c:v>6.6820000000000004E-2</c:v>
                </c:pt>
                <c:pt idx="65" formatCode="0.0000E+00">
                  <c:v>6.0358000000000002E-2</c:v>
                </c:pt>
                <c:pt idx="66" formatCode="0.0000E+00">
                  <c:v>5.0809E-2</c:v>
                </c:pt>
                <c:pt idx="67" formatCode="0.0000E+00">
                  <c:v>4.8439000000000003E-2</c:v>
                </c:pt>
                <c:pt idx="68" formatCode="0.0000E+00">
                  <c:v>6.7815E-2</c:v>
                </c:pt>
                <c:pt idx="69" formatCode="0.0000E+00">
                  <c:v>0.16228000000000001</c:v>
                </c:pt>
                <c:pt idx="70" formatCode="0.0000E+00">
                  <c:v>0.2</c:v>
                </c:pt>
                <c:pt idx="71" formatCode="0.0000E+00">
                  <c:v>0.11236</c:v>
                </c:pt>
                <c:pt idx="72" formatCode="0.0000E+00">
                  <c:v>6.2887999999999999E-2</c:v>
                </c:pt>
                <c:pt idx="73" formatCode="0.0000E+00">
                  <c:v>5.7137E-2</c:v>
                </c:pt>
                <c:pt idx="74" formatCode="0.0000E+00">
                  <c:v>4.4981E-2</c:v>
                </c:pt>
                <c:pt idx="75" formatCode="0.0000E+00">
                  <c:v>4.3770000000000003E-2</c:v>
                </c:pt>
                <c:pt idx="76" formatCode="0.0000E+00">
                  <c:v>4.6690000000000002E-2</c:v>
                </c:pt>
                <c:pt idx="77" formatCode="0.0000E+00">
                  <c:v>4.5073000000000002E-2</c:v>
                </c:pt>
                <c:pt idx="78" formatCode="0.0000E+00">
                  <c:v>4.1437000000000002E-2</c:v>
                </c:pt>
                <c:pt idx="79" formatCode="0.0000E+00">
                  <c:v>3.8337999999999997E-2</c:v>
                </c:pt>
                <c:pt idx="80" formatCode="0.0000E+00">
                  <c:v>3.2819000000000001E-2</c:v>
                </c:pt>
                <c:pt idx="81" formatCode="0.0000E+00">
                  <c:v>3.6755000000000003E-2</c:v>
                </c:pt>
                <c:pt idx="82" formatCode="0.0000E+00">
                  <c:v>7.9646999999999996E-2</c:v>
                </c:pt>
                <c:pt idx="83" formatCode="0.0000E+00">
                  <c:v>0.11280999999999999</c:v>
                </c:pt>
                <c:pt idx="84" formatCode="0.0000E+00">
                  <c:v>0.11012</c:v>
                </c:pt>
                <c:pt idx="85" formatCode="0.0000E+00">
                  <c:v>8.6662000000000003E-2</c:v>
                </c:pt>
                <c:pt idx="86" formatCode="0.0000E+00">
                  <c:v>4.1338E-2</c:v>
                </c:pt>
                <c:pt idx="87" formatCode="0.0000E+00">
                  <c:v>1.9942999999999999E-2</c:v>
                </c:pt>
                <c:pt idx="88" formatCode="0.0000E+00">
                  <c:v>2.5281000000000001E-2</c:v>
                </c:pt>
                <c:pt idx="89" formatCode="0.0000E+00">
                  <c:v>2.0295000000000001E-2</c:v>
                </c:pt>
                <c:pt idx="90" formatCode="0.0000E+00">
                  <c:v>1.4411999999999999E-2</c:v>
                </c:pt>
                <c:pt idx="91" formatCode="0.0000E+00">
                  <c:v>1.7760000000000001E-2</c:v>
                </c:pt>
                <c:pt idx="92" formatCode="0.0000E+00">
                  <c:v>1.4782999999999999E-2</c:v>
                </c:pt>
                <c:pt idx="93" formatCode="0.0000E+00">
                  <c:v>9.6369000000000003E-3</c:v>
                </c:pt>
                <c:pt idx="94" formatCode="0.0000E+00">
                  <c:v>9.6066999999999993E-3</c:v>
                </c:pt>
                <c:pt idx="95" formatCode="0.0000E+00">
                  <c:v>6.2617000000000006E-2</c:v>
                </c:pt>
                <c:pt idx="96" formatCode="0.0000E+00">
                  <c:v>0.13639999999999999</c:v>
                </c:pt>
                <c:pt idx="97" formatCode="0.0000E+00">
                  <c:v>9.0472999999999998E-2</c:v>
                </c:pt>
                <c:pt idx="98" formatCode="0.0000E+00">
                  <c:v>1.5613999999999999E-2</c:v>
                </c:pt>
                <c:pt idx="99" formatCode="0.0000E+00">
                  <c:v>1.7632999999999999E-2</c:v>
                </c:pt>
                <c:pt idx="100" formatCode="0.0000E+00">
                  <c:v>1.3774E-2</c:v>
                </c:pt>
                <c:pt idx="101" formatCode="0.0000E+00">
                  <c:v>7.9092999999999993E-3</c:v>
                </c:pt>
                <c:pt idx="102" formatCode="0.0000E+00">
                  <c:v>2.3709999999999998E-2</c:v>
                </c:pt>
                <c:pt idx="103" formatCode="0.0000E+00">
                  <c:v>3.1601999999999998E-2</c:v>
                </c:pt>
              </c:numCache>
            </c:numRef>
          </c:yVal>
          <c:smooth val="0"/>
          <c:extLst>
            <c:ext xmlns:c16="http://schemas.microsoft.com/office/drawing/2014/chart" uri="{C3380CC4-5D6E-409C-BE32-E72D297353CC}">
              <c16:uniqueId val="{00000004-BC36-D646-ACC5-938E4BB3C2C2}"/>
            </c:ext>
          </c:extLst>
        </c:ser>
        <c:ser>
          <c:idx val="3"/>
          <c:order val="1"/>
          <c:tx>
            <c:strRef>
              <c:f>serie4!$BH$161</c:f>
              <c:strCache>
                <c:ptCount val="1"/>
                <c:pt idx="0">
                  <c:v>BO= 56 %</c:v>
                </c:pt>
              </c:strCache>
            </c:strRef>
          </c:tx>
          <c:spPr>
            <a:ln w="19050" cap="rnd">
              <a:solidFill>
                <a:srgbClr val="00B0F0"/>
              </a:solidFill>
              <a:round/>
            </a:ln>
            <a:effectLst/>
          </c:spPr>
          <c:marker>
            <c:symbol val="none"/>
          </c:marker>
          <c:xVal>
            <c:numRef>
              <c:f>serie4!$B$10:$B$113</c:f>
              <c:numCache>
                <c:formatCode>0.0000</c:formatCode>
                <c:ptCount val="104"/>
                <c:pt idx="0">
                  <c:v>-0.10513034325474743</c:v>
                </c:pt>
                <c:pt idx="1">
                  <c:v>-8.7246696328677029E-2</c:v>
                </c:pt>
                <c:pt idx="2">
                  <c:v>-6.9560405233299885E-2</c:v>
                </c:pt>
                <c:pt idx="3">
                  <c:v>-5.1098239029786295E-2</c:v>
                </c:pt>
                <c:pt idx="4">
                  <c:v>-3.3389013318065645E-2</c:v>
                </c:pt>
                <c:pt idx="5">
                  <c:v>-1.5022873584506671E-2</c:v>
                </c:pt>
                <c:pt idx="6">
                  <c:v>3.0294705536179616E-3</c:v>
                </c:pt>
                <c:pt idx="7">
                  <c:v>2.1602716028242191E-2</c:v>
                </c:pt>
                <c:pt idx="8">
                  <c:v>3.9810554148350386E-2</c:v>
                </c:pt>
                <c:pt idx="9">
                  <c:v>5.842602445700535E-2</c:v>
                </c:pt>
                <c:pt idx="10">
                  <c:v>7.6640443670341882E-2</c:v>
                </c:pt>
                <c:pt idx="11">
                  <c:v>9.5169351431755173E-2</c:v>
                </c:pt>
                <c:pt idx="12">
                  <c:v>0.11360915107302784</c:v>
                </c:pt>
                <c:pt idx="13">
                  <c:v>0.13225968953104458</c:v>
                </c:pt>
                <c:pt idx="14">
                  <c:v>0.15106325335375018</c:v>
                </c:pt>
                <c:pt idx="15">
                  <c:v>0.16967443405880692</c:v>
                </c:pt>
                <c:pt idx="16">
                  <c:v>0.18836592606314823</c:v>
                </c:pt>
                <c:pt idx="17">
                  <c:v>0.20709554041921804</c:v>
                </c:pt>
                <c:pt idx="18">
                  <c:v>0.22582599146189336</c:v>
                </c:pt>
                <c:pt idx="19">
                  <c:v>0.24452451157008373</c:v>
                </c:pt>
                <c:pt idx="20">
                  <c:v>0.26339933133400228</c:v>
                </c:pt>
                <c:pt idx="21">
                  <c:v>0.28216877830464154</c:v>
                </c:pt>
                <c:pt idx="22">
                  <c:v>0.30102999566398114</c:v>
                </c:pt>
                <c:pt idx="23">
                  <c:v>0.32645875707122224</c:v>
                </c:pt>
                <c:pt idx="24">
                  <c:v>0.34139495152404165</c:v>
                </c:pt>
                <c:pt idx="25">
                  <c:v>0.35635097803056948</c:v>
                </c:pt>
                <c:pt idx="26">
                  <c:v>0.37128957306455612</c:v>
                </c:pt>
                <c:pt idx="27">
                  <c:v>0.38623135057952518</c:v>
                </c:pt>
                <c:pt idx="28">
                  <c:v>0.40115919902378938</c:v>
                </c:pt>
                <c:pt idx="29">
                  <c:v>0.41610771232356175</c:v>
                </c:pt>
                <c:pt idx="30">
                  <c:v>0.43104194533588536</c:v>
                </c:pt>
                <c:pt idx="31">
                  <c:v>0.44599318178764663</c:v>
                </c:pt>
                <c:pt idx="32">
                  <c:v>0.46092789669807765</c:v>
                </c:pt>
                <c:pt idx="33">
                  <c:v>0.47587448931943671</c:v>
                </c:pt>
                <c:pt idx="34">
                  <c:v>0.49081497938386054</c:v>
                </c:pt>
                <c:pt idx="35">
                  <c:v>0.50574672306446478</c:v>
                </c:pt>
                <c:pt idx="36">
                  <c:v>0.52069309640100314</c:v>
                </c:pt>
                <c:pt idx="37">
                  <c:v>0.53562319814931159</c:v>
                </c:pt>
                <c:pt idx="38">
                  <c:v>0.55057076016561945</c:v>
                </c:pt>
                <c:pt idx="39">
                  <c:v>0.56550544081736531</c:v>
                </c:pt>
                <c:pt idx="40">
                  <c:v>0.5804459617811073</c:v>
                </c:pt>
                <c:pt idx="41">
                  <c:v>0.59538598080914173</c:v>
                </c:pt>
                <c:pt idx="42">
                  <c:v>0.61033005901634263</c:v>
                </c:pt>
                <c:pt idx="43">
                  <c:v>0.62527128365685092</c:v>
                </c:pt>
                <c:pt idx="44">
                  <c:v>0.64021302564462002</c:v>
                </c:pt>
                <c:pt idx="45">
                  <c:v>0.6551480429900951</c:v>
                </c:pt>
                <c:pt idx="46">
                  <c:v>0.67009735094174749</c:v>
                </c:pt>
                <c:pt idx="47">
                  <c:v>0.68503375433325031</c:v>
                </c:pt>
                <c:pt idx="48">
                  <c:v>0.69997640056528765</c:v>
                </c:pt>
                <c:pt idx="49">
                  <c:v>0.714916247993585</c:v>
                </c:pt>
                <c:pt idx="50">
                  <c:v>0.72989340396323776</c:v>
                </c:pt>
                <c:pt idx="51">
                  <c:v>0.74476223706557798</c:v>
                </c:pt>
                <c:pt idx="52">
                  <c:v>0.75974336759772498</c:v>
                </c:pt>
                <c:pt idx="53">
                  <c:v>0.77466292253782221</c:v>
                </c:pt>
                <c:pt idx="54">
                  <c:v>0.78958071216442538</c:v>
                </c:pt>
                <c:pt idx="55">
                  <c:v>0.80454830838805591</c:v>
                </c:pt>
                <c:pt idx="56">
                  <c:v>0.81947812836212253</c:v>
                </c:pt>
                <c:pt idx="57">
                  <c:v>0.83442070368153254</c:v>
                </c:pt>
                <c:pt idx="58">
                  <c:v>0.84935798166129883</c:v>
                </c:pt>
                <c:pt idx="59">
                  <c:v>0.86433305503339297</c:v>
                </c:pt>
                <c:pt idx="60">
                  <c:v>0.87926795682461267</c:v>
                </c:pt>
                <c:pt idx="61">
                  <c:v>0.89419971822281397</c:v>
                </c:pt>
                <c:pt idx="62">
                  <c:v>0.90913864931490806</c:v>
                </c:pt>
                <c:pt idx="63">
                  <c:v>0.92407760251512228</c:v>
                </c:pt>
                <c:pt idx="64">
                  <c:v>0.93901977644866641</c:v>
                </c:pt>
                <c:pt idx="65">
                  <c:v>0.95395771191846479</c:v>
                </c:pt>
                <c:pt idx="66">
                  <c:v>0.96889836496045512</c:v>
                </c:pt>
                <c:pt idx="67">
                  <c:v>0.9838381963788122</c:v>
                </c:pt>
                <c:pt idx="68">
                  <c:v>0.99878226983173557</c:v>
                </c:pt>
                <c:pt idx="69">
                  <c:v>1.013721778051063</c:v>
                </c:pt>
                <c:pt idx="70">
                  <c:v>1.0286525736331185</c:v>
                </c:pt>
                <c:pt idx="71">
                  <c:v>1.0435980300301231</c:v>
                </c:pt>
                <c:pt idx="72">
                  <c:v>1.0585398979397806</c:v>
                </c:pt>
                <c:pt idx="73">
                  <c:v>1.0734837313138286</c:v>
                </c:pt>
                <c:pt idx="74">
                  <c:v>1.0884231599489549</c:v>
                </c:pt>
                <c:pt idx="75">
                  <c:v>1.1033623629986691</c:v>
                </c:pt>
                <c:pt idx="76">
                  <c:v>1.1183044160791711</c:v>
                </c:pt>
                <c:pt idx="77">
                  <c:v>1.1332450215124583</c:v>
                </c:pt>
                <c:pt idx="78">
                  <c:v>1.1481829630932248</c:v>
                </c:pt>
                <c:pt idx="79">
                  <c:v>1.1631255800006746</c:v>
                </c:pt>
                <c:pt idx="80">
                  <c:v>1.1780642581364584</c:v>
                </c:pt>
                <c:pt idx="81">
                  <c:v>1.1930048724765994</c:v>
                </c:pt>
                <c:pt idx="82">
                  <c:v>1.2079465809889718</c:v>
                </c:pt>
                <c:pt idx="83">
                  <c:v>1.2228854750341318</c:v>
                </c:pt>
                <c:pt idx="84">
                  <c:v>1.2378251341237769</c:v>
                </c:pt>
                <c:pt idx="85">
                  <c:v>1.2527656780538936</c:v>
                </c:pt>
                <c:pt idx="86">
                  <c:v>1.2677066374557691</c:v>
                </c:pt>
                <c:pt idx="87">
                  <c:v>1.2826470325559134</c:v>
                </c:pt>
                <c:pt idx="88">
                  <c:v>1.2975876340554733</c:v>
                </c:pt>
                <c:pt idx="89">
                  <c:v>1.3125285442533061</c:v>
                </c:pt>
                <c:pt idx="90">
                  <c:v>1.3274672390337985</c:v>
                </c:pt>
                <c:pt idx="91">
                  <c:v>1.3424088621415744</c:v>
                </c:pt>
                <c:pt idx="92">
                  <c:v>1.357349679240073</c:v>
                </c:pt>
                <c:pt idx="93">
                  <c:v>1.3722895591013575</c:v>
                </c:pt>
                <c:pt idx="94">
                  <c:v>1.3872296062005292</c:v>
                </c:pt>
                <c:pt idx="95">
                  <c:v>1.4021702140444294</c:v>
                </c:pt>
                <c:pt idx="96">
                  <c:v>1.41710949174057</c:v>
                </c:pt>
                <c:pt idx="97">
                  <c:v>1.4320500503081341</c:v>
                </c:pt>
                <c:pt idx="98">
                  <c:v>1.4469904854418409</c:v>
                </c:pt>
                <c:pt idx="99">
                  <c:v>1.4619320045927853</c:v>
                </c:pt>
                <c:pt idx="100">
                  <c:v>1.4768721878106992</c:v>
                </c:pt>
                <c:pt idx="101">
                  <c:v>1.4918125655935623</c:v>
                </c:pt>
                <c:pt idx="102">
                  <c:v>1.5067525503003614</c:v>
                </c:pt>
                <c:pt idx="103">
                  <c:v>1.5216923709824095</c:v>
                </c:pt>
              </c:numCache>
            </c:numRef>
          </c:xVal>
          <c:yVal>
            <c:numRef>
              <c:f>serie4!$AH$10:$AH$113</c:f>
              <c:numCache>
                <c:formatCode>0.0000</c:formatCode>
                <c:ptCount val="104"/>
                <c:pt idx="0">
                  <c:v>1.9400999999999999</c:v>
                </c:pt>
                <c:pt idx="1">
                  <c:v>1.9021999999999999</c:v>
                </c:pt>
                <c:pt idx="2">
                  <c:v>1.6558999999999999</c:v>
                </c:pt>
                <c:pt idx="3">
                  <c:v>1.22</c:v>
                </c:pt>
                <c:pt idx="4">
                  <c:v>0.86948000000000003</c:v>
                </c:pt>
                <c:pt idx="5">
                  <c:v>0.84097</c:v>
                </c:pt>
                <c:pt idx="6">
                  <c:v>0.99990999999999997</c:v>
                </c:pt>
                <c:pt idx="7">
                  <c:v>1.1520999999999999</c:v>
                </c:pt>
                <c:pt idx="8">
                  <c:v>1.3804000000000001</c:v>
                </c:pt>
                <c:pt idx="9">
                  <c:v>1.3657999999999999</c:v>
                </c:pt>
                <c:pt idx="10">
                  <c:v>1.0168999999999999</c:v>
                </c:pt>
                <c:pt idx="11">
                  <c:v>0.88027999999999995</c:v>
                </c:pt>
                <c:pt idx="12">
                  <c:v>0.79542000000000002</c:v>
                </c:pt>
                <c:pt idx="13">
                  <c:v>0.43506</c:v>
                </c:pt>
                <c:pt idx="14">
                  <c:v>0.12820000000000001</c:v>
                </c:pt>
                <c:pt idx="15">
                  <c:v>8.3572999999999995E-2</c:v>
                </c:pt>
                <c:pt idx="16">
                  <c:v>0.12148</c:v>
                </c:pt>
                <c:pt idx="17">
                  <c:v>0.10252</c:v>
                </c:pt>
                <c:pt idx="18">
                  <c:v>3.4884999999999999E-2</c:v>
                </c:pt>
                <c:pt idx="19">
                  <c:v>1.4881999999999999E-2</c:v>
                </c:pt>
                <c:pt idx="20">
                  <c:v>2.7668999999999999E-2</c:v>
                </c:pt>
                <c:pt idx="21">
                  <c:v>1.8667E-2</c:v>
                </c:pt>
                <c:pt idx="22">
                  <c:v>0.47127999999999998</c:v>
                </c:pt>
                <c:pt idx="23">
                  <c:v>1.0847</c:v>
                </c:pt>
                <c:pt idx="24">
                  <c:v>1.3258000000000001</c:v>
                </c:pt>
                <c:pt idx="25">
                  <c:v>0.96672999999999998</c:v>
                </c:pt>
                <c:pt idx="26">
                  <c:v>0.74960000000000004</c:v>
                </c:pt>
                <c:pt idx="27">
                  <c:v>0.58635999999999999</c:v>
                </c:pt>
                <c:pt idx="28">
                  <c:v>0.50602000000000003</c:v>
                </c:pt>
                <c:pt idx="29">
                  <c:v>0.40418999999999999</c:v>
                </c:pt>
                <c:pt idx="30">
                  <c:v>0.23405999999999999</c:v>
                </c:pt>
                <c:pt idx="31">
                  <c:v>0.16259000000000001</c:v>
                </c:pt>
                <c:pt idx="32">
                  <c:v>0.12525</c:v>
                </c:pt>
                <c:pt idx="33">
                  <c:v>9.6244999999999997E-2</c:v>
                </c:pt>
                <c:pt idx="34">
                  <c:v>0.12534000000000001</c:v>
                </c:pt>
                <c:pt idx="35">
                  <c:v>0.11974</c:v>
                </c:pt>
                <c:pt idx="36">
                  <c:v>9.4648999999999997E-2</c:v>
                </c:pt>
                <c:pt idx="37">
                  <c:v>0.14266000000000001</c:v>
                </c:pt>
                <c:pt idx="38">
                  <c:v>0.15015000000000001</c:v>
                </c:pt>
                <c:pt idx="39">
                  <c:v>0.16138</c:v>
                </c:pt>
                <c:pt idx="40">
                  <c:v>0.18196999999999999</c:v>
                </c:pt>
                <c:pt idx="41">
                  <c:v>0.20877999999999999</c:v>
                </c:pt>
                <c:pt idx="42">
                  <c:v>0.23713999999999999</c:v>
                </c:pt>
                <c:pt idx="43">
                  <c:v>0.24318000000000001</c:v>
                </c:pt>
                <c:pt idx="44">
                  <c:v>0.23194999999999999</c:v>
                </c:pt>
                <c:pt idx="45">
                  <c:v>0.23849999999999999</c:v>
                </c:pt>
                <c:pt idx="46">
                  <c:v>0.23758000000000001</c:v>
                </c:pt>
                <c:pt idx="47">
                  <c:v>0.25888</c:v>
                </c:pt>
                <c:pt idx="48" formatCode="0.0000E+00">
                  <c:v>0.21392</c:v>
                </c:pt>
                <c:pt idx="49" formatCode="0.0000E+00">
                  <c:v>0.14166000000000001</c:v>
                </c:pt>
                <c:pt idx="50" formatCode="0.0000E+00">
                  <c:v>0.22056000000000001</c:v>
                </c:pt>
                <c:pt idx="51" formatCode="0.0000E+00">
                  <c:v>0.17588999999999999</c:v>
                </c:pt>
                <c:pt idx="52" formatCode="0.0000E+00">
                  <c:v>0.11487</c:v>
                </c:pt>
                <c:pt idx="53" formatCode="0.0000E+00">
                  <c:v>0.22806000000000001</c:v>
                </c:pt>
                <c:pt idx="54" formatCode="0.0000E+00">
                  <c:v>0.22456000000000001</c:v>
                </c:pt>
                <c:pt idx="55" formatCode="0.0000E+00">
                  <c:v>0.10425</c:v>
                </c:pt>
                <c:pt idx="56" formatCode="0.0000E+00">
                  <c:v>7.8008999999999995E-2</c:v>
                </c:pt>
                <c:pt idx="57" formatCode="0.0000E+00">
                  <c:v>0.16342000000000001</c:v>
                </c:pt>
                <c:pt idx="58" formatCode="0.0000E+00">
                  <c:v>0.22172</c:v>
                </c:pt>
                <c:pt idx="59" formatCode="0.0000E+00">
                  <c:v>0.14638000000000001</c:v>
                </c:pt>
                <c:pt idx="60" formatCode="0.0000E+00">
                  <c:v>9.3092999999999995E-2</c:v>
                </c:pt>
                <c:pt idx="61" formatCode="0.0000E+00">
                  <c:v>7.6880000000000004E-2</c:v>
                </c:pt>
                <c:pt idx="62" formatCode="0.0000E+00">
                  <c:v>0.13219</c:v>
                </c:pt>
                <c:pt idx="63" formatCode="0.0000E+00">
                  <c:v>0.19015000000000001</c:v>
                </c:pt>
                <c:pt idx="64" formatCode="0.0000E+00">
                  <c:v>0.13250000000000001</c:v>
                </c:pt>
                <c:pt idx="65" formatCode="0.0000E+00">
                  <c:v>8.2780000000000006E-2</c:v>
                </c:pt>
                <c:pt idx="66" formatCode="0.0000E+00">
                  <c:v>8.4702E-2</c:v>
                </c:pt>
                <c:pt idx="67" formatCode="0.0000E+00">
                  <c:v>6.7033999999999996E-2</c:v>
                </c:pt>
                <c:pt idx="68" formatCode="0.0000E+00">
                  <c:v>6.4758999999999997E-2</c:v>
                </c:pt>
                <c:pt idx="69" formatCode="0.0000E+00">
                  <c:v>0.15189</c:v>
                </c:pt>
                <c:pt idx="70" formatCode="0.0000E+00">
                  <c:v>0.18429999999999999</c:v>
                </c:pt>
                <c:pt idx="71" formatCode="0.0000E+00">
                  <c:v>9.5644999999999994E-2</c:v>
                </c:pt>
                <c:pt idx="72" formatCode="0.0000E+00">
                  <c:v>4.6875E-2</c:v>
                </c:pt>
                <c:pt idx="73" formatCode="0.0000E+00">
                  <c:v>5.2697000000000001E-2</c:v>
                </c:pt>
                <c:pt idx="74" formatCode="0.0000E+00">
                  <c:v>5.3994E-2</c:v>
                </c:pt>
                <c:pt idx="75" formatCode="0.0000E+00">
                  <c:v>5.2892000000000002E-2</c:v>
                </c:pt>
                <c:pt idx="76" formatCode="0.0000E+00">
                  <c:v>4.8648999999999998E-2</c:v>
                </c:pt>
                <c:pt idx="77" formatCode="0.0000E+00">
                  <c:v>4.0425000000000003E-2</c:v>
                </c:pt>
                <c:pt idx="78" formatCode="0.0000E+00">
                  <c:v>6.1552000000000003E-2</c:v>
                </c:pt>
                <c:pt idx="79" formatCode="0.0000E+00">
                  <c:v>0.10384</c:v>
                </c:pt>
                <c:pt idx="80" formatCode="0.0000E+00">
                  <c:v>0.10976</c:v>
                </c:pt>
                <c:pt idx="81" formatCode="0.0000E+00">
                  <c:v>8.8831999999999994E-2</c:v>
                </c:pt>
                <c:pt idx="82" formatCode="0.0000E+00">
                  <c:v>6.4023999999999998E-2</c:v>
                </c:pt>
                <c:pt idx="83" formatCode="0.0000E+00">
                  <c:v>4.6087999999999997E-2</c:v>
                </c:pt>
                <c:pt idx="84" formatCode="0.0000E+00">
                  <c:v>4.3362999999999999E-2</c:v>
                </c:pt>
                <c:pt idx="85" formatCode="0.0000E+00">
                  <c:v>3.8695E-2</c:v>
                </c:pt>
                <c:pt idx="86" formatCode="0.0000E+00">
                  <c:v>2.2085E-2</c:v>
                </c:pt>
                <c:pt idx="87" formatCode="0.0000E+00">
                  <c:v>9.2575999999999995E-3</c:v>
                </c:pt>
                <c:pt idx="88" formatCode="0.0000E+00">
                  <c:v>9.7820000000000008E-3</c:v>
                </c:pt>
                <c:pt idx="89" formatCode="0.0000E+00">
                  <c:v>1.7104000000000001E-2</c:v>
                </c:pt>
                <c:pt idx="90" formatCode="0.0000E+00">
                  <c:v>3.6377E-2</c:v>
                </c:pt>
                <c:pt idx="91" formatCode="0.0000E+00">
                  <c:v>5.5821999999999997E-2</c:v>
                </c:pt>
                <c:pt idx="92" formatCode="0.0000E+00">
                  <c:v>5.5777E-2</c:v>
                </c:pt>
                <c:pt idx="93" formatCode="0.0000E+00">
                  <c:v>7.6105999999999993E-2</c:v>
                </c:pt>
                <c:pt idx="94" formatCode="0.0000E+00">
                  <c:v>0.12041</c:v>
                </c:pt>
                <c:pt idx="95" formatCode="0.0000E+00">
                  <c:v>6.7999000000000004E-2</c:v>
                </c:pt>
                <c:pt idx="96" formatCode="0.0000E+00">
                  <c:v>1.0291E-2</c:v>
                </c:pt>
                <c:pt idx="97" formatCode="0.0000E+00">
                  <c:v>1.4248E-2</c:v>
                </c:pt>
                <c:pt idx="98" formatCode="0.0000E+00">
                  <c:v>3.9573999999999998E-3</c:v>
                </c:pt>
                <c:pt idx="99" formatCode="0.0000E+00">
                  <c:v>0</c:v>
                </c:pt>
                <c:pt idx="100" formatCode="0.0000E+00">
                  <c:v>0</c:v>
                </c:pt>
                <c:pt idx="101" formatCode="0.0000E+00">
                  <c:v>3.3771999999999999E-3</c:v>
                </c:pt>
                <c:pt idx="102" formatCode="0.0000E+00">
                  <c:v>1.8598E-2</c:v>
                </c:pt>
                <c:pt idx="103" formatCode="0.0000E+00">
                  <c:v>3.0440999999999999E-2</c:v>
                </c:pt>
              </c:numCache>
            </c:numRef>
          </c:yVal>
          <c:smooth val="0"/>
          <c:extLst>
            <c:ext xmlns:c16="http://schemas.microsoft.com/office/drawing/2014/chart" uri="{C3380CC4-5D6E-409C-BE32-E72D297353CC}">
              <c16:uniqueId val="{00000003-BC36-D646-ACC5-938E4BB3C2C2}"/>
            </c:ext>
          </c:extLst>
        </c:ser>
        <c:ser>
          <c:idx val="2"/>
          <c:order val="2"/>
          <c:tx>
            <c:strRef>
              <c:f>serie4!$BH$162</c:f>
              <c:strCache>
                <c:ptCount val="1"/>
                <c:pt idx="0">
                  <c:v>BO= 50 %</c:v>
                </c:pt>
              </c:strCache>
            </c:strRef>
          </c:tx>
          <c:spPr>
            <a:ln w="19050" cap="rnd">
              <a:solidFill>
                <a:schemeClr val="accent6">
                  <a:lumMod val="75000"/>
                </a:schemeClr>
              </a:solidFill>
              <a:round/>
            </a:ln>
            <a:effectLst/>
          </c:spPr>
          <c:marker>
            <c:symbol val="none"/>
          </c:marker>
          <c:xVal>
            <c:numRef>
              <c:f>serie4!$B$10:$B$113</c:f>
              <c:numCache>
                <c:formatCode>0.0000</c:formatCode>
                <c:ptCount val="104"/>
                <c:pt idx="0">
                  <c:v>-0.10513034325474743</c:v>
                </c:pt>
                <c:pt idx="1">
                  <c:v>-8.7246696328677029E-2</c:v>
                </c:pt>
                <c:pt idx="2">
                  <c:v>-6.9560405233299885E-2</c:v>
                </c:pt>
                <c:pt idx="3">
                  <c:v>-5.1098239029786295E-2</c:v>
                </c:pt>
                <c:pt idx="4">
                  <c:v>-3.3389013318065645E-2</c:v>
                </c:pt>
                <c:pt idx="5">
                  <c:v>-1.5022873584506671E-2</c:v>
                </c:pt>
                <c:pt idx="6">
                  <c:v>3.0294705536179616E-3</c:v>
                </c:pt>
                <c:pt idx="7">
                  <c:v>2.1602716028242191E-2</c:v>
                </c:pt>
                <c:pt idx="8">
                  <c:v>3.9810554148350386E-2</c:v>
                </c:pt>
                <c:pt idx="9">
                  <c:v>5.842602445700535E-2</c:v>
                </c:pt>
                <c:pt idx="10">
                  <c:v>7.6640443670341882E-2</c:v>
                </c:pt>
                <c:pt idx="11">
                  <c:v>9.5169351431755173E-2</c:v>
                </c:pt>
                <c:pt idx="12">
                  <c:v>0.11360915107302784</c:v>
                </c:pt>
                <c:pt idx="13">
                  <c:v>0.13225968953104458</c:v>
                </c:pt>
                <c:pt idx="14">
                  <c:v>0.15106325335375018</c:v>
                </c:pt>
                <c:pt idx="15">
                  <c:v>0.16967443405880692</c:v>
                </c:pt>
                <c:pt idx="16">
                  <c:v>0.18836592606314823</c:v>
                </c:pt>
                <c:pt idx="17">
                  <c:v>0.20709554041921804</c:v>
                </c:pt>
                <c:pt idx="18">
                  <c:v>0.22582599146189336</c:v>
                </c:pt>
                <c:pt idx="19">
                  <c:v>0.24452451157008373</c:v>
                </c:pt>
                <c:pt idx="20">
                  <c:v>0.26339933133400228</c:v>
                </c:pt>
                <c:pt idx="21">
                  <c:v>0.28216877830464154</c:v>
                </c:pt>
                <c:pt idx="22">
                  <c:v>0.30102999566398114</c:v>
                </c:pt>
                <c:pt idx="23">
                  <c:v>0.32645875707122224</c:v>
                </c:pt>
                <c:pt idx="24">
                  <c:v>0.34139495152404165</c:v>
                </c:pt>
                <c:pt idx="25">
                  <c:v>0.35635097803056948</c:v>
                </c:pt>
                <c:pt idx="26">
                  <c:v>0.37128957306455612</c:v>
                </c:pt>
                <c:pt idx="27">
                  <c:v>0.38623135057952518</c:v>
                </c:pt>
                <c:pt idx="28">
                  <c:v>0.40115919902378938</c:v>
                </c:pt>
                <c:pt idx="29">
                  <c:v>0.41610771232356175</c:v>
                </c:pt>
                <c:pt idx="30">
                  <c:v>0.43104194533588536</c:v>
                </c:pt>
                <c:pt idx="31">
                  <c:v>0.44599318178764663</c:v>
                </c:pt>
                <c:pt idx="32">
                  <c:v>0.46092789669807765</c:v>
                </c:pt>
                <c:pt idx="33">
                  <c:v>0.47587448931943671</c:v>
                </c:pt>
                <c:pt idx="34">
                  <c:v>0.49081497938386054</c:v>
                </c:pt>
                <c:pt idx="35">
                  <c:v>0.50574672306446478</c:v>
                </c:pt>
                <c:pt idx="36">
                  <c:v>0.52069309640100314</c:v>
                </c:pt>
                <c:pt idx="37">
                  <c:v>0.53562319814931159</c:v>
                </c:pt>
                <c:pt idx="38">
                  <c:v>0.55057076016561945</c:v>
                </c:pt>
                <c:pt idx="39">
                  <c:v>0.56550544081736531</c:v>
                </c:pt>
                <c:pt idx="40">
                  <c:v>0.5804459617811073</c:v>
                </c:pt>
                <c:pt idx="41">
                  <c:v>0.59538598080914173</c:v>
                </c:pt>
                <c:pt idx="42">
                  <c:v>0.61033005901634263</c:v>
                </c:pt>
                <c:pt idx="43">
                  <c:v>0.62527128365685092</c:v>
                </c:pt>
                <c:pt idx="44">
                  <c:v>0.64021302564462002</c:v>
                </c:pt>
                <c:pt idx="45">
                  <c:v>0.6551480429900951</c:v>
                </c:pt>
                <c:pt idx="46">
                  <c:v>0.67009735094174749</c:v>
                </c:pt>
                <c:pt idx="47">
                  <c:v>0.68503375433325031</c:v>
                </c:pt>
                <c:pt idx="48">
                  <c:v>0.69997640056528765</c:v>
                </c:pt>
                <c:pt idx="49">
                  <c:v>0.714916247993585</c:v>
                </c:pt>
                <c:pt idx="50">
                  <c:v>0.72989340396323776</c:v>
                </c:pt>
                <c:pt idx="51">
                  <c:v>0.74476223706557798</c:v>
                </c:pt>
                <c:pt idx="52">
                  <c:v>0.75974336759772498</c:v>
                </c:pt>
                <c:pt idx="53">
                  <c:v>0.77466292253782221</c:v>
                </c:pt>
                <c:pt idx="54">
                  <c:v>0.78958071216442538</c:v>
                </c:pt>
                <c:pt idx="55">
                  <c:v>0.80454830838805591</c:v>
                </c:pt>
                <c:pt idx="56">
                  <c:v>0.81947812836212253</c:v>
                </c:pt>
                <c:pt idx="57">
                  <c:v>0.83442070368153254</c:v>
                </c:pt>
                <c:pt idx="58">
                  <c:v>0.84935798166129883</c:v>
                </c:pt>
                <c:pt idx="59">
                  <c:v>0.86433305503339297</c:v>
                </c:pt>
                <c:pt idx="60">
                  <c:v>0.87926795682461267</c:v>
                </c:pt>
                <c:pt idx="61">
                  <c:v>0.89419971822281397</c:v>
                </c:pt>
                <c:pt idx="62">
                  <c:v>0.90913864931490806</c:v>
                </c:pt>
                <c:pt idx="63">
                  <c:v>0.92407760251512228</c:v>
                </c:pt>
                <c:pt idx="64">
                  <c:v>0.93901977644866641</c:v>
                </c:pt>
                <c:pt idx="65">
                  <c:v>0.95395771191846479</c:v>
                </c:pt>
                <c:pt idx="66">
                  <c:v>0.96889836496045512</c:v>
                </c:pt>
                <c:pt idx="67">
                  <c:v>0.9838381963788122</c:v>
                </c:pt>
                <c:pt idx="68">
                  <c:v>0.99878226983173557</c:v>
                </c:pt>
                <c:pt idx="69">
                  <c:v>1.013721778051063</c:v>
                </c:pt>
                <c:pt idx="70">
                  <c:v>1.0286525736331185</c:v>
                </c:pt>
                <c:pt idx="71">
                  <c:v>1.0435980300301231</c:v>
                </c:pt>
                <c:pt idx="72">
                  <c:v>1.0585398979397806</c:v>
                </c:pt>
                <c:pt idx="73">
                  <c:v>1.0734837313138286</c:v>
                </c:pt>
                <c:pt idx="74">
                  <c:v>1.0884231599489549</c:v>
                </c:pt>
                <c:pt idx="75">
                  <c:v>1.1033623629986691</c:v>
                </c:pt>
                <c:pt idx="76">
                  <c:v>1.1183044160791711</c:v>
                </c:pt>
                <c:pt idx="77">
                  <c:v>1.1332450215124583</c:v>
                </c:pt>
                <c:pt idx="78">
                  <c:v>1.1481829630932248</c:v>
                </c:pt>
                <c:pt idx="79">
                  <c:v>1.1631255800006746</c:v>
                </c:pt>
                <c:pt idx="80">
                  <c:v>1.1780642581364584</c:v>
                </c:pt>
                <c:pt idx="81">
                  <c:v>1.1930048724765994</c:v>
                </c:pt>
                <c:pt idx="82">
                  <c:v>1.2079465809889718</c:v>
                </c:pt>
                <c:pt idx="83">
                  <c:v>1.2228854750341318</c:v>
                </c:pt>
                <c:pt idx="84">
                  <c:v>1.2378251341237769</c:v>
                </c:pt>
                <c:pt idx="85">
                  <c:v>1.2527656780538936</c:v>
                </c:pt>
                <c:pt idx="86">
                  <c:v>1.2677066374557691</c:v>
                </c:pt>
                <c:pt idx="87">
                  <c:v>1.2826470325559134</c:v>
                </c:pt>
                <c:pt idx="88">
                  <c:v>1.2975876340554733</c:v>
                </c:pt>
                <c:pt idx="89">
                  <c:v>1.3125285442533061</c:v>
                </c:pt>
                <c:pt idx="90">
                  <c:v>1.3274672390337985</c:v>
                </c:pt>
                <c:pt idx="91">
                  <c:v>1.3424088621415744</c:v>
                </c:pt>
                <c:pt idx="92">
                  <c:v>1.357349679240073</c:v>
                </c:pt>
                <c:pt idx="93">
                  <c:v>1.3722895591013575</c:v>
                </c:pt>
                <c:pt idx="94">
                  <c:v>1.3872296062005292</c:v>
                </c:pt>
                <c:pt idx="95">
                  <c:v>1.4021702140444294</c:v>
                </c:pt>
                <c:pt idx="96">
                  <c:v>1.41710949174057</c:v>
                </c:pt>
                <c:pt idx="97">
                  <c:v>1.4320500503081341</c:v>
                </c:pt>
                <c:pt idx="98">
                  <c:v>1.4469904854418409</c:v>
                </c:pt>
                <c:pt idx="99">
                  <c:v>1.4619320045927853</c:v>
                </c:pt>
                <c:pt idx="100">
                  <c:v>1.4768721878106992</c:v>
                </c:pt>
                <c:pt idx="101">
                  <c:v>1.4918125655935623</c:v>
                </c:pt>
                <c:pt idx="102">
                  <c:v>1.5067525503003614</c:v>
                </c:pt>
                <c:pt idx="103">
                  <c:v>1.5216923709824095</c:v>
                </c:pt>
              </c:numCache>
            </c:numRef>
          </c:xVal>
          <c:yVal>
            <c:numRef>
              <c:f>serie4!$Y$10:$Y$113</c:f>
              <c:numCache>
                <c:formatCode>0.0000</c:formatCode>
                <c:ptCount val="104"/>
                <c:pt idx="0">
                  <c:v>1.7139</c:v>
                </c:pt>
                <c:pt idx="1">
                  <c:v>1.6135999999999999</c:v>
                </c:pt>
                <c:pt idx="2">
                  <c:v>1.2766999999999999</c:v>
                </c:pt>
                <c:pt idx="3">
                  <c:v>0.91278000000000004</c:v>
                </c:pt>
                <c:pt idx="4">
                  <c:v>0.76454999999999995</c:v>
                </c:pt>
                <c:pt idx="5">
                  <c:v>0.83357999999999999</c:v>
                </c:pt>
                <c:pt idx="6">
                  <c:v>0.97155000000000002</c:v>
                </c:pt>
                <c:pt idx="7">
                  <c:v>1.0674999999999999</c:v>
                </c:pt>
                <c:pt idx="8">
                  <c:v>1.2324999999999999</c:v>
                </c:pt>
                <c:pt idx="9">
                  <c:v>1.2226999999999999</c:v>
                </c:pt>
                <c:pt idx="10">
                  <c:v>0.91852</c:v>
                </c:pt>
                <c:pt idx="11">
                  <c:v>0.76293</c:v>
                </c:pt>
                <c:pt idx="12">
                  <c:v>0.64910999999999996</c:v>
                </c:pt>
                <c:pt idx="13">
                  <c:v>0.34508</c:v>
                </c:pt>
                <c:pt idx="14">
                  <c:v>9.6974000000000005E-2</c:v>
                </c:pt>
                <c:pt idx="15">
                  <c:v>4.9348000000000003E-2</c:v>
                </c:pt>
                <c:pt idx="16">
                  <c:v>7.2858000000000006E-2</c:v>
                </c:pt>
                <c:pt idx="17">
                  <c:v>5.9542999999999999E-2</c:v>
                </c:pt>
                <c:pt idx="18">
                  <c:v>1.9635E-2</c:v>
                </c:pt>
                <c:pt idx="19">
                  <c:v>3.6454E-3</c:v>
                </c:pt>
                <c:pt idx="20">
                  <c:v>7.8282000000000004E-3</c:v>
                </c:pt>
                <c:pt idx="21">
                  <c:v>8.9096999999999996E-3</c:v>
                </c:pt>
                <c:pt idx="22">
                  <c:v>0.37861</c:v>
                </c:pt>
                <c:pt idx="23">
                  <c:v>0.85558999999999996</c:v>
                </c:pt>
                <c:pt idx="24">
                  <c:v>0.98490999999999995</c:v>
                </c:pt>
                <c:pt idx="25">
                  <c:v>0.66761999999999999</c:v>
                </c:pt>
                <c:pt idx="26">
                  <c:v>0.50033000000000005</c:v>
                </c:pt>
                <c:pt idx="27">
                  <c:v>0.36956</c:v>
                </c:pt>
                <c:pt idx="28">
                  <c:v>0.29431000000000002</c:v>
                </c:pt>
                <c:pt idx="29">
                  <c:v>0.22411</c:v>
                </c:pt>
                <c:pt idx="30">
                  <c:v>0.12278</c:v>
                </c:pt>
                <c:pt idx="31">
                  <c:v>8.8536000000000004E-2</c:v>
                </c:pt>
                <c:pt idx="32">
                  <c:v>7.5540999999999997E-2</c:v>
                </c:pt>
                <c:pt idx="33">
                  <c:v>6.2862000000000001E-2</c:v>
                </c:pt>
                <c:pt idx="34">
                  <c:v>9.6204999999999999E-2</c:v>
                </c:pt>
                <c:pt idx="35">
                  <c:v>0.10815</c:v>
                </c:pt>
                <c:pt idx="36">
                  <c:v>0.10218000000000001</c:v>
                </c:pt>
                <c:pt idx="37">
                  <c:v>0.13797999999999999</c:v>
                </c:pt>
                <c:pt idx="38">
                  <c:v>0.13267999999999999</c:v>
                </c:pt>
                <c:pt idx="39">
                  <c:v>0.11991</c:v>
                </c:pt>
                <c:pt idx="40">
                  <c:v>0.18390000000000001</c:v>
                </c:pt>
                <c:pt idx="41">
                  <c:v>0.20185</c:v>
                </c:pt>
                <c:pt idx="42">
                  <c:v>0.20533000000000001</c:v>
                </c:pt>
                <c:pt idx="43">
                  <c:v>0.22958999999999999</c:v>
                </c:pt>
                <c:pt idx="44">
                  <c:v>0.21393000000000001</c:v>
                </c:pt>
                <c:pt idx="45">
                  <c:v>0.22323000000000001</c:v>
                </c:pt>
                <c:pt idx="46">
                  <c:v>0.21834999999999999</c:v>
                </c:pt>
                <c:pt idx="47">
                  <c:v>0.25056</c:v>
                </c:pt>
                <c:pt idx="48">
                  <c:v>0.24249999999999999</c:v>
                </c:pt>
                <c:pt idx="49">
                  <c:v>0.12908</c:v>
                </c:pt>
                <c:pt idx="50">
                  <c:v>0.16148999999999999</c:v>
                </c:pt>
                <c:pt idx="51">
                  <c:v>0.22120000000000001</c:v>
                </c:pt>
                <c:pt idx="52">
                  <c:v>0.14854999999999999</c:v>
                </c:pt>
                <c:pt idx="53">
                  <c:v>9.6020999999999995E-2</c:v>
                </c:pt>
                <c:pt idx="54">
                  <c:v>0.16658000000000001</c:v>
                </c:pt>
                <c:pt idx="55">
                  <c:v>0.193</c:v>
                </c:pt>
                <c:pt idx="56">
                  <c:v>0.12822</c:v>
                </c:pt>
                <c:pt idx="57">
                  <c:v>9.4173000000000007E-2</c:v>
                </c:pt>
                <c:pt idx="58">
                  <c:v>0.11335000000000001</c:v>
                </c:pt>
                <c:pt idx="59">
                  <c:v>0.17779</c:v>
                </c:pt>
                <c:pt idx="60">
                  <c:v>0.16397</c:v>
                </c:pt>
                <c:pt idx="61">
                  <c:v>9.5902000000000001E-2</c:v>
                </c:pt>
                <c:pt idx="62">
                  <c:v>7.3907E-2</c:v>
                </c:pt>
                <c:pt idx="63">
                  <c:v>6.9985000000000006E-2</c:v>
                </c:pt>
                <c:pt idx="64">
                  <c:v>5.6669999999999998E-2</c:v>
                </c:pt>
                <c:pt idx="65">
                  <c:v>9.8598000000000005E-2</c:v>
                </c:pt>
                <c:pt idx="66">
                  <c:v>0.17426</c:v>
                </c:pt>
                <c:pt idx="67">
                  <c:v>0.14243</c:v>
                </c:pt>
                <c:pt idx="68">
                  <c:v>8.2574999999999996E-2</c:v>
                </c:pt>
                <c:pt idx="69">
                  <c:v>7.9033999999999993E-2</c:v>
                </c:pt>
                <c:pt idx="70">
                  <c:v>7.4184E-2</c:v>
                </c:pt>
                <c:pt idx="71">
                  <c:v>6.9242999999999999E-2</c:v>
                </c:pt>
                <c:pt idx="72">
                  <c:v>7.1114999999999998E-2</c:v>
                </c:pt>
                <c:pt idx="73">
                  <c:v>7.8290999999999999E-2</c:v>
                </c:pt>
                <c:pt idx="74">
                  <c:v>7.5843999999999995E-2</c:v>
                </c:pt>
                <c:pt idx="75">
                  <c:v>8.2166000000000003E-2</c:v>
                </c:pt>
                <c:pt idx="76">
                  <c:v>9.7804000000000002E-2</c:v>
                </c:pt>
                <c:pt idx="77">
                  <c:v>9.9285999999999999E-2</c:v>
                </c:pt>
                <c:pt idx="78">
                  <c:v>8.7418999999999997E-2</c:v>
                </c:pt>
                <c:pt idx="79">
                  <c:v>7.3835999999999999E-2</c:v>
                </c:pt>
                <c:pt idx="80">
                  <c:v>6.3933000000000004E-2</c:v>
                </c:pt>
                <c:pt idx="81">
                  <c:v>5.0120999999999999E-2</c:v>
                </c:pt>
                <c:pt idx="82">
                  <c:v>3.1130000000000001E-2</c:v>
                </c:pt>
                <c:pt idx="83">
                  <c:v>1.7637E-2</c:v>
                </c:pt>
                <c:pt idx="84">
                  <c:v>1.5904000000000001E-2</c:v>
                </c:pt>
                <c:pt idx="85">
                  <c:v>1.5427E-2</c:v>
                </c:pt>
                <c:pt idx="86">
                  <c:v>1.8116E-2</c:v>
                </c:pt>
                <c:pt idx="87">
                  <c:v>2.1328E-2</c:v>
                </c:pt>
                <c:pt idx="88">
                  <c:v>2.4109999999999999E-2</c:v>
                </c:pt>
                <c:pt idx="89">
                  <c:v>1.7068E-2</c:v>
                </c:pt>
                <c:pt idx="90">
                  <c:v>1.0064E-2</c:v>
                </c:pt>
                <c:pt idx="91">
                  <c:v>5.8416999999999997E-2</c:v>
                </c:pt>
                <c:pt idx="92">
                  <c:v>8.8828000000000004E-2</c:v>
                </c:pt>
                <c:pt idx="93">
                  <c:v>4.4070999999999999E-2</c:v>
                </c:pt>
                <c:pt idx="94">
                  <c:v>1.8478999999999999E-2</c:v>
                </c:pt>
                <c:pt idx="95">
                  <c:v>2.1097000000000001E-2</c:v>
                </c:pt>
                <c:pt idx="96">
                  <c:v>1.8474000000000001E-2</c:v>
                </c:pt>
                <c:pt idx="97">
                  <c:v>1.6736000000000001E-2</c:v>
                </c:pt>
                <c:pt idx="98">
                  <c:v>8.8623E-3</c:v>
                </c:pt>
                <c:pt idx="99">
                  <c:v>1.0378E-2</c:v>
                </c:pt>
                <c:pt idx="100">
                  <c:v>1.9983999999999998E-2</c:v>
                </c:pt>
                <c:pt idx="101">
                  <c:v>3.5387000000000002E-2</c:v>
                </c:pt>
                <c:pt idx="102">
                  <c:v>7.6335E-2</c:v>
                </c:pt>
                <c:pt idx="103">
                  <c:v>0.10111000000000001</c:v>
                </c:pt>
              </c:numCache>
            </c:numRef>
          </c:yVal>
          <c:smooth val="0"/>
          <c:extLst>
            <c:ext xmlns:c16="http://schemas.microsoft.com/office/drawing/2014/chart" uri="{C3380CC4-5D6E-409C-BE32-E72D297353CC}">
              <c16:uniqueId val="{00000002-BC36-D646-ACC5-938E4BB3C2C2}"/>
            </c:ext>
          </c:extLst>
        </c:ser>
        <c:ser>
          <c:idx val="7"/>
          <c:order val="3"/>
          <c:tx>
            <c:strRef>
              <c:f>serie4!$BH$163</c:f>
              <c:strCache>
                <c:ptCount val="1"/>
                <c:pt idx="0">
                  <c:v>BO= 41 %</c:v>
                </c:pt>
              </c:strCache>
            </c:strRef>
          </c:tx>
          <c:spPr>
            <a:ln w="19050" cap="rnd">
              <a:solidFill>
                <a:schemeClr val="accent6">
                  <a:lumMod val="60000"/>
                  <a:lumOff val="40000"/>
                </a:schemeClr>
              </a:solidFill>
              <a:round/>
            </a:ln>
            <a:effectLst/>
          </c:spPr>
          <c:marker>
            <c:symbol val="none"/>
          </c:marker>
          <c:xVal>
            <c:numRef>
              <c:f>serie4!$B$10:$B$113</c:f>
              <c:numCache>
                <c:formatCode>0.0000</c:formatCode>
                <c:ptCount val="104"/>
                <c:pt idx="0">
                  <c:v>-0.10513034325474743</c:v>
                </c:pt>
                <c:pt idx="1">
                  <c:v>-8.7246696328677029E-2</c:v>
                </c:pt>
                <c:pt idx="2">
                  <c:v>-6.9560405233299885E-2</c:v>
                </c:pt>
                <c:pt idx="3">
                  <c:v>-5.1098239029786295E-2</c:v>
                </c:pt>
                <c:pt idx="4">
                  <c:v>-3.3389013318065645E-2</c:v>
                </c:pt>
                <c:pt idx="5">
                  <c:v>-1.5022873584506671E-2</c:v>
                </c:pt>
                <c:pt idx="6">
                  <c:v>3.0294705536179616E-3</c:v>
                </c:pt>
                <c:pt idx="7">
                  <c:v>2.1602716028242191E-2</c:v>
                </c:pt>
                <c:pt idx="8">
                  <c:v>3.9810554148350386E-2</c:v>
                </c:pt>
                <c:pt idx="9">
                  <c:v>5.842602445700535E-2</c:v>
                </c:pt>
                <c:pt idx="10">
                  <c:v>7.6640443670341882E-2</c:v>
                </c:pt>
                <c:pt idx="11">
                  <c:v>9.5169351431755173E-2</c:v>
                </c:pt>
                <c:pt idx="12">
                  <c:v>0.11360915107302784</c:v>
                </c:pt>
                <c:pt idx="13">
                  <c:v>0.13225968953104458</c:v>
                </c:pt>
                <c:pt idx="14">
                  <c:v>0.15106325335375018</c:v>
                </c:pt>
                <c:pt idx="15">
                  <c:v>0.16967443405880692</c:v>
                </c:pt>
                <c:pt idx="16">
                  <c:v>0.18836592606314823</c:v>
                </c:pt>
                <c:pt idx="17">
                  <c:v>0.20709554041921804</c:v>
                </c:pt>
                <c:pt idx="18">
                  <c:v>0.22582599146189336</c:v>
                </c:pt>
                <c:pt idx="19">
                  <c:v>0.24452451157008373</c:v>
                </c:pt>
                <c:pt idx="20">
                  <c:v>0.26339933133400228</c:v>
                </c:pt>
                <c:pt idx="21">
                  <c:v>0.28216877830464154</c:v>
                </c:pt>
                <c:pt idx="22">
                  <c:v>0.30102999566398114</c:v>
                </c:pt>
                <c:pt idx="23">
                  <c:v>0.32645875707122224</c:v>
                </c:pt>
                <c:pt idx="24">
                  <c:v>0.34139495152404165</c:v>
                </c:pt>
                <c:pt idx="25">
                  <c:v>0.35635097803056948</c:v>
                </c:pt>
                <c:pt idx="26">
                  <c:v>0.37128957306455612</c:v>
                </c:pt>
                <c:pt idx="27">
                  <c:v>0.38623135057952518</c:v>
                </c:pt>
                <c:pt idx="28">
                  <c:v>0.40115919902378938</c:v>
                </c:pt>
                <c:pt idx="29">
                  <c:v>0.41610771232356175</c:v>
                </c:pt>
                <c:pt idx="30">
                  <c:v>0.43104194533588536</c:v>
                </c:pt>
                <c:pt idx="31">
                  <c:v>0.44599318178764663</c:v>
                </c:pt>
                <c:pt idx="32">
                  <c:v>0.46092789669807765</c:v>
                </c:pt>
                <c:pt idx="33">
                  <c:v>0.47587448931943671</c:v>
                </c:pt>
                <c:pt idx="34">
                  <c:v>0.49081497938386054</c:v>
                </c:pt>
                <c:pt idx="35">
                  <c:v>0.50574672306446478</c:v>
                </c:pt>
                <c:pt idx="36">
                  <c:v>0.52069309640100314</c:v>
                </c:pt>
                <c:pt idx="37">
                  <c:v>0.53562319814931159</c:v>
                </c:pt>
                <c:pt idx="38">
                  <c:v>0.55057076016561945</c:v>
                </c:pt>
                <c:pt idx="39">
                  <c:v>0.56550544081736531</c:v>
                </c:pt>
                <c:pt idx="40">
                  <c:v>0.5804459617811073</c:v>
                </c:pt>
                <c:pt idx="41">
                  <c:v>0.59538598080914173</c:v>
                </c:pt>
                <c:pt idx="42">
                  <c:v>0.61033005901634263</c:v>
                </c:pt>
                <c:pt idx="43">
                  <c:v>0.62527128365685092</c:v>
                </c:pt>
                <c:pt idx="44">
                  <c:v>0.64021302564462002</c:v>
                </c:pt>
                <c:pt idx="45">
                  <c:v>0.6551480429900951</c:v>
                </c:pt>
                <c:pt idx="46">
                  <c:v>0.67009735094174749</c:v>
                </c:pt>
                <c:pt idx="47">
                  <c:v>0.68503375433325031</c:v>
                </c:pt>
                <c:pt idx="48">
                  <c:v>0.69997640056528765</c:v>
                </c:pt>
                <c:pt idx="49">
                  <c:v>0.714916247993585</c:v>
                </c:pt>
                <c:pt idx="50">
                  <c:v>0.72989340396323776</c:v>
                </c:pt>
                <c:pt idx="51">
                  <c:v>0.74476223706557798</c:v>
                </c:pt>
                <c:pt idx="52">
                  <c:v>0.75974336759772498</c:v>
                </c:pt>
                <c:pt idx="53">
                  <c:v>0.77466292253782221</c:v>
                </c:pt>
                <c:pt idx="54">
                  <c:v>0.78958071216442538</c:v>
                </c:pt>
                <c:pt idx="55">
                  <c:v>0.80454830838805591</c:v>
                </c:pt>
                <c:pt idx="56">
                  <c:v>0.81947812836212253</c:v>
                </c:pt>
                <c:pt idx="57">
                  <c:v>0.83442070368153254</c:v>
                </c:pt>
                <c:pt idx="58">
                  <c:v>0.84935798166129883</c:v>
                </c:pt>
                <c:pt idx="59">
                  <c:v>0.86433305503339297</c:v>
                </c:pt>
                <c:pt idx="60">
                  <c:v>0.87926795682461267</c:v>
                </c:pt>
                <c:pt idx="61">
                  <c:v>0.89419971822281397</c:v>
                </c:pt>
                <c:pt idx="62">
                  <c:v>0.90913864931490806</c:v>
                </c:pt>
                <c:pt idx="63">
                  <c:v>0.92407760251512228</c:v>
                </c:pt>
                <c:pt idx="64">
                  <c:v>0.93901977644866641</c:v>
                </c:pt>
                <c:pt idx="65">
                  <c:v>0.95395771191846479</c:v>
                </c:pt>
                <c:pt idx="66">
                  <c:v>0.96889836496045512</c:v>
                </c:pt>
                <c:pt idx="67">
                  <c:v>0.9838381963788122</c:v>
                </c:pt>
                <c:pt idx="68">
                  <c:v>0.99878226983173557</c:v>
                </c:pt>
                <c:pt idx="69">
                  <c:v>1.013721778051063</c:v>
                </c:pt>
                <c:pt idx="70">
                  <c:v>1.0286525736331185</c:v>
                </c:pt>
                <c:pt idx="71">
                  <c:v>1.0435980300301231</c:v>
                </c:pt>
                <c:pt idx="72">
                  <c:v>1.0585398979397806</c:v>
                </c:pt>
                <c:pt idx="73">
                  <c:v>1.0734837313138286</c:v>
                </c:pt>
                <c:pt idx="74">
                  <c:v>1.0884231599489549</c:v>
                </c:pt>
                <c:pt idx="75">
                  <c:v>1.1033623629986691</c:v>
                </c:pt>
                <c:pt idx="76">
                  <c:v>1.1183044160791711</c:v>
                </c:pt>
                <c:pt idx="77">
                  <c:v>1.1332450215124583</c:v>
                </c:pt>
                <c:pt idx="78">
                  <c:v>1.1481829630932248</c:v>
                </c:pt>
                <c:pt idx="79">
                  <c:v>1.1631255800006746</c:v>
                </c:pt>
                <c:pt idx="80">
                  <c:v>1.1780642581364584</c:v>
                </c:pt>
                <c:pt idx="81">
                  <c:v>1.1930048724765994</c:v>
                </c:pt>
                <c:pt idx="82">
                  <c:v>1.2079465809889718</c:v>
                </c:pt>
                <c:pt idx="83">
                  <c:v>1.2228854750341318</c:v>
                </c:pt>
                <c:pt idx="84">
                  <c:v>1.2378251341237769</c:v>
                </c:pt>
                <c:pt idx="85">
                  <c:v>1.2527656780538936</c:v>
                </c:pt>
                <c:pt idx="86">
                  <c:v>1.2677066374557691</c:v>
                </c:pt>
                <c:pt idx="87">
                  <c:v>1.2826470325559134</c:v>
                </c:pt>
                <c:pt idx="88">
                  <c:v>1.2975876340554733</c:v>
                </c:pt>
                <c:pt idx="89">
                  <c:v>1.3125285442533061</c:v>
                </c:pt>
                <c:pt idx="90">
                  <c:v>1.3274672390337985</c:v>
                </c:pt>
                <c:pt idx="91">
                  <c:v>1.3424088621415744</c:v>
                </c:pt>
                <c:pt idx="92">
                  <c:v>1.357349679240073</c:v>
                </c:pt>
                <c:pt idx="93">
                  <c:v>1.3722895591013575</c:v>
                </c:pt>
                <c:pt idx="94">
                  <c:v>1.3872296062005292</c:v>
                </c:pt>
                <c:pt idx="95">
                  <c:v>1.4021702140444294</c:v>
                </c:pt>
                <c:pt idx="96">
                  <c:v>1.41710949174057</c:v>
                </c:pt>
                <c:pt idx="97">
                  <c:v>1.4320500503081341</c:v>
                </c:pt>
                <c:pt idx="98">
                  <c:v>1.4469904854418409</c:v>
                </c:pt>
                <c:pt idx="99">
                  <c:v>1.4619320045927853</c:v>
                </c:pt>
                <c:pt idx="100">
                  <c:v>1.4768721878106992</c:v>
                </c:pt>
                <c:pt idx="101">
                  <c:v>1.4918125655935623</c:v>
                </c:pt>
                <c:pt idx="102">
                  <c:v>1.5067525503003614</c:v>
                </c:pt>
                <c:pt idx="103">
                  <c:v>1.5216923709824095</c:v>
                </c:pt>
              </c:numCache>
            </c:numRef>
          </c:xVal>
          <c:yVal>
            <c:numRef>
              <c:f>serie4!$CA$15:$CA$118</c:f>
              <c:numCache>
                <c:formatCode>0.0000</c:formatCode>
                <c:ptCount val="104"/>
                <c:pt idx="0">
                  <c:v>1.1962999999999999</c:v>
                </c:pt>
                <c:pt idx="1">
                  <c:v>1.1524000000000001</c:v>
                </c:pt>
                <c:pt idx="2">
                  <c:v>0.70955999999999997</c:v>
                </c:pt>
                <c:pt idx="3">
                  <c:v>0.75097999999999998</c:v>
                </c:pt>
                <c:pt idx="4">
                  <c:v>0.73799999999999999</c:v>
                </c:pt>
                <c:pt idx="5">
                  <c:v>0.79129000000000005</c:v>
                </c:pt>
                <c:pt idx="6">
                  <c:v>0.84094000000000002</c:v>
                </c:pt>
                <c:pt idx="7">
                  <c:v>0.90402000000000005</c:v>
                </c:pt>
                <c:pt idx="8">
                  <c:v>0.96126</c:v>
                </c:pt>
                <c:pt idx="9">
                  <c:v>0.93808999999999998</c:v>
                </c:pt>
                <c:pt idx="10">
                  <c:v>0.67222000000000004</c:v>
                </c:pt>
                <c:pt idx="11">
                  <c:v>0.52349999999999997</c:v>
                </c:pt>
                <c:pt idx="12">
                  <c:v>0.41509000000000001</c:v>
                </c:pt>
                <c:pt idx="13">
                  <c:v>0.18481</c:v>
                </c:pt>
                <c:pt idx="14">
                  <c:v>3.0429000000000001E-2</c:v>
                </c:pt>
                <c:pt idx="15">
                  <c:v>1.8110000000000001E-2</c:v>
                </c:pt>
                <c:pt idx="16">
                  <c:v>2.6466E-2</c:v>
                </c:pt>
                <c:pt idx="17">
                  <c:v>1.95E-2</c:v>
                </c:pt>
                <c:pt idx="18">
                  <c:v>7.1469999999999997E-3</c:v>
                </c:pt>
                <c:pt idx="19">
                  <c:v>2.3890000000000001E-3</c:v>
                </c:pt>
                <c:pt idx="20">
                  <c:v>2.4304999999999999E-3</c:v>
                </c:pt>
                <c:pt idx="21">
                  <c:v>4.5933999999999998E-5</c:v>
                </c:pt>
                <c:pt idx="22">
                  <c:v>0.25245000000000001</c:v>
                </c:pt>
                <c:pt idx="23">
                  <c:v>0.51609000000000005</c:v>
                </c:pt>
                <c:pt idx="24">
                  <c:v>0.50282000000000004</c:v>
                </c:pt>
                <c:pt idx="25">
                  <c:v>0.31276999999999999</c:v>
                </c:pt>
                <c:pt idx="26">
                  <c:v>0.22231000000000001</c:v>
                </c:pt>
                <c:pt idx="27">
                  <c:v>0.14992</c:v>
                </c:pt>
                <c:pt idx="28">
                  <c:v>0.10532999999999999</c:v>
                </c:pt>
                <c:pt idx="29">
                  <c:v>7.1009000000000003E-2</c:v>
                </c:pt>
                <c:pt idx="30">
                  <c:v>4.1945000000000003E-2</c:v>
                </c:pt>
                <c:pt idx="31">
                  <c:v>2.4274E-2</c:v>
                </c:pt>
                <c:pt idx="32">
                  <c:v>2.2492000000000002E-2</c:v>
                </c:pt>
                <c:pt idx="33">
                  <c:v>2.7057000000000001E-2</c:v>
                </c:pt>
                <c:pt idx="34">
                  <c:v>2.3192999999999998E-2</c:v>
                </c:pt>
                <c:pt idx="35">
                  <c:v>2.5843999999999999E-2</c:v>
                </c:pt>
                <c:pt idx="36">
                  <c:v>3.8331999999999998E-2</c:v>
                </c:pt>
                <c:pt idx="37">
                  <c:v>3.8554999999999999E-2</c:v>
                </c:pt>
                <c:pt idx="38">
                  <c:v>3.3873E-2</c:v>
                </c:pt>
                <c:pt idx="39">
                  <c:v>4.0736000000000001E-2</c:v>
                </c:pt>
                <c:pt idx="40">
                  <c:v>5.3115000000000002E-2</c:v>
                </c:pt>
                <c:pt idx="41">
                  <c:v>5.6405999999999998E-2</c:v>
                </c:pt>
                <c:pt idx="42">
                  <c:v>5.8341999999999998E-2</c:v>
                </c:pt>
                <c:pt idx="43">
                  <c:v>5.8226E-2</c:v>
                </c:pt>
                <c:pt idx="44">
                  <c:v>5.9921000000000002E-2</c:v>
                </c:pt>
                <c:pt idx="45">
                  <c:v>6.5055000000000002E-2</c:v>
                </c:pt>
                <c:pt idx="46">
                  <c:v>4.8046999999999999E-2</c:v>
                </c:pt>
                <c:pt idx="47">
                  <c:v>5.6177999999999999E-2</c:v>
                </c:pt>
                <c:pt idx="48">
                  <c:v>6.7329E-2</c:v>
                </c:pt>
                <c:pt idx="49">
                  <c:v>3.6468E-2</c:v>
                </c:pt>
                <c:pt idx="50">
                  <c:v>1.4625000000000001E-2</c:v>
                </c:pt>
                <c:pt idx="51">
                  <c:v>4.3838000000000002E-2</c:v>
                </c:pt>
                <c:pt idx="52">
                  <c:v>6.5458000000000002E-2</c:v>
                </c:pt>
                <c:pt idx="53">
                  <c:v>3.9146E-2</c:v>
                </c:pt>
                <c:pt idx="54">
                  <c:v>1.9781E-2</c:v>
                </c:pt>
                <c:pt idx="55">
                  <c:v>1.5913E-2</c:v>
                </c:pt>
                <c:pt idx="56">
                  <c:v>1.9106999999999999E-2</c:v>
                </c:pt>
                <c:pt idx="57">
                  <c:v>3.6415000000000003E-2</c:v>
                </c:pt>
                <c:pt idx="58">
                  <c:v>4.7507000000000001E-2</c:v>
                </c:pt>
                <c:pt idx="59">
                  <c:v>3.7961000000000002E-2</c:v>
                </c:pt>
                <c:pt idx="60">
                  <c:v>2.4517000000000001E-2</c:v>
                </c:pt>
                <c:pt idx="61">
                  <c:v>2.0841999999999999E-2</c:v>
                </c:pt>
                <c:pt idx="62">
                  <c:v>1.813E-2</c:v>
                </c:pt>
                <c:pt idx="63">
                  <c:v>1.6480000000000002E-2</c:v>
                </c:pt>
                <c:pt idx="64">
                  <c:v>3.5449000000000001E-2</c:v>
                </c:pt>
                <c:pt idx="65">
                  <c:v>4.2130000000000001E-2</c:v>
                </c:pt>
                <c:pt idx="66">
                  <c:v>2.9957000000000001E-2</c:v>
                </c:pt>
                <c:pt idx="67">
                  <c:v>2.5420000000000002E-2</c:v>
                </c:pt>
                <c:pt idx="68">
                  <c:v>2.3292E-2</c:v>
                </c:pt>
                <c:pt idx="69">
                  <c:v>1.7687999999999999E-2</c:v>
                </c:pt>
                <c:pt idx="70">
                  <c:v>1.1847E-2</c:v>
                </c:pt>
                <c:pt idx="71">
                  <c:v>1.2403000000000001E-2</c:v>
                </c:pt>
                <c:pt idx="72">
                  <c:v>1.4534999999999999E-2</c:v>
                </c:pt>
                <c:pt idx="73">
                  <c:v>1.5661000000000001E-2</c:v>
                </c:pt>
                <c:pt idx="74">
                  <c:v>1.4642000000000001E-2</c:v>
                </c:pt>
                <c:pt idx="75">
                  <c:v>1.5644999999999999E-2</c:v>
                </c:pt>
                <c:pt idx="76">
                  <c:v>2.4225E-2</c:v>
                </c:pt>
                <c:pt idx="77">
                  <c:v>3.0429999999999999E-2</c:v>
                </c:pt>
                <c:pt idx="78">
                  <c:v>2.6845999999999998E-2</c:v>
                </c:pt>
                <c:pt idx="79">
                  <c:v>1.8807999999999998E-2</c:v>
                </c:pt>
                <c:pt idx="80">
                  <c:v>1.2897E-2</c:v>
                </c:pt>
                <c:pt idx="81">
                  <c:v>1.0952999999999999E-2</c:v>
                </c:pt>
                <c:pt idx="82">
                  <c:v>9.7484000000000008E-3</c:v>
                </c:pt>
                <c:pt idx="83">
                  <c:v>8.5681000000000004E-3</c:v>
                </c:pt>
                <c:pt idx="84">
                  <c:v>7.9752E-3</c:v>
                </c:pt>
                <c:pt idx="85">
                  <c:v>7.4222999999999997E-3</c:v>
                </c:pt>
                <c:pt idx="86">
                  <c:v>6.2493999999999996E-3</c:v>
                </c:pt>
                <c:pt idx="87">
                  <c:v>5.6531000000000003E-3</c:v>
                </c:pt>
                <c:pt idx="88">
                  <c:v>6.7819999999999998E-3</c:v>
                </c:pt>
                <c:pt idx="89">
                  <c:v>5.6893000000000004E-3</c:v>
                </c:pt>
                <c:pt idx="90">
                  <c:v>3.9537000000000001E-3</c:v>
                </c:pt>
                <c:pt idx="91">
                  <c:v>5.2778E-3</c:v>
                </c:pt>
                <c:pt idx="92">
                  <c:v>5.705E-3</c:v>
                </c:pt>
                <c:pt idx="93">
                  <c:v>1.3734E-2</c:v>
                </c:pt>
                <c:pt idx="94">
                  <c:v>2.9884999999999998E-2</c:v>
                </c:pt>
                <c:pt idx="95">
                  <c:v>2.5132999999999999E-2</c:v>
                </c:pt>
                <c:pt idx="96">
                  <c:v>6.5769000000000001E-3</c:v>
                </c:pt>
                <c:pt idx="97">
                  <c:v>1.8550999999999999E-3</c:v>
                </c:pt>
                <c:pt idx="98">
                  <c:v>2.7507E-3</c:v>
                </c:pt>
                <c:pt idx="99">
                  <c:v>5.1463000000000004E-3</c:v>
                </c:pt>
                <c:pt idx="100">
                  <c:v>4.2507999999999999E-3</c:v>
                </c:pt>
                <c:pt idx="101">
                  <c:v>3.3352999999999998E-3</c:v>
                </c:pt>
                <c:pt idx="102">
                  <c:v>9.8843000000000004E-3</c:v>
                </c:pt>
                <c:pt idx="103">
                  <c:v>1.3098E-2</c:v>
                </c:pt>
              </c:numCache>
            </c:numRef>
          </c:yVal>
          <c:smooth val="0"/>
          <c:extLst>
            <c:ext xmlns:c16="http://schemas.microsoft.com/office/drawing/2014/chart" uri="{C3380CC4-5D6E-409C-BE32-E72D297353CC}">
              <c16:uniqueId val="{00000007-BC36-D646-ACC5-938E4BB3C2C2}"/>
            </c:ext>
          </c:extLst>
        </c:ser>
        <c:ser>
          <c:idx val="8"/>
          <c:order val="4"/>
          <c:tx>
            <c:strRef>
              <c:f>serie4!$BH$164</c:f>
              <c:strCache>
                <c:ptCount val="1"/>
                <c:pt idx="0">
                  <c:v>BO= 36 %</c:v>
                </c:pt>
              </c:strCache>
            </c:strRef>
          </c:tx>
          <c:spPr>
            <a:ln w="19050" cap="rnd">
              <a:solidFill>
                <a:schemeClr val="accent4">
                  <a:lumMod val="75000"/>
                </a:schemeClr>
              </a:solidFill>
              <a:round/>
            </a:ln>
            <a:effectLst/>
          </c:spPr>
          <c:marker>
            <c:symbol val="none"/>
          </c:marker>
          <c:xVal>
            <c:numRef>
              <c:f>serie4!$B$10:$B$113</c:f>
              <c:numCache>
                <c:formatCode>0.0000</c:formatCode>
                <c:ptCount val="104"/>
                <c:pt idx="0">
                  <c:v>-0.10513034325474743</c:v>
                </c:pt>
                <c:pt idx="1">
                  <c:v>-8.7246696328677029E-2</c:v>
                </c:pt>
                <c:pt idx="2">
                  <c:v>-6.9560405233299885E-2</c:v>
                </c:pt>
                <c:pt idx="3">
                  <c:v>-5.1098239029786295E-2</c:v>
                </c:pt>
                <c:pt idx="4">
                  <c:v>-3.3389013318065645E-2</c:v>
                </c:pt>
                <c:pt idx="5">
                  <c:v>-1.5022873584506671E-2</c:v>
                </c:pt>
                <c:pt idx="6">
                  <c:v>3.0294705536179616E-3</c:v>
                </c:pt>
                <c:pt idx="7">
                  <c:v>2.1602716028242191E-2</c:v>
                </c:pt>
                <c:pt idx="8">
                  <c:v>3.9810554148350386E-2</c:v>
                </c:pt>
                <c:pt idx="9">
                  <c:v>5.842602445700535E-2</c:v>
                </c:pt>
                <c:pt idx="10">
                  <c:v>7.6640443670341882E-2</c:v>
                </c:pt>
                <c:pt idx="11">
                  <c:v>9.5169351431755173E-2</c:v>
                </c:pt>
                <c:pt idx="12">
                  <c:v>0.11360915107302784</c:v>
                </c:pt>
                <c:pt idx="13">
                  <c:v>0.13225968953104458</c:v>
                </c:pt>
                <c:pt idx="14">
                  <c:v>0.15106325335375018</c:v>
                </c:pt>
                <c:pt idx="15">
                  <c:v>0.16967443405880692</c:v>
                </c:pt>
                <c:pt idx="16">
                  <c:v>0.18836592606314823</c:v>
                </c:pt>
                <c:pt idx="17">
                  <c:v>0.20709554041921804</c:v>
                </c:pt>
                <c:pt idx="18">
                  <c:v>0.22582599146189336</c:v>
                </c:pt>
                <c:pt idx="19">
                  <c:v>0.24452451157008373</c:v>
                </c:pt>
                <c:pt idx="20">
                  <c:v>0.26339933133400228</c:v>
                </c:pt>
                <c:pt idx="21">
                  <c:v>0.28216877830464154</c:v>
                </c:pt>
                <c:pt idx="22">
                  <c:v>0.30102999566398114</c:v>
                </c:pt>
                <c:pt idx="23">
                  <c:v>0.32645875707122224</c:v>
                </c:pt>
                <c:pt idx="24">
                  <c:v>0.34139495152404165</c:v>
                </c:pt>
                <c:pt idx="25">
                  <c:v>0.35635097803056948</c:v>
                </c:pt>
                <c:pt idx="26">
                  <c:v>0.37128957306455612</c:v>
                </c:pt>
                <c:pt idx="27">
                  <c:v>0.38623135057952518</c:v>
                </c:pt>
                <c:pt idx="28">
                  <c:v>0.40115919902378938</c:v>
                </c:pt>
                <c:pt idx="29">
                  <c:v>0.41610771232356175</c:v>
                </c:pt>
                <c:pt idx="30">
                  <c:v>0.43104194533588536</c:v>
                </c:pt>
                <c:pt idx="31">
                  <c:v>0.44599318178764663</c:v>
                </c:pt>
                <c:pt idx="32">
                  <c:v>0.46092789669807765</c:v>
                </c:pt>
                <c:pt idx="33">
                  <c:v>0.47587448931943671</c:v>
                </c:pt>
                <c:pt idx="34">
                  <c:v>0.49081497938386054</c:v>
                </c:pt>
                <c:pt idx="35">
                  <c:v>0.50574672306446478</c:v>
                </c:pt>
                <c:pt idx="36">
                  <c:v>0.52069309640100314</c:v>
                </c:pt>
                <c:pt idx="37">
                  <c:v>0.53562319814931159</c:v>
                </c:pt>
                <c:pt idx="38">
                  <c:v>0.55057076016561945</c:v>
                </c:pt>
                <c:pt idx="39">
                  <c:v>0.56550544081736531</c:v>
                </c:pt>
                <c:pt idx="40">
                  <c:v>0.5804459617811073</c:v>
                </c:pt>
                <c:pt idx="41">
                  <c:v>0.59538598080914173</c:v>
                </c:pt>
                <c:pt idx="42">
                  <c:v>0.61033005901634263</c:v>
                </c:pt>
                <c:pt idx="43">
                  <c:v>0.62527128365685092</c:v>
                </c:pt>
                <c:pt idx="44">
                  <c:v>0.64021302564462002</c:v>
                </c:pt>
                <c:pt idx="45">
                  <c:v>0.6551480429900951</c:v>
                </c:pt>
                <c:pt idx="46">
                  <c:v>0.67009735094174749</c:v>
                </c:pt>
                <c:pt idx="47">
                  <c:v>0.68503375433325031</c:v>
                </c:pt>
                <c:pt idx="48">
                  <c:v>0.69997640056528765</c:v>
                </c:pt>
                <c:pt idx="49">
                  <c:v>0.714916247993585</c:v>
                </c:pt>
                <c:pt idx="50">
                  <c:v>0.72989340396323776</c:v>
                </c:pt>
                <c:pt idx="51">
                  <c:v>0.74476223706557798</c:v>
                </c:pt>
                <c:pt idx="52">
                  <c:v>0.75974336759772498</c:v>
                </c:pt>
                <c:pt idx="53">
                  <c:v>0.77466292253782221</c:v>
                </c:pt>
                <c:pt idx="54">
                  <c:v>0.78958071216442538</c:v>
                </c:pt>
                <c:pt idx="55">
                  <c:v>0.80454830838805591</c:v>
                </c:pt>
                <c:pt idx="56">
                  <c:v>0.81947812836212253</c:v>
                </c:pt>
                <c:pt idx="57">
                  <c:v>0.83442070368153254</c:v>
                </c:pt>
                <c:pt idx="58">
                  <c:v>0.84935798166129883</c:v>
                </c:pt>
                <c:pt idx="59">
                  <c:v>0.86433305503339297</c:v>
                </c:pt>
                <c:pt idx="60">
                  <c:v>0.87926795682461267</c:v>
                </c:pt>
                <c:pt idx="61">
                  <c:v>0.89419971822281397</c:v>
                </c:pt>
                <c:pt idx="62">
                  <c:v>0.90913864931490806</c:v>
                </c:pt>
                <c:pt idx="63">
                  <c:v>0.92407760251512228</c:v>
                </c:pt>
                <c:pt idx="64">
                  <c:v>0.93901977644866641</c:v>
                </c:pt>
                <c:pt idx="65">
                  <c:v>0.95395771191846479</c:v>
                </c:pt>
                <c:pt idx="66">
                  <c:v>0.96889836496045512</c:v>
                </c:pt>
                <c:pt idx="67">
                  <c:v>0.9838381963788122</c:v>
                </c:pt>
                <c:pt idx="68">
                  <c:v>0.99878226983173557</c:v>
                </c:pt>
                <c:pt idx="69">
                  <c:v>1.013721778051063</c:v>
                </c:pt>
                <c:pt idx="70">
                  <c:v>1.0286525736331185</c:v>
                </c:pt>
                <c:pt idx="71">
                  <c:v>1.0435980300301231</c:v>
                </c:pt>
                <c:pt idx="72">
                  <c:v>1.0585398979397806</c:v>
                </c:pt>
                <c:pt idx="73">
                  <c:v>1.0734837313138286</c:v>
                </c:pt>
                <c:pt idx="74">
                  <c:v>1.0884231599489549</c:v>
                </c:pt>
                <c:pt idx="75">
                  <c:v>1.1033623629986691</c:v>
                </c:pt>
                <c:pt idx="76">
                  <c:v>1.1183044160791711</c:v>
                </c:pt>
                <c:pt idx="77">
                  <c:v>1.1332450215124583</c:v>
                </c:pt>
                <c:pt idx="78">
                  <c:v>1.1481829630932248</c:v>
                </c:pt>
                <c:pt idx="79">
                  <c:v>1.1631255800006746</c:v>
                </c:pt>
                <c:pt idx="80">
                  <c:v>1.1780642581364584</c:v>
                </c:pt>
                <c:pt idx="81">
                  <c:v>1.1930048724765994</c:v>
                </c:pt>
                <c:pt idx="82">
                  <c:v>1.2079465809889718</c:v>
                </c:pt>
                <c:pt idx="83">
                  <c:v>1.2228854750341318</c:v>
                </c:pt>
                <c:pt idx="84">
                  <c:v>1.2378251341237769</c:v>
                </c:pt>
                <c:pt idx="85">
                  <c:v>1.2527656780538936</c:v>
                </c:pt>
                <c:pt idx="86">
                  <c:v>1.2677066374557691</c:v>
                </c:pt>
                <c:pt idx="87">
                  <c:v>1.2826470325559134</c:v>
                </c:pt>
                <c:pt idx="88">
                  <c:v>1.2975876340554733</c:v>
                </c:pt>
                <c:pt idx="89">
                  <c:v>1.3125285442533061</c:v>
                </c:pt>
                <c:pt idx="90">
                  <c:v>1.3274672390337985</c:v>
                </c:pt>
                <c:pt idx="91">
                  <c:v>1.3424088621415744</c:v>
                </c:pt>
                <c:pt idx="92">
                  <c:v>1.357349679240073</c:v>
                </c:pt>
                <c:pt idx="93">
                  <c:v>1.3722895591013575</c:v>
                </c:pt>
                <c:pt idx="94">
                  <c:v>1.3872296062005292</c:v>
                </c:pt>
                <c:pt idx="95">
                  <c:v>1.4021702140444294</c:v>
                </c:pt>
                <c:pt idx="96">
                  <c:v>1.41710949174057</c:v>
                </c:pt>
                <c:pt idx="97">
                  <c:v>1.4320500503081341</c:v>
                </c:pt>
                <c:pt idx="98">
                  <c:v>1.4469904854418409</c:v>
                </c:pt>
                <c:pt idx="99">
                  <c:v>1.4619320045927853</c:v>
                </c:pt>
                <c:pt idx="100">
                  <c:v>1.4768721878106992</c:v>
                </c:pt>
                <c:pt idx="101">
                  <c:v>1.4918125655935623</c:v>
                </c:pt>
                <c:pt idx="102">
                  <c:v>1.5067525503003614</c:v>
                </c:pt>
                <c:pt idx="103">
                  <c:v>1.5216923709824095</c:v>
                </c:pt>
              </c:numCache>
            </c:numRef>
          </c:xVal>
          <c:yVal>
            <c:numRef>
              <c:f>serie4!$CJ$15:$CJ$118</c:f>
              <c:numCache>
                <c:formatCode>0.0000</c:formatCode>
                <c:ptCount val="104"/>
                <c:pt idx="0">
                  <c:v>0.84323000000000004</c:v>
                </c:pt>
                <c:pt idx="1">
                  <c:v>0.83604000000000001</c:v>
                </c:pt>
                <c:pt idx="2">
                  <c:v>0.71353</c:v>
                </c:pt>
                <c:pt idx="3">
                  <c:v>0.62085999999999997</c:v>
                </c:pt>
                <c:pt idx="4">
                  <c:v>0.61248000000000002</c:v>
                </c:pt>
                <c:pt idx="5">
                  <c:v>0.65598999999999996</c:v>
                </c:pt>
                <c:pt idx="6">
                  <c:v>0.71716999999999997</c:v>
                </c:pt>
                <c:pt idx="7">
                  <c:v>0.75666</c:v>
                </c:pt>
                <c:pt idx="8">
                  <c:v>0.79100000000000004</c:v>
                </c:pt>
                <c:pt idx="9">
                  <c:v>0.73245000000000005</c:v>
                </c:pt>
                <c:pt idx="10">
                  <c:v>0.54149000000000003</c:v>
                </c:pt>
                <c:pt idx="11">
                  <c:v>0.40950999999999999</c:v>
                </c:pt>
                <c:pt idx="12">
                  <c:v>0.32699</c:v>
                </c:pt>
                <c:pt idx="13">
                  <c:v>0.17113</c:v>
                </c:pt>
                <c:pt idx="14">
                  <c:v>3.9239999999999997E-2</c:v>
                </c:pt>
                <c:pt idx="15">
                  <c:v>4.8551000000000002E-3</c:v>
                </c:pt>
                <c:pt idx="16">
                  <c:v>1.2277E-2</c:v>
                </c:pt>
                <c:pt idx="17">
                  <c:v>1.0014E-2</c:v>
                </c:pt>
                <c:pt idx="18">
                  <c:v>2.5861999999999999E-3</c:v>
                </c:pt>
                <c:pt idx="19">
                  <c:v>3.4265000000000001E-4</c:v>
                </c:pt>
                <c:pt idx="20">
                  <c:v>3.4201000000000001E-4</c:v>
                </c:pt>
                <c:pt idx="21">
                  <c:v>4.3169999999999997E-3</c:v>
                </c:pt>
                <c:pt idx="22">
                  <c:v>0.14446000000000001</c:v>
                </c:pt>
                <c:pt idx="23">
                  <c:v>0.32801000000000002</c:v>
                </c:pt>
                <c:pt idx="24">
                  <c:v>0.38242999999999999</c:v>
                </c:pt>
                <c:pt idx="25">
                  <c:v>0.24110999999999999</c:v>
                </c:pt>
                <c:pt idx="26">
                  <c:v>0.154</c:v>
                </c:pt>
                <c:pt idx="27">
                  <c:v>0.10934000000000001</c:v>
                </c:pt>
                <c:pt idx="28">
                  <c:v>8.5958000000000007E-2</c:v>
                </c:pt>
                <c:pt idx="29">
                  <c:v>5.7292999999999997E-2</c:v>
                </c:pt>
                <c:pt idx="30">
                  <c:v>2.9930999999999999E-2</c:v>
                </c:pt>
                <c:pt idx="31">
                  <c:v>2.0149E-2</c:v>
                </c:pt>
                <c:pt idx="32">
                  <c:v>1.8120000000000001E-2</c:v>
                </c:pt>
                <c:pt idx="33">
                  <c:v>2.2311000000000001E-2</c:v>
                </c:pt>
                <c:pt idx="34">
                  <c:v>2.5066999999999999E-2</c:v>
                </c:pt>
                <c:pt idx="35">
                  <c:v>2.9031999999999999E-2</c:v>
                </c:pt>
                <c:pt idx="36">
                  <c:v>4.6425000000000001E-2</c:v>
                </c:pt>
                <c:pt idx="37">
                  <c:v>4.5471999999999999E-2</c:v>
                </c:pt>
                <c:pt idx="38">
                  <c:v>3.4522999999999998E-2</c:v>
                </c:pt>
                <c:pt idx="39">
                  <c:v>4.7953000000000003E-2</c:v>
                </c:pt>
                <c:pt idx="40">
                  <c:v>6.3537999999999997E-2</c:v>
                </c:pt>
                <c:pt idx="41">
                  <c:v>5.9490000000000001E-2</c:v>
                </c:pt>
                <c:pt idx="42">
                  <c:v>6.1751E-2</c:v>
                </c:pt>
                <c:pt idx="43">
                  <c:v>6.2039999999999998E-2</c:v>
                </c:pt>
                <c:pt idx="44">
                  <c:v>5.6727E-2</c:v>
                </c:pt>
                <c:pt idx="45">
                  <c:v>7.3388999999999996E-2</c:v>
                </c:pt>
                <c:pt idx="46">
                  <c:v>6.4879000000000006E-2</c:v>
                </c:pt>
                <c:pt idx="47">
                  <c:v>6.3949000000000006E-2</c:v>
                </c:pt>
                <c:pt idx="48">
                  <c:v>7.8044000000000002E-2</c:v>
                </c:pt>
                <c:pt idx="49">
                  <c:v>5.4186999999999999E-2</c:v>
                </c:pt>
                <c:pt idx="50">
                  <c:v>3.0747E-2</c:v>
                </c:pt>
                <c:pt idx="51">
                  <c:v>2.8389000000000001E-2</c:v>
                </c:pt>
                <c:pt idx="52">
                  <c:v>5.4087000000000003E-2</c:v>
                </c:pt>
                <c:pt idx="53">
                  <c:v>5.8362999999999998E-2</c:v>
                </c:pt>
                <c:pt idx="54">
                  <c:v>3.3454999999999999E-2</c:v>
                </c:pt>
                <c:pt idx="55">
                  <c:v>2.5419000000000001E-2</c:v>
                </c:pt>
                <c:pt idx="56">
                  <c:v>2.4424999999999999E-2</c:v>
                </c:pt>
                <c:pt idx="57">
                  <c:v>3.8996999999999997E-2</c:v>
                </c:pt>
                <c:pt idx="58">
                  <c:v>5.3224E-2</c:v>
                </c:pt>
                <c:pt idx="59">
                  <c:v>4.1000000000000002E-2</c:v>
                </c:pt>
                <c:pt idx="60">
                  <c:v>2.5291000000000001E-2</c:v>
                </c:pt>
                <c:pt idx="61">
                  <c:v>2.0594999999999999E-2</c:v>
                </c:pt>
                <c:pt idx="62">
                  <c:v>2.128E-2</c:v>
                </c:pt>
                <c:pt idx="63">
                  <c:v>2.1576999999999999E-2</c:v>
                </c:pt>
                <c:pt idx="64">
                  <c:v>2.0029999999999999E-2</c:v>
                </c:pt>
                <c:pt idx="65">
                  <c:v>3.3195000000000002E-2</c:v>
                </c:pt>
                <c:pt idx="66">
                  <c:v>5.6259999999999998E-2</c:v>
                </c:pt>
                <c:pt idx="67">
                  <c:v>4.4696E-2</c:v>
                </c:pt>
                <c:pt idx="68">
                  <c:v>2.1073000000000001E-2</c:v>
                </c:pt>
                <c:pt idx="69">
                  <c:v>1.6548E-2</c:v>
                </c:pt>
                <c:pt idx="70">
                  <c:v>1.4311000000000001E-2</c:v>
                </c:pt>
                <c:pt idx="71">
                  <c:v>1.406E-2</c:v>
                </c:pt>
                <c:pt idx="72">
                  <c:v>1.5134E-2</c:v>
                </c:pt>
                <c:pt idx="73">
                  <c:v>1.4590000000000001E-2</c:v>
                </c:pt>
                <c:pt idx="74">
                  <c:v>1.2434000000000001E-2</c:v>
                </c:pt>
                <c:pt idx="75">
                  <c:v>1.227E-2</c:v>
                </c:pt>
                <c:pt idx="76">
                  <c:v>1.3950000000000001E-2</c:v>
                </c:pt>
                <c:pt idx="77">
                  <c:v>1.4128E-2</c:v>
                </c:pt>
                <c:pt idx="78">
                  <c:v>1.5816E-2</c:v>
                </c:pt>
                <c:pt idx="79">
                  <c:v>2.4656999999999998E-2</c:v>
                </c:pt>
                <c:pt idx="80">
                  <c:v>2.8257000000000001E-2</c:v>
                </c:pt>
                <c:pt idx="81">
                  <c:v>2.3675999999999999E-2</c:v>
                </c:pt>
                <c:pt idx="82">
                  <c:v>1.6381E-2</c:v>
                </c:pt>
                <c:pt idx="83">
                  <c:v>1.0092E-2</c:v>
                </c:pt>
                <c:pt idx="84">
                  <c:v>9.2777999999999992E-3</c:v>
                </c:pt>
                <c:pt idx="85">
                  <c:v>8.7547000000000007E-3</c:v>
                </c:pt>
                <c:pt idx="86">
                  <c:v>7.2766999999999997E-3</c:v>
                </c:pt>
                <c:pt idx="87">
                  <c:v>6.1457999999999999E-3</c:v>
                </c:pt>
                <c:pt idx="88">
                  <c:v>6.9554999999999999E-3</c:v>
                </c:pt>
                <c:pt idx="89">
                  <c:v>6.1241000000000004E-3</c:v>
                </c:pt>
                <c:pt idx="90">
                  <c:v>5.5275000000000003E-3</c:v>
                </c:pt>
                <c:pt idx="91">
                  <c:v>5.6547999999999998E-3</c:v>
                </c:pt>
                <c:pt idx="92">
                  <c:v>2.9702000000000001E-3</c:v>
                </c:pt>
                <c:pt idx="93">
                  <c:v>3.3752000000000001E-3</c:v>
                </c:pt>
                <c:pt idx="94">
                  <c:v>6.4351E-3</c:v>
                </c:pt>
                <c:pt idx="95">
                  <c:v>1.014E-2</c:v>
                </c:pt>
                <c:pt idx="96">
                  <c:v>2.7431000000000001E-2</c:v>
                </c:pt>
                <c:pt idx="97">
                  <c:v>2.6461999999999999E-2</c:v>
                </c:pt>
                <c:pt idx="98">
                  <c:v>9.3489999999999997E-3</c:v>
                </c:pt>
                <c:pt idx="99">
                  <c:v>3.6922000000000001E-3</c:v>
                </c:pt>
                <c:pt idx="100">
                  <c:v>3.9277000000000001E-3</c:v>
                </c:pt>
                <c:pt idx="101">
                  <c:v>5.2941000000000004E-3</c:v>
                </c:pt>
                <c:pt idx="102">
                  <c:v>8.1507999999999997E-3</c:v>
                </c:pt>
                <c:pt idx="103">
                  <c:v>1.3568999999999999E-2</c:v>
                </c:pt>
              </c:numCache>
            </c:numRef>
          </c:yVal>
          <c:smooth val="0"/>
          <c:extLst>
            <c:ext xmlns:c16="http://schemas.microsoft.com/office/drawing/2014/chart" uri="{C3380CC4-5D6E-409C-BE32-E72D297353CC}">
              <c16:uniqueId val="{00000008-BC36-D646-ACC5-938E4BB3C2C2}"/>
            </c:ext>
          </c:extLst>
        </c:ser>
        <c:ser>
          <c:idx val="1"/>
          <c:order val="5"/>
          <c:tx>
            <c:strRef>
              <c:f>serie4!$BH$165</c:f>
              <c:strCache>
                <c:ptCount val="1"/>
                <c:pt idx="0">
                  <c:v>BO= 21 %</c:v>
                </c:pt>
              </c:strCache>
            </c:strRef>
          </c:tx>
          <c:spPr>
            <a:ln w="19050" cap="rnd">
              <a:solidFill>
                <a:schemeClr val="accent2"/>
              </a:solidFill>
              <a:round/>
            </a:ln>
            <a:effectLst/>
          </c:spPr>
          <c:marker>
            <c:symbol val="none"/>
          </c:marker>
          <c:xVal>
            <c:numRef>
              <c:f>serie4!$B$10:$B$113</c:f>
              <c:numCache>
                <c:formatCode>0.0000</c:formatCode>
                <c:ptCount val="104"/>
                <c:pt idx="0">
                  <c:v>-0.10513034325474743</c:v>
                </c:pt>
                <c:pt idx="1">
                  <c:v>-8.7246696328677029E-2</c:v>
                </c:pt>
                <c:pt idx="2">
                  <c:v>-6.9560405233299885E-2</c:v>
                </c:pt>
                <c:pt idx="3">
                  <c:v>-5.1098239029786295E-2</c:v>
                </c:pt>
                <c:pt idx="4">
                  <c:v>-3.3389013318065645E-2</c:v>
                </c:pt>
                <c:pt idx="5">
                  <c:v>-1.5022873584506671E-2</c:v>
                </c:pt>
                <c:pt idx="6">
                  <c:v>3.0294705536179616E-3</c:v>
                </c:pt>
                <c:pt idx="7">
                  <c:v>2.1602716028242191E-2</c:v>
                </c:pt>
                <c:pt idx="8">
                  <c:v>3.9810554148350386E-2</c:v>
                </c:pt>
                <c:pt idx="9">
                  <c:v>5.842602445700535E-2</c:v>
                </c:pt>
                <c:pt idx="10">
                  <c:v>7.6640443670341882E-2</c:v>
                </c:pt>
                <c:pt idx="11">
                  <c:v>9.5169351431755173E-2</c:v>
                </c:pt>
                <c:pt idx="12">
                  <c:v>0.11360915107302784</c:v>
                </c:pt>
                <c:pt idx="13">
                  <c:v>0.13225968953104458</c:v>
                </c:pt>
                <c:pt idx="14">
                  <c:v>0.15106325335375018</c:v>
                </c:pt>
                <c:pt idx="15">
                  <c:v>0.16967443405880692</c:v>
                </c:pt>
                <c:pt idx="16">
                  <c:v>0.18836592606314823</c:v>
                </c:pt>
                <c:pt idx="17">
                  <c:v>0.20709554041921804</c:v>
                </c:pt>
                <c:pt idx="18">
                  <c:v>0.22582599146189336</c:v>
                </c:pt>
                <c:pt idx="19">
                  <c:v>0.24452451157008373</c:v>
                </c:pt>
                <c:pt idx="20">
                  <c:v>0.26339933133400228</c:v>
                </c:pt>
                <c:pt idx="21">
                  <c:v>0.28216877830464154</c:v>
                </c:pt>
                <c:pt idx="22">
                  <c:v>0.30102999566398114</c:v>
                </c:pt>
                <c:pt idx="23">
                  <c:v>0.32645875707122224</c:v>
                </c:pt>
                <c:pt idx="24">
                  <c:v>0.34139495152404165</c:v>
                </c:pt>
                <c:pt idx="25">
                  <c:v>0.35635097803056948</c:v>
                </c:pt>
                <c:pt idx="26">
                  <c:v>0.37128957306455612</c:v>
                </c:pt>
                <c:pt idx="27">
                  <c:v>0.38623135057952518</c:v>
                </c:pt>
                <c:pt idx="28">
                  <c:v>0.40115919902378938</c:v>
                </c:pt>
                <c:pt idx="29">
                  <c:v>0.41610771232356175</c:v>
                </c:pt>
                <c:pt idx="30">
                  <c:v>0.43104194533588536</c:v>
                </c:pt>
                <c:pt idx="31">
                  <c:v>0.44599318178764663</c:v>
                </c:pt>
                <c:pt idx="32">
                  <c:v>0.46092789669807765</c:v>
                </c:pt>
                <c:pt idx="33">
                  <c:v>0.47587448931943671</c:v>
                </c:pt>
                <c:pt idx="34">
                  <c:v>0.49081497938386054</c:v>
                </c:pt>
                <c:pt idx="35">
                  <c:v>0.50574672306446478</c:v>
                </c:pt>
                <c:pt idx="36">
                  <c:v>0.52069309640100314</c:v>
                </c:pt>
                <c:pt idx="37">
                  <c:v>0.53562319814931159</c:v>
                </c:pt>
                <c:pt idx="38">
                  <c:v>0.55057076016561945</c:v>
                </c:pt>
                <c:pt idx="39">
                  <c:v>0.56550544081736531</c:v>
                </c:pt>
                <c:pt idx="40">
                  <c:v>0.5804459617811073</c:v>
                </c:pt>
                <c:pt idx="41">
                  <c:v>0.59538598080914173</c:v>
                </c:pt>
                <c:pt idx="42">
                  <c:v>0.61033005901634263</c:v>
                </c:pt>
                <c:pt idx="43">
                  <c:v>0.62527128365685092</c:v>
                </c:pt>
                <c:pt idx="44">
                  <c:v>0.64021302564462002</c:v>
                </c:pt>
                <c:pt idx="45">
                  <c:v>0.6551480429900951</c:v>
                </c:pt>
                <c:pt idx="46">
                  <c:v>0.67009735094174749</c:v>
                </c:pt>
                <c:pt idx="47">
                  <c:v>0.68503375433325031</c:v>
                </c:pt>
                <c:pt idx="48">
                  <c:v>0.69997640056528765</c:v>
                </c:pt>
                <c:pt idx="49">
                  <c:v>0.714916247993585</c:v>
                </c:pt>
                <c:pt idx="50">
                  <c:v>0.72989340396323776</c:v>
                </c:pt>
                <c:pt idx="51">
                  <c:v>0.74476223706557798</c:v>
                </c:pt>
                <c:pt idx="52">
                  <c:v>0.75974336759772498</c:v>
                </c:pt>
                <c:pt idx="53">
                  <c:v>0.77466292253782221</c:v>
                </c:pt>
                <c:pt idx="54">
                  <c:v>0.78958071216442538</c:v>
                </c:pt>
                <c:pt idx="55">
                  <c:v>0.80454830838805591</c:v>
                </c:pt>
                <c:pt idx="56">
                  <c:v>0.81947812836212253</c:v>
                </c:pt>
                <c:pt idx="57">
                  <c:v>0.83442070368153254</c:v>
                </c:pt>
                <c:pt idx="58">
                  <c:v>0.84935798166129883</c:v>
                </c:pt>
                <c:pt idx="59">
                  <c:v>0.86433305503339297</c:v>
                </c:pt>
                <c:pt idx="60">
                  <c:v>0.87926795682461267</c:v>
                </c:pt>
                <c:pt idx="61">
                  <c:v>0.89419971822281397</c:v>
                </c:pt>
                <c:pt idx="62">
                  <c:v>0.90913864931490806</c:v>
                </c:pt>
                <c:pt idx="63">
                  <c:v>0.92407760251512228</c:v>
                </c:pt>
                <c:pt idx="64">
                  <c:v>0.93901977644866641</c:v>
                </c:pt>
                <c:pt idx="65">
                  <c:v>0.95395771191846479</c:v>
                </c:pt>
                <c:pt idx="66">
                  <c:v>0.96889836496045512</c:v>
                </c:pt>
                <c:pt idx="67">
                  <c:v>0.9838381963788122</c:v>
                </c:pt>
                <c:pt idx="68">
                  <c:v>0.99878226983173557</c:v>
                </c:pt>
                <c:pt idx="69">
                  <c:v>1.013721778051063</c:v>
                </c:pt>
                <c:pt idx="70">
                  <c:v>1.0286525736331185</c:v>
                </c:pt>
                <c:pt idx="71">
                  <c:v>1.0435980300301231</c:v>
                </c:pt>
                <c:pt idx="72">
                  <c:v>1.0585398979397806</c:v>
                </c:pt>
                <c:pt idx="73">
                  <c:v>1.0734837313138286</c:v>
                </c:pt>
                <c:pt idx="74">
                  <c:v>1.0884231599489549</c:v>
                </c:pt>
                <c:pt idx="75">
                  <c:v>1.1033623629986691</c:v>
                </c:pt>
                <c:pt idx="76">
                  <c:v>1.1183044160791711</c:v>
                </c:pt>
                <c:pt idx="77">
                  <c:v>1.1332450215124583</c:v>
                </c:pt>
                <c:pt idx="78">
                  <c:v>1.1481829630932248</c:v>
                </c:pt>
                <c:pt idx="79">
                  <c:v>1.1631255800006746</c:v>
                </c:pt>
                <c:pt idx="80">
                  <c:v>1.1780642581364584</c:v>
                </c:pt>
                <c:pt idx="81">
                  <c:v>1.1930048724765994</c:v>
                </c:pt>
                <c:pt idx="82">
                  <c:v>1.2079465809889718</c:v>
                </c:pt>
                <c:pt idx="83">
                  <c:v>1.2228854750341318</c:v>
                </c:pt>
                <c:pt idx="84">
                  <c:v>1.2378251341237769</c:v>
                </c:pt>
                <c:pt idx="85">
                  <c:v>1.2527656780538936</c:v>
                </c:pt>
                <c:pt idx="86">
                  <c:v>1.2677066374557691</c:v>
                </c:pt>
                <c:pt idx="87">
                  <c:v>1.2826470325559134</c:v>
                </c:pt>
                <c:pt idx="88">
                  <c:v>1.2975876340554733</c:v>
                </c:pt>
                <c:pt idx="89">
                  <c:v>1.3125285442533061</c:v>
                </c:pt>
                <c:pt idx="90">
                  <c:v>1.3274672390337985</c:v>
                </c:pt>
                <c:pt idx="91">
                  <c:v>1.3424088621415744</c:v>
                </c:pt>
                <c:pt idx="92">
                  <c:v>1.357349679240073</c:v>
                </c:pt>
                <c:pt idx="93">
                  <c:v>1.3722895591013575</c:v>
                </c:pt>
                <c:pt idx="94">
                  <c:v>1.3872296062005292</c:v>
                </c:pt>
                <c:pt idx="95">
                  <c:v>1.4021702140444294</c:v>
                </c:pt>
                <c:pt idx="96">
                  <c:v>1.41710949174057</c:v>
                </c:pt>
                <c:pt idx="97">
                  <c:v>1.4320500503081341</c:v>
                </c:pt>
                <c:pt idx="98">
                  <c:v>1.4469904854418409</c:v>
                </c:pt>
                <c:pt idx="99">
                  <c:v>1.4619320045927853</c:v>
                </c:pt>
                <c:pt idx="100">
                  <c:v>1.4768721878106992</c:v>
                </c:pt>
                <c:pt idx="101">
                  <c:v>1.4918125655935623</c:v>
                </c:pt>
                <c:pt idx="102">
                  <c:v>1.5067525503003614</c:v>
                </c:pt>
                <c:pt idx="103">
                  <c:v>1.5216923709824095</c:v>
                </c:pt>
              </c:numCache>
            </c:numRef>
          </c:xVal>
          <c:yVal>
            <c:numRef>
              <c:f>serie4!$P$10:$P$113</c:f>
              <c:numCache>
                <c:formatCode>0.00000</c:formatCode>
                <c:ptCount val="104"/>
                <c:pt idx="0">
                  <c:v>0.34242</c:v>
                </c:pt>
                <c:pt idx="1">
                  <c:v>0.26595000000000002</c:v>
                </c:pt>
                <c:pt idx="2">
                  <c:v>0.15185000000000001</c:v>
                </c:pt>
                <c:pt idx="3">
                  <c:v>0.14005999999999999</c:v>
                </c:pt>
                <c:pt idx="4">
                  <c:v>0.20166999999999999</c:v>
                </c:pt>
                <c:pt idx="5">
                  <c:v>0.26274999999999998</c:v>
                </c:pt>
                <c:pt idx="6">
                  <c:v>0.29172999999999999</c:v>
                </c:pt>
                <c:pt idx="7">
                  <c:v>0.28778999999999999</c:v>
                </c:pt>
                <c:pt idx="8">
                  <c:v>0.27294000000000002</c:v>
                </c:pt>
                <c:pt idx="9">
                  <c:v>0.24296999999999999</c:v>
                </c:pt>
                <c:pt idx="10">
                  <c:v>0.17380000000000001</c:v>
                </c:pt>
                <c:pt idx="11">
                  <c:v>0.11248</c:v>
                </c:pt>
                <c:pt idx="12">
                  <c:v>7.8673000000000007E-2</c:v>
                </c:pt>
                <c:pt idx="13">
                  <c:v>4.0103E-2</c:v>
                </c:pt>
                <c:pt idx="14">
                  <c:v>9.6603999999999995E-3</c:v>
                </c:pt>
                <c:pt idx="15">
                  <c:v>0</c:v>
                </c:pt>
                <c:pt idx="16">
                  <c:v>4.8460999999999999E-3</c:v>
                </c:pt>
                <c:pt idx="17">
                  <c:v>4.8411000000000001E-3</c:v>
                </c:pt>
                <c:pt idx="18">
                  <c:v>0</c:v>
                </c:pt>
                <c:pt idx="19">
                  <c:v>4.5424999999999997E-3</c:v>
                </c:pt>
                <c:pt idx="20">
                  <c:v>7.2398999999999996E-3</c:v>
                </c:pt>
                <c:pt idx="21">
                  <c:v>5.1841999999999999E-3</c:v>
                </c:pt>
                <c:pt idx="22">
                  <c:v>3.4701999999999997E-2</c:v>
                </c:pt>
                <c:pt idx="23">
                  <c:v>6.9003999999999996E-2</c:v>
                </c:pt>
                <c:pt idx="24">
                  <c:v>6.7760000000000001E-2</c:v>
                </c:pt>
                <c:pt idx="25">
                  <c:v>3.5399E-2</c:v>
                </c:pt>
                <c:pt idx="26">
                  <c:v>2.2717000000000001E-2</c:v>
                </c:pt>
                <c:pt idx="27">
                  <c:v>1.0160000000000001E-2</c:v>
                </c:pt>
                <c:pt idx="28">
                  <c:v>0</c:v>
                </c:pt>
                <c:pt idx="29">
                  <c:v>0</c:v>
                </c:pt>
                <c:pt idx="30">
                  <c:v>1.1311E-2</c:v>
                </c:pt>
                <c:pt idx="31">
                  <c:v>1.434E-2</c:v>
                </c:pt>
                <c:pt idx="32">
                  <c:v>3.0289000000000002E-3</c:v>
                </c:pt>
                <c:pt idx="33">
                  <c:v>2.0902E-2</c:v>
                </c:pt>
                <c:pt idx="34">
                  <c:v>7.8739000000000003E-2</c:v>
                </c:pt>
                <c:pt idx="35">
                  <c:v>8.2825999999999997E-2</c:v>
                </c:pt>
                <c:pt idx="36">
                  <c:v>4.8228E-2</c:v>
                </c:pt>
                <c:pt idx="37">
                  <c:v>6.4545000000000005E-2</c:v>
                </c:pt>
                <c:pt idx="38">
                  <c:v>0.11302</c:v>
                </c:pt>
                <c:pt idx="39">
                  <c:v>0.10825</c:v>
                </c:pt>
                <c:pt idx="40">
                  <c:v>8.7166999999999994E-2</c:v>
                </c:pt>
                <c:pt idx="41">
                  <c:v>0.15292</c:v>
                </c:pt>
                <c:pt idx="42">
                  <c:v>0.14773</c:v>
                </c:pt>
                <c:pt idx="43">
                  <c:v>0.14535999999999999</c:v>
                </c:pt>
                <c:pt idx="44">
                  <c:v>0.17437</c:v>
                </c:pt>
                <c:pt idx="45">
                  <c:v>0.10338</c:v>
                </c:pt>
                <c:pt idx="46">
                  <c:v>0.14545</c:v>
                </c:pt>
                <c:pt idx="47">
                  <c:v>0.21154999999999999</c:v>
                </c:pt>
                <c:pt idx="48">
                  <c:v>0.11928</c:v>
                </c:pt>
                <c:pt idx="49">
                  <c:v>4.0787999999999998E-2</c:v>
                </c:pt>
                <c:pt idx="50">
                  <c:v>0.13324</c:v>
                </c:pt>
                <c:pt idx="51">
                  <c:v>0.20152</c:v>
                </c:pt>
                <c:pt idx="52">
                  <c:v>0.10906</c:v>
                </c:pt>
                <c:pt idx="53">
                  <c:v>4.4306999999999999E-2</c:v>
                </c:pt>
                <c:pt idx="54">
                  <c:v>4.0821999999999997E-2</c:v>
                </c:pt>
                <c:pt idx="55">
                  <c:v>0.13297999999999999</c:v>
                </c:pt>
                <c:pt idx="56">
                  <c:v>0.18190999999999999</c:v>
                </c:pt>
                <c:pt idx="57">
                  <c:v>9.6814999999999998E-2</c:v>
                </c:pt>
                <c:pt idx="58">
                  <c:v>4.6799E-2</c:v>
                </c:pt>
                <c:pt idx="59">
                  <c:v>3.8317999999999998E-2</c:v>
                </c:pt>
                <c:pt idx="60">
                  <c:v>3.3121999999999999E-2</c:v>
                </c:pt>
                <c:pt idx="61">
                  <c:v>1.7638999999999998E-2</c:v>
                </c:pt>
                <c:pt idx="62">
                  <c:v>0.13244</c:v>
                </c:pt>
                <c:pt idx="63">
                  <c:v>0.24113000000000001</c:v>
                </c:pt>
                <c:pt idx="64">
                  <c:v>0.14002000000000001</c:v>
                </c:pt>
                <c:pt idx="65">
                  <c:v>5.0083000000000003E-2</c:v>
                </c:pt>
                <c:pt idx="66">
                  <c:v>4.3005000000000002E-2</c:v>
                </c:pt>
                <c:pt idx="67">
                  <c:v>4.2036999999999998E-2</c:v>
                </c:pt>
                <c:pt idx="68">
                  <c:v>4.0515000000000002E-2</c:v>
                </c:pt>
                <c:pt idx="69">
                  <c:v>3.2884999999999998E-2</c:v>
                </c:pt>
                <c:pt idx="70">
                  <c:v>2.3837000000000001E-2</c:v>
                </c:pt>
                <c:pt idx="71">
                  <c:v>2.2176000000000001E-2</c:v>
                </c:pt>
                <c:pt idx="72">
                  <c:v>2.4223000000000001E-2</c:v>
                </c:pt>
                <c:pt idx="73">
                  <c:v>2.5312000000000001E-2</c:v>
                </c:pt>
                <c:pt idx="74">
                  <c:v>1.8637999999999998E-2</c:v>
                </c:pt>
                <c:pt idx="75">
                  <c:v>3.6701999999999999E-2</c:v>
                </c:pt>
                <c:pt idx="76">
                  <c:v>0.10816000000000001</c:v>
                </c:pt>
                <c:pt idx="77">
                  <c:v>0.15642</c:v>
                </c:pt>
                <c:pt idx="78">
                  <c:v>0.10205</c:v>
                </c:pt>
                <c:pt idx="79">
                  <c:v>3.3468999999999999E-2</c:v>
                </c:pt>
                <c:pt idx="80">
                  <c:v>1.8225999999999999E-2</c:v>
                </c:pt>
                <c:pt idx="81">
                  <c:v>1.585E-2</c:v>
                </c:pt>
                <c:pt idx="82">
                  <c:v>1.8844E-2</c:v>
                </c:pt>
                <c:pt idx="83">
                  <c:v>2.1929000000000001E-2</c:v>
                </c:pt>
                <c:pt idx="84">
                  <c:v>2.1385999999999999E-2</c:v>
                </c:pt>
                <c:pt idx="85">
                  <c:v>2.0070999999999999E-2</c:v>
                </c:pt>
                <c:pt idx="86">
                  <c:v>1.4265E-2</c:v>
                </c:pt>
                <c:pt idx="87">
                  <c:v>9.4850000000000004E-3</c:v>
                </c:pt>
                <c:pt idx="88">
                  <c:v>1.0748000000000001E-2</c:v>
                </c:pt>
                <c:pt idx="89">
                  <c:v>8.0161999999999994E-3</c:v>
                </c:pt>
                <c:pt idx="90">
                  <c:v>5.7739000000000002E-3</c:v>
                </c:pt>
                <c:pt idx="91">
                  <c:v>4.3712000000000004E-3</c:v>
                </c:pt>
                <c:pt idx="92">
                  <c:v>9.6246999999999999E-4</c:v>
                </c:pt>
                <c:pt idx="93">
                  <c:v>8.3782000000000005E-5</c:v>
                </c:pt>
                <c:pt idx="94">
                  <c:v>7.0414999999999996E-4</c:v>
                </c:pt>
                <c:pt idx="95">
                  <c:v>1.8339999999999999E-2</c:v>
                </c:pt>
                <c:pt idx="96">
                  <c:v>2.3222E-2</c:v>
                </c:pt>
                <c:pt idx="97">
                  <c:v>3.5238999999999999E-2</c:v>
                </c:pt>
                <c:pt idx="98">
                  <c:v>8.9744000000000004E-2</c:v>
                </c:pt>
                <c:pt idx="99">
                  <c:v>7.1383000000000002E-2</c:v>
                </c:pt>
                <c:pt idx="100">
                  <c:v>1.9550000000000001E-2</c:v>
                </c:pt>
                <c:pt idx="101">
                  <c:v>8.1746000000000006E-3</c:v>
                </c:pt>
                <c:pt idx="102">
                  <c:v>6.6636999999999998E-3</c:v>
                </c:pt>
                <c:pt idx="103">
                  <c:v>1.3327E-2</c:v>
                </c:pt>
              </c:numCache>
            </c:numRef>
          </c:yVal>
          <c:smooth val="0"/>
          <c:extLst>
            <c:ext xmlns:c16="http://schemas.microsoft.com/office/drawing/2014/chart" uri="{C3380CC4-5D6E-409C-BE32-E72D297353CC}">
              <c16:uniqueId val="{00000001-BC36-D646-ACC5-938E4BB3C2C2}"/>
            </c:ext>
          </c:extLst>
        </c:ser>
        <c:ser>
          <c:idx val="0"/>
          <c:order val="6"/>
          <c:tx>
            <c:strRef>
              <c:f>serie4!$BH$166</c:f>
              <c:strCache>
                <c:ptCount val="1"/>
                <c:pt idx="0">
                  <c:v>BO= 0 %</c:v>
                </c:pt>
              </c:strCache>
            </c:strRef>
          </c:tx>
          <c:spPr>
            <a:ln w="19050" cap="rnd">
              <a:solidFill>
                <a:srgbClr val="C00000"/>
              </a:solidFill>
              <a:round/>
            </a:ln>
            <a:effectLst/>
          </c:spPr>
          <c:marker>
            <c:symbol val="none"/>
          </c:marker>
          <c:xVal>
            <c:numRef>
              <c:f>serie4!$B$10:$B$113</c:f>
              <c:numCache>
                <c:formatCode>0.0000</c:formatCode>
                <c:ptCount val="104"/>
                <c:pt idx="0">
                  <c:v>-0.10513034325474743</c:v>
                </c:pt>
                <c:pt idx="1">
                  <c:v>-8.7246696328677029E-2</c:v>
                </c:pt>
                <c:pt idx="2">
                  <c:v>-6.9560405233299885E-2</c:v>
                </c:pt>
                <c:pt idx="3">
                  <c:v>-5.1098239029786295E-2</c:v>
                </c:pt>
                <c:pt idx="4">
                  <c:v>-3.3389013318065645E-2</c:v>
                </c:pt>
                <c:pt idx="5">
                  <c:v>-1.5022873584506671E-2</c:v>
                </c:pt>
                <c:pt idx="6">
                  <c:v>3.0294705536179616E-3</c:v>
                </c:pt>
                <c:pt idx="7">
                  <c:v>2.1602716028242191E-2</c:v>
                </c:pt>
                <c:pt idx="8">
                  <c:v>3.9810554148350386E-2</c:v>
                </c:pt>
                <c:pt idx="9">
                  <c:v>5.842602445700535E-2</c:v>
                </c:pt>
                <c:pt idx="10">
                  <c:v>7.6640443670341882E-2</c:v>
                </c:pt>
                <c:pt idx="11">
                  <c:v>9.5169351431755173E-2</c:v>
                </c:pt>
                <c:pt idx="12">
                  <c:v>0.11360915107302784</c:v>
                </c:pt>
                <c:pt idx="13">
                  <c:v>0.13225968953104458</c:v>
                </c:pt>
                <c:pt idx="14">
                  <c:v>0.15106325335375018</c:v>
                </c:pt>
                <c:pt idx="15">
                  <c:v>0.16967443405880692</c:v>
                </c:pt>
                <c:pt idx="16">
                  <c:v>0.18836592606314823</c:v>
                </c:pt>
                <c:pt idx="17">
                  <c:v>0.20709554041921804</c:v>
                </c:pt>
                <c:pt idx="18">
                  <c:v>0.22582599146189336</c:v>
                </c:pt>
                <c:pt idx="19">
                  <c:v>0.24452451157008373</c:v>
                </c:pt>
                <c:pt idx="20">
                  <c:v>0.26339933133400228</c:v>
                </c:pt>
                <c:pt idx="21">
                  <c:v>0.28216877830464154</c:v>
                </c:pt>
                <c:pt idx="22">
                  <c:v>0.30102999566398114</c:v>
                </c:pt>
                <c:pt idx="23">
                  <c:v>0.32645875707122224</c:v>
                </c:pt>
                <c:pt idx="24">
                  <c:v>0.34139495152404165</c:v>
                </c:pt>
                <c:pt idx="25">
                  <c:v>0.35635097803056948</c:v>
                </c:pt>
                <c:pt idx="26">
                  <c:v>0.37128957306455612</c:v>
                </c:pt>
                <c:pt idx="27">
                  <c:v>0.38623135057952518</c:v>
                </c:pt>
                <c:pt idx="28">
                  <c:v>0.40115919902378938</c:v>
                </c:pt>
                <c:pt idx="29">
                  <c:v>0.41610771232356175</c:v>
                </c:pt>
                <c:pt idx="30">
                  <c:v>0.43104194533588536</c:v>
                </c:pt>
                <c:pt idx="31">
                  <c:v>0.44599318178764663</c:v>
                </c:pt>
                <c:pt idx="32">
                  <c:v>0.46092789669807765</c:v>
                </c:pt>
                <c:pt idx="33">
                  <c:v>0.47587448931943671</c:v>
                </c:pt>
                <c:pt idx="34">
                  <c:v>0.49081497938386054</c:v>
                </c:pt>
                <c:pt idx="35">
                  <c:v>0.50574672306446478</c:v>
                </c:pt>
                <c:pt idx="36">
                  <c:v>0.52069309640100314</c:v>
                </c:pt>
                <c:pt idx="37">
                  <c:v>0.53562319814931159</c:v>
                </c:pt>
                <c:pt idx="38">
                  <c:v>0.55057076016561945</c:v>
                </c:pt>
                <c:pt idx="39">
                  <c:v>0.56550544081736531</c:v>
                </c:pt>
                <c:pt idx="40">
                  <c:v>0.5804459617811073</c:v>
                </c:pt>
                <c:pt idx="41">
                  <c:v>0.59538598080914173</c:v>
                </c:pt>
                <c:pt idx="42">
                  <c:v>0.61033005901634263</c:v>
                </c:pt>
                <c:pt idx="43">
                  <c:v>0.62527128365685092</c:v>
                </c:pt>
                <c:pt idx="44">
                  <c:v>0.64021302564462002</c:v>
                </c:pt>
                <c:pt idx="45">
                  <c:v>0.6551480429900951</c:v>
                </c:pt>
                <c:pt idx="46">
                  <c:v>0.67009735094174749</c:v>
                </c:pt>
                <c:pt idx="47">
                  <c:v>0.68503375433325031</c:v>
                </c:pt>
                <c:pt idx="48">
                  <c:v>0.69997640056528765</c:v>
                </c:pt>
                <c:pt idx="49">
                  <c:v>0.714916247993585</c:v>
                </c:pt>
                <c:pt idx="50">
                  <c:v>0.72989340396323776</c:v>
                </c:pt>
                <c:pt idx="51">
                  <c:v>0.74476223706557798</c:v>
                </c:pt>
                <c:pt idx="52">
                  <c:v>0.75974336759772498</c:v>
                </c:pt>
                <c:pt idx="53">
                  <c:v>0.77466292253782221</c:v>
                </c:pt>
                <c:pt idx="54">
                  <c:v>0.78958071216442538</c:v>
                </c:pt>
                <c:pt idx="55">
                  <c:v>0.80454830838805591</c:v>
                </c:pt>
                <c:pt idx="56">
                  <c:v>0.81947812836212253</c:v>
                </c:pt>
                <c:pt idx="57">
                  <c:v>0.83442070368153254</c:v>
                </c:pt>
                <c:pt idx="58">
                  <c:v>0.84935798166129883</c:v>
                </c:pt>
                <c:pt idx="59">
                  <c:v>0.86433305503339297</c:v>
                </c:pt>
                <c:pt idx="60">
                  <c:v>0.87926795682461267</c:v>
                </c:pt>
                <c:pt idx="61">
                  <c:v>0.89419971822281397</c:v>
                </c:pt>
                <c:pt idx="62">
                  <c:v>0.90913864931490806</c:v>
                </c:pt>
                <c:pt idx="63">
                  <c:v>0.92407760251512228</c:v>
                </c:pt>
                <c:pt idx="64">
                  <c:v>0.93901977644866641</c:v>
                </c:pt>
                <c:pt idx="65">
                  <c:v>0.95395771191846479</c:v>
                </c:pt>
                <c:pt idx="66">
                  <c:v>0.96889836496045512</c:v>
                </c:pt>
                <c:pt idx="67">
                  <c:v>0.9838381963788122</c:v>
                </c:pt>
                <c:pt idx="68">
                  <c:v>0.99878226983173557</c:v>
                </c:pt>
                <c:pt idx="69">
                  <c:v>1.013721778051063</c:v>
                </c:pt>
                <c:pt idx="70">
                  <c:v>1.0286525736331185</c:v>
                </c:pt>
                <c:pt idx="71">
                  <c:v>1.0435980300301231</c:v>
                </c:pt>
                <c:pt idx="72">
                  <c:v>1.0585398979397806</c:v>
                </c:pt>
                <c:pt idx="73">
                  <c:v>1.0734837313138286</c:v>
                </c:pt>
                <c:pt idx="74">
                  <c:v>1.0884231599489549</c:v>
                </c:pt>
                <c:pt idx="75">
                  <c:v>1.1033623629986691</c:v>
                </c:pt>
                <c:pt idx="76">
                  <c:v>1.1183044160791711</c:v>
                </c:pt>
                <c:pt idx="77">
                  <c:v>1.1332450215124583</c:v>
                </c:pt>
                <c:pt idx="78">
                  <c:v>1.1481829630932248</c:v>
                </c:pt>
                <c:pt idx="79">
                  <c:v>1.1631255800006746</c:v>
                </c:pt>
                <c:pt idx="80">
                  <c:v>1.1780642581364584</c:v>
                </c:pt>
                <c:pt idx="81">
                  <c:v>1.1930048724765994</c:v>
                </c:pt>
                <c:pt idx="82">
                  <c:v>1.2079465809889718</c:v>
                </c:pt>
                <c:pt idx="83">
                  <c:v>1.2228854750341318</c:v>
                </c:pt>
                <c:pt idx="84">
                  <c:v>1.2378251341237769</c:v>
                </c:pt>
                <c:pt idx="85">
                  <c:v>1.2527656780538936</c:v>
                </c:pt>
                <c:pt idx="86">
                  <c:v>1.2677066374557691</c:v>
                </c:pt>
                <c:pt idx="87">
                  <c:v>1.2826470325559134</c:v>
                </c:pt>
                <c:pt idx="88">
                  <c:v>1.2975876340554733</c:v>
                </c:pt>
                <c:pt idx="89">
                  <c:v>1.3125285442533061</c:v>
                </c:pt>
                <c:pt idx="90">
                  <c:v>1.3274672390337985</c:v>
                </c:pt>
                <c:pt idx="91">
                  <c:v>1.3424088621415744</c:v>
                </c:pt>
                <c:pt idx="92">
                  <c:v>1.357349679240073</c:v>
                </c:pt>
                <c:pt idx="93">
                  <c:v>1.3722895591013575</c:v>
                </c:pt>
                <c:pt idx="94">
                  <c:v>1.3872296062005292</c:v>
                </c:pt>
                <c:pt idx="95">
                  <c:v>1.4021702140444294</c:v>
                </c:pt>
                <c:pt idx="96">
                  <c:v>1.41710949174057</c:v>
                </c:pt>
                <c:pt idx="97">
                  <c:v>1.4320500503081341</c:v>
                </c:pt>
                <c:pt idx="98">
                  <c:v>1.4469904854418409</c:v>
                </c:pt>
                <c:pt idx="99">
                  <c:v>1.4619320045927853</c:v>
                </c:pt>
                <c:pt idx="100">
                  <c:v>1.4768721878106992</c:v>
                </c:pt>
                <c:pt idx="101">
                  <c:v>1.4918125655935623</c:v>
                </c:pt>
                <c:pt idx="102">
                  <c:v>1.5067525503003614</c:v>
                </c:pt>
                <c:pt idx="103">
                  <c:v>1.5216923709824095</c:v>
                </c:pt>
              </c:numCache>
            </c:numRef>
          </c:xVal>
          <c:yVal>
            <c:numRef>
              <c:f>serie4!$E$10:$E$113</c:f>
              <c:numCache>
                <c:formatCode>0.00000</c:formatCode>
                <c:ptCount val="104"/>
                <c:pt idx="0">
                  <c:v>0.14579</c:v>
                </c:pt>
                <c:pt idx="1">
                  <c:v>0.10023</c:v>
                </c:pt>
                <c:pt idx="2">
                  <c:v>2.6501E-2</c:v>
                </c:pt>
                <c:pt idx="3">
                  <c:v>0</c:v>
                </c:pt>
                <c:pt idx="4">
                  <c:v>1.0518E-2</c:v>
                </c:pt>
                <c:pt idx="5">
                  <c:v>5.3821000000000001E-2</c:v>
                </c:pt>
                <c:pt idx="6">
                  <c:v>0.10033</c:v>
                </c:pt>
                <c:pt idx="7">
                  <c:v>9.4280000000000003E-2</c:v>
                </c:pt>
                <c:pt idx="8">
                  <c:v>4.6711000000000003E-2</c:v>
                </c:pt>
                <c:pt idx="9">
                  <c:v>9.4076000000000003E-3</c:v>
                </c:pt>
                <c:pt idx="10">
                  <c:v>0</c:v>
                </c:pt>
                <c:pt idx="11">
                  <c:v>0</c:v>
                </c:pt>
                <c:pt idx="12">
                  <c:v>2.6808999999999999E-3</c:v>
                </c:pt>
                <c:pt idx="13">
                  <c:v>5.4374000000000002E-3</c:v>
                </c:pt>
                <c:pt idx="14">
                  <c:v>3.0977000000000001E-3</c:v>
                </c:pt>
                <c:pt idx="15">
                  <c:v>9.4992999999999998E-4</c:v>
                </c:pt>
                <c:pt idx="16">
                  <c:v>7.0895999999999997E-3</c:v>
                </c:pt>
                <c:pt idx="17">
                  <c:v>7.1148000000000001E-3</c:v>
                </c:pt>
                <c:pt idx="18">
                  <c:v>6.6724999999999998E-4</c:v>
                </c:pt>
                <c:pt idx="19">
                  <c:v>1.1632000000000001E-3</c:v>
                </c:pt>
                <c:pt idx="20">
                  <c:v>5.6918000000000003E-3</c:v>
                </c:pt>
                <c:pt idx="21">
                  <c:v>8.6546000000000001E-3</c:v>
                </c:pt>
                <c:pt idx="22">
                  <c:v>9.6872999999999994E-3</c:v>
                </c:pt>
                <c:pt idx="23">
                  <c:v>1.6809000000000001E-2</c:v>
                </c:pt>
                <c:pt idx="24">
                  <c:v>2.8615999999999999E-2</c:v>
                </c:pt>
                <c:pt idx="25">
                  <c:v>3.2323999999999999E-2</c:v>
                </c:pt>
                <c:pt idx="26">
                  <c:v>3.7000999999999999E-2</c:v>
                </c:pt>
                <c:pt idx="27">
                  <c:v>3.2447999999999998E-2</c:v>
                </c:pt>
                <c:pt idx="28">
                  <c:v>2.1225000000000001E-2</c:v>
                </c:pt>
                <c:pt idx="29">
                  <c:v>1.6740000000000001E-2</c:v>
                </c:pt>
                <c:pt idx="30">
                  <c:v>2.0150999999999999E-2</c:v>
                </c:pt>
                <c:pt idx="31">
                  <c:v>3.1919000000000003E-2</c:v>
                </c:pt>
                <c:pt idx="32">
                  <c:v>4.7892999999999998E-2</c:v>
                </c:pt>
                <c:pt idx="33">
                  <c:v>7.1818000000000007E-2</c:v>
                </c:pt>
                <c:pt idx="34">
                  <c:v>9.6976999999999994E-2</c:v>
                </c:pt>
                <c:pt idx="35">
                  <c:v>0.11282</c:v>
                </c:pt>
                <c:pt idx="36">
                  <c:v>0.13664000000000001</c:v>
                </c:pt>
                <c:pt idx="37">
                  <c:v>0.18209</c:v>
                </c:pt>
                <c:pt idx="38">
                  <c:v>0.18010000000000001</c:v>
                </c:pt>
                <c:pt idx="39">
                  <c:v>0.15834000000000001</c:v>
                </c:pt>
                <c:pt idx="40">
                  <c:v>0.17963999999999999</c:v>
                </c:pt>
                <c:pt idx="41">
                  <c:v>0.19694999999999999</c:v>
                </c:pt>
                <c:pt idx="42">
                  <c:v>0.19467000000000001</c:v>
                </c:pt>
                <c:pt idx="43">
                  <c:v>0.20580000000000001</c:v>
                </c:pt>
                <c:pt idx="44">
                  <c:v>0.27740999999999999</c:v>
                </c:pt>
                <c:pt idx="45">
                  <c:v>0.28477000000000002</c:v>
                </c:pt>
                <c:pt idx="46">
                  <c:v>0.22433</c:v>
                </c:pt>
                <c:pt idx="47">
                  <c:v>0.20982000000000001</c:v>
                </c:pt>
                <c:pt idx="48">
                  <c:v>0.17931</c:v>
                </c:pt>
                <c:pt idx="49">
                  <c:v>0.14445</c:v>
                </c:pt>
                <c:pt idx="50">
                  <c:v>0.12717000000000001</c:v>
                </c:pt>
                <c:pt idx="51">
                  <c:v>0.11745999999999999</c:v>
                </c:pt>
                <c:pt idx="52">
                  <c:v>0.21812000000000001</c:v>
                </c:pt>
                <c:pt idx="53">
                  <c:v>0.25140000000000001</c:v>
                </c:pt>
                <c:pt idx="54">
                  <c:v>0.15035000000000001</c:v>
                </c:pt>
                <c:pt idx="55">
                  <c:v>0.11692</c:v>
                </c:pt>
                <c:pt idx="56">
                  <c:v>0.11847000000000001</c:v>
                </c:pt>
                <c:pt idx="57">
                  <c:v>0.11756999999999999</c:v>
                </c:pt>
                <c:pt idx="58">
                  <c:v>0.10538</c:v>
                </c:pt>
                <c:pt idx="59">
                  <c:v>9.2922000000000005E-2</c:v>
                </c:pt>
                <c:pt idx="60">
                  <c:v>9.2994999999999994E-2</c:v>
                </c:pt>
                <c:pt idx="61">
                  <c:v>8.9672000000000002E-2</c:v>
                </c:pt>
                <c:pt idx="62">
                  <c:v>8.0823000000000006E-2</c:v>
                </c:pt>
                <c:pt idx="63">
                  <c:v>7.4186000000000002E-2</c:v>
                </c:pt>
                <c:pt idx="64">
                  <c:v>6.7784999999999998E-2</c:v>
                </c:pt>
                <c:pt idx="65">
                  <c:v>5.4461000000000002E-2</c:v>
                </c:pt>
                <c:pt idx="66">
                  <c:v>6.2272000000000001E-2</c:v>
                </c:pt>
                <c:pt idx="67">
                  <c:v>0.14365</c:v>
                </c:pt>
                <c:pt idx="68">
                  <c:v>0.20321</c:v>
                </c:pt>
                <c:pt idx="69">
                  <c:v>0.13566</c:v>
                </c:pt>
                <c:pt idx="70">
                  <c:v>6.3791E-2</c:v>
                </c:pt>
                <c:pt idx="71">
                  <c:v>5.4482999999999997E-2</c:v>
                </c:pt>
                <c:pt idx="72">
                  <c:v>5.5895E-2</c:v>
                </c:pt>
                <c:pt idx="73">
                  <c:v>5.1244999999999999E-2</c:v>
                </c:pt>
                <c:pt idx="74">
                  <c:v>4.1438999999999997E-2</c:v>
                </c:pt>
                <c:pt idx="75">
                  <c:v>4.0152E-2</c:v>
                </c:pt>
                <c:pt idx="76">
                  <c:v>4.1304E-2</c:v>
                </c:pt>
                <c:pt idx="77">
                  <c:v>3.9040999999999999E-2</c:v>
                </c:pt>
                <c:pt idx="78">
                  <c:v>3.7969999999999997E-2</c:v>
                </c:pt>
                <c:pt idx="79">
                  <c:v>3.9101999999999998E-2</c:v>
                </c:pt>
                <c:pt idx="80">
                  <c:v>3.6311999999999997E-2</c:v>
                </c:pt>
                <c:pt idx="81">
                  <c:v>3.1302999999999997E-2</c:v>
                </c:pt>
                <c:pt idx="82">
                  <c:v>3.0696000000000001E-2</c:v>
                </c:pt>
                <c:pt idx="83">
                  <c:v>3.0061000000000001E-2</c:v>
                </c:pt>
                <c:pt idx="84">
                  <c:v>2.836E-2</c:v>
                </c:pt>
                <c:pt idx="85">
                  <c:v>2.6567E-2</c:v>
                </c:pt>
                <c:pt idx="86">
                  <c:v>2.2745000000000001E-2</c:v>
                </c:pt>
                <c:pt idx="87">
                  <c:v>2.0715999999999998E-2</c:v>
                </c:pt>
                <c:pt idx="88">
                  <c:v>2.4265999999999999E-2</c:v>
                </c:pt>
                <c:pt idx="89">
                  <c:v>2.1486999999999999E-2</c:v>
                </c:pt>
                <c:pt idx="90">
                  <c:v>1.8428E-2</c:v>
                </c:pt>
                <c:pt idx="91">
                  <c:v>2.0541E-2</c:v>
                </c:pt>
                <c:pt idx="92">
                  <c:v>1.6518999999999999E-2</c:v>
                </c:pt>
                <c:pt idx="93">
                  <c:v>1.3157E-2</c:v>
                </c:pt>
                <c:pt idx="94">
                  <c:v>1.6389000000000001E-2</c:v>
                </c:pt>
                <c:pt idx="95">
                  <c:v>1.8429999999999998E-2</c:v>
                </c:pt>
                <c:pt idx="96">
                  <c:v>1.5689000000000002E-2</c:v>
                </c:pt>
                <c:pt idx="97">
                  <c:v>1.4463999999999999E-2</c:v>
                </c:pt>
                <c:pt idx="98">
                  <c:v>1.5644999999999999E-2</c:v>
                </c:pt>
                <c:pt idx="99">
                  <c:v>1.4937000000000001E-2</c:v>
                </c:pt>
                <c:pt idx="100">
                  <c:v>1.0503E-2</c:v>
                </c:pt>
                <c:pt idx="101">
                  <c:v>7.2091000000000004E-3</c:v>
                </c:pt>
                <c:pt idx="102">
                  <c:v>1.5023999999999999E-2</c:v>
                </c:pt>
                <c:pt idx="103">
                  <c:v>2.2284000000000002E-2</c:v>
                </c:pt>
              </c:numCache>
            </c:numRef>
          </c:yVal>
          <c:smooth val="0"/>
          <c:extLst>
            <c:ext xmlns:c16="http://schemas.microsoft.com/office/drawing/2014/chart" uri="{C3380CC4-5D6E-409C-BE32-E72D297353CC}">
              <c16:uniqueId val="{00000000-BC36-D646-ACC5-938E4BB3C2C2}"/>
            </c:ext>
          </c:extLst>
        </c:ser>
        <c:dLbls>
          <c:showLegendKey val="0"/>
          <c:showVal val="0"/>
          <c:showCatName val="0"/>
          <c:showSerName val="0"/>
          <c:showPercent val="0"/>
          <c:showBubbleSize val="0"/>
        </c:dLbls>
        <c:axId val="100025775"/>
        <c:axId val="140648703"/>
      </c:scatterChart>
      <c:valAx>
        <c:axId val="100025775"/>
        <c:scaling>
          <c:orientation val="minMax"/>
          <c:max val="1.6"/>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log (Pore size)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648703"/>
        <c:crosses val="autoZero"/>
        <c:crossBetween val="midCat"/>
      </c:valAx>
      <c:valAx>
        <c:axId val="140648703"/>
        <c:scaling>
          <c:orientation val="minMax"/>
        </c:scaling>
        <c:delete val="0"/>
        <c:axPos val="l"/>
        <c:majorGridlines>
          <c:spPr>
            <a:ln w="317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 Variation of adsorbed</a:t>
                </a:r>
              </a:p>
              <a:p>
                <a:pPr>
                  <a:defRPr/>
                </a:pPr>
                <a:r>
                  <a:rPr lang="en-US" sz="1000" b="0" i="0" u="none" strike="noStrike" baseline="0">
                    <a:effectLst/>
                  </a:rPr>
                  <a:t>volume (mL/g)</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low"/>
        <c:spPr>
          <a:noFill/>
          <a:ln w="317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025775"/>
        <c:crosses val="autoZero"/>
        <c:crossBetween val="midCat"/>
      </c:valAx>
      <c:spPr>
        <a:noFill/>
        <a:ln w="3175">
          <a:solidFill>
            <a:schemeClr val="tx1"/>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4"/>
          <c:order val="0"/>
          <c:tx>
            <c:strRef>
              <c:f>serie4!$BH$160</c:f>
              <c:strCache>
                <c:ptCount val="1"/>
                <c:pt idx="0">
                  <c:v>BO= 62 %</c:v>
                </c:pt>
              </c:strCache>
            </c:strRef>
          </c:tx>
          <c:spPr>
            <a:ln w="19050"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serie4!$AQ$10:$AQ$113</c:f>
              <c:numCache>
                <c:formatCode>0.0000</c:formatCode>
                <c:ptCount val="104"/>
                <c:pt idx="0">
                  <c:v>2.1756000000000002</c:v>
                </c:pt>
                <c:pt idx="1">
                  <c:v>2.1539999999999999</c:v>
                </c:pt>
                <c:pt idx="2">
                  <c:v>1.9055</c:v>
                </c:pt>
                <c:pt idx="3">
                  <c:v>1.4865999999999999</c:v>
                </c:pt>
                <c:pt idx="4">
                  <c:v>1.1595</c:v>
                </c:pt>
                <c:pt idx="5">
                  <c:v>1.0668</c:v>
                </c:pt>
                <c:pt idx="6">
                  <c:v>1.1601999999999999</c:v>
                </c:pt>
                <c:pt idx="7">
                  <c:v>1.3106</c:v>
                </c:pt>
                <c:pt idx="8">
                  <c:v>1.5991</c:v>
                </c:pt>
                <c:pt idx="9">
                  <c:v>1.6040000000000001</c:v>
                </c:pt>
                <c:pt idx="10">
                  <c:v>1.2511000000000001</c:v>
                </c:pt>
                <c:pt idx="11">
                  <c:v>1.115</c:v>
                </c:pt>
                <c:pt idx="12">
                  <c:v>0.98338000000000003</c:v>
                </c:pt>
                <c:pt idx="13">
                  <c:v>0.56062999999999996</c:v>
                </c:pt>
                <c:pt idx="14">
                  <c:v>0.19306999999999999</c:v>
                </c:pt>
                <c:pt idx="15">
                  <c:v>0.14104</c:v>
                </c:pt>
                <c:pt idx="16">
                  <c:v>0.20815</c:v>
                </c:pt>
                <c:pt idx="17">
                  <c:v>0.20415</c:v>
                </c:pt>
                <c:pt idx="18">
                  <c:v>8.5357000000000002E-2</c:v>
                </c:pt>
                <c:pt idx="19">
                  <c:v>7.4789999999999995E-2</c:v>
                </c:pt>
                <c:pt idx="20">
                  <c:v>0.12770000000000001</c:v>
                </c:pt>
                <c:pt idx="21">
                  <c:v>7.6472999999999999E-2</c:v>
                </c:pt>
                <c:pt idx="22">
                  <c:v>0.65183000000000002</c:v>
                </c:pt>
                <c:pt idx="23">
                  <c:v>1.4778</c:v>
                </c:pt>
                <c:pt idx="24">
                  <c:v>1.8524</c:v>
                </c:pt>
                <c:pt idx="25">
                  <c:v>1.4473</c:v>
                </c:pt>
                <c:pt idx="26">
                  <c:v>1.2624</c:v>
                </c:pt>
                <c:pt idx="27">
                  <c:v>1.1172</c:v>
                </c:pt>
                <c:pt idx="28">
                  <c:v>1.0512999999999999</c:v>
                </c:pt>
                <c:pt idx="29">
                  <c:v>0.89037999999999995</c:v>
                </c:pt>
                <c:pt idx="30">
                  <c:v>0.60734999999999995</c:v>
                </c:pt>
                <c:pt idx="31">
                  <c:v>0.44784000000000002</c:v>
                </c:pt>
                <c:pt idx="32">
                  <c:v>0.31635999999999997</c:v>
                </c:pt>
                <c:pt idx="33">
                  <c:v>0.25396000000000002</c:v>
                </c:pt>
                <c:pt idx="34" formatCode="0.0000E+00">
                  <c:v>0.12393</c:v>
                </c:pt>
                <c:pt idx="35" formatCode="0.0000E+00">
                  <c:v>0.13394</c:v>
                </c:pt>
                <c:pt idx="36" formatCode="0.0000E+00">
                  <c:v>0.12114</c:v>
                </c:pt>
                <c:pt idx="37" formatCode="0.0000E+00">
                  <c:v>8.2740999999999995E-2</c:v>
                </c:pt>
                <c:pt idx="38" formatCode="0.0000E+00">
                  <c:v>0.10406</c:v>
                </c:pt>
                <c:pt idx="39" formatCode="0.0000E+00">
                  <c:v>0.15001999999999999</c:v>
                </c:pt>
                <c:pt idx="40" formatCode="0.0000E+00">
                  <c:v>0.13203000000000001</c:v>
                </c:pt>
                <c:pt idx="41" formatCode="0.0000E+00">
                  <c:v>0.15948999999999999</c:v>
                </c:pt>
                <c:pt idx="42" formatCode="0.0000E+00">
                  <c:v>0.1842</c:v>
                </c:pt>
                <c:pt idx="43" formatCode="0.0000E+00">
                  <c:v>0.14182</c:v>
                </c:pt>
                <c:pt idx="44" formatCode="0.0000E+00">
                  <c:v>0.20537</c:v>
                </c:pt>
                <c:pt idx="45" formatCode="0.0000E+00">
                  <c:v>0.17796000000000001</c:v>
                </c:pt>
                <c:pt idx="46" formatCode="0.0000E+00">
                  <c:v>0.17482</c:v>
                </c:pt>
                <c:pt idx="47" formatCode="0.0000E+00">
                  <c:v>0.23119000000000001</c:v>
                </c:pt>
                <c:pt idx="48" formatCode="0.0000E+00">
                  <c:v>0.11584999999999999</c:v>
                </c:pt>
                <c:pt idx="49" formatCode="0.0000E+00">
                  <c:v>0.11196</c:v>
                </c:pt>
                <c:pt idx="50" formatCode="0.0000E+00">
                  <c:v>0.24410000000000001</c:v>
                </c:pt>
                <c:pt idx="51" formatCode="0.0000E+00">
                  <c:v>0.19259000000000001</c:v>
                </c:pt>
                <c:pt idx="52" formatCode="0.0000E+00">
                  <c:v>6.4149999999999999E-2</c:v>
                </c:pt>
                <c:pt idx="53" formatCode="0.0000E+00">
                  <c:v>4.4871000000000001E-2</c:v>
                </c:pt>
                <c:pt idx="54" formatCode="0.0000E+00">
                  <c:v>0.18023</c:v>
                </c:pt>
                <c:pt idx="55" formatCode="0.0000E+00">
                  <c:v>0.24421999999999999</c:v>
                </c:pt>
                <c:pt idx="56" formatCode="0.0000E+00">
                  <c:v>0.11899</c:v>
                </c:pt>
                <c:pt idx="57" formatCode="0.0000E+00">
                  <c:v>6.7097000000000004E-2</c:v>
                </c:pt>
                <c:pt idx="58" formatCode="0.0000E+00">
                  <c:v>6.3509999999999997E-2</c:v>
                </c:pt>
                <c:pt idx="59" formatCode="0.0000E+00">
                  <c:v>0.11619</c:v>
                </c:pt>
                <c:pt idx="60" formatCode="0.0000E+00">
                  <c:v>0.23042000000000001</c:v>
                </c:pt>
                <c:pt idx="61" formatCode="0.0000E+00">
                  <c:v>0.19333</c:v>
                </c:pt>
                <c:pt idx="62" formatCode="0.0000E+00">
                  <c:v>8.3333000000000004E-2</c:v>
                </c:pt>
                <c:pt idx="63" formatCode="0.0000E+00">
                  <c:v>6.6197000000000006E-2</c:v>
                </c:pt>
                <c:pt idx="64" formatCode="0.0000E+00">
                  <c:v>6.6820000000000004E-2</c:v>
                </c:pt>
                <c:pt idx="65" formatCode="0.0000E+00">
                  <c:v>6.0358000000000002E-2</c:v>
                </c:pt>
                <c:pt idx="66" formatCode="0.0000E+00">
                  <c:v>5.0809E-2</c:v>
                </c:pt>
                <c:pt idx="67" formatCode="0.0000E+00">
                  <c:v>4.8439000000000003E-2</c:v>
                </c:pt>
                <c:pt idx="68" formatCode="0.0000E+00">
                  <c:v>6.7815E-2</c:v>
                </c:pt>
                <c:pt idx="69" formatCode="0.0000E+00">
                  <c:v>0.16228000000000001</c:v>
                </c:pt>
                <c:pt idx="70" formatCode="0.0000E+00">
                  <c:v>0.2</c:v>
                </c:pt>
                <c:pt idx="71" formatCode="0.0000E+00">
                  <c:v>0.11236</c:v>
                </c:pt>
                <c:pt idx="72" formatCode="0.0000E+00">
                  <c:v>6.2887999999999999E-2</c:v>
                </c:pt>
                <c:pt idx="73" formatCode="0.0000E+00">
                  <c:v>5.7137E-2</c:v>
                </c:pt>
                <c:pt idx="74" formatCode="0.0000E+00">
                  <c:v>4.4981E-2</c:v>
                </c:pt>
                <c:pt idx="75" formatCode="0.0000E+00">
                  <c:v>4.3770000000000003E-2</c:v>
                </c:pt>
                <c:pt idx="76" formatCode="0.0000E+00">
                  <c:v>4.6690000000000002E-2</c:v>
                </c:pt>
                <c:pt idx="77" formatCode="0.0000E+00">
                  <c:v>4.5073000000000002E-2</c:v>
                </c:pt>
                <c:pt idx="78" formatCode="0.0000E+00">
                  <c:v>4.1437000000000002E-2</c:v>
                </c:pt>
                <c:pt idx="79" formatCode="0.0000E+00">
                  <c:v>3.8337999999999997E-2</c:v>
                </c:pt>
                <c:pt idx="80" formatCode="0.0000E+00">
                  <c:v>3.2819000000000001E-2</c:v>
                </c:pt>
                <c:pt idx="81" formatCode="0.0000E+00">
                  <c:v>3.6755000000000003E-2</c:v>
                </c:pt>
                <c:pt idx="82" formatCode="0.0000E+00">
                  <c:v>7.9646999999999996E-2</c:v>
                </c:pt>
                <c:pt idx="83" formatCode="0.0000E+00">
                  <c:v>0.11280999999999999</c:v>
                </c:pt>
                <c:pt idx="84" formatCode="0.0000E+00">
                  <c:v>0.11012</c:v>
                </c:pt>
                <c:pt idx="85" formatCode="0.0000E+00">
                  <c:v>8.6662000000000003E-2</c:v>
                </c:pt>
                <c:pt idx="86" formatCode="0.0000E+00">
                  <c:v>4.1338E-2</c:v>
                </c:pt>
                <c:pt idx="87" formatCode="0.0000E+00">
                  <c:v>1.9942999999999999E-2</c:v>
                </c:pt>
                <c:pt idx="88" formatCode="0.0000E+00">
                  <c:v>2.5281000000000001E-2</c:v>
                </c:pt>
                <c:pt idx="89" formatCode="0.0000E+00">
                  <c:v>2.0295000000000001E-2</c:v>
                </c:pt>
                <c:pt idx="90" formatCode="0.0000E+00">
                  <c:v>1.4411999999999999E-2</c:v>
                </c:pt>
                <c:pt idx="91" formatCode="0.0000E+00">
                  <c:v>1.7760000000000001E-2</c:v>
                </c:pt>
                <c:pt idx="92" formatCode="0.0000E+00">
                  <c:v>1.4782999999999999E-2</c:v>
                </c:pt>
                <c:pt idx="93" formatCode="0.0000E+00">
                  <c:v>9.6369000000000003E-3</c:v>
                </c:pt>
                <c:pt idx="94" formatCode="0.0000E+00">
                  <c:v>9.6066999999999993E-3</c:v>
                </c:pt>
                <c:pt idx="95" formatCode="0.0000E+00">
                  <c:v>6.2617000000000006E-2</c:v>
                </c:pt>
                <c:pt idx="96" formatCode="0.0000E+00">
                  <c:v>0.13639999999999999</c:v>
                </c:pt>
                <c:pt idx="97" formatCode="0.0000E+00">
                  <c:v>9.0472999999999998E-2</c:v>
                </c:pt>
                <c:pt idx="98" formatCode="0.0000E+00">
                  <c:v>1.5613999999999999E-2</c:v>
                </c:pt>
                <c:pt idx="99" formatCode="0.0000E+00">
                  <c:v>1.7632999999999999E-2</c:v>
                </c:pt>
                <c:pt idx="100" formatCode="0.0000E+00">
                  <c:v>1.3774E-2</c:v>
                </c:pt>
                <c:pt idx="101" formatCode="0.0000E+00">
                  <c:v>7.9092999999999993E-3</c:v>
                </c:pt>
                <c:pt idx="102" formatCode="0.0000E+00">
                  <c:v>2.3709999999999998E-2</c:v>
                </c:pt>
                <c:pt idx="103" formatCode="0.0000E+00">
                  <c:v>3.1601999999999998E-2</c:v>
                </c:pt>
              </c:numCache>
            </c:numRef>
          </c:yVal>
          <c:smooth val="0"/>
          <c:extLst>
            <c:ext xmlns:c16="http://schemas.microsoft.com/office/drawing/2014/chart" uri="{C3380CC4-5D6E-409C-BE32-E72D297353CC}">
              <c16:uniqueId val="{00000004-BC36-D646-ACC5-938E4BB3C2C2}"/>
            </c:ext>
          </c:extLst>
        </c:ser>
        <c:ser>
          <c:idx val="3"/>
          <c:order val="1"/>
          <c:tx>
            <c:strRef>
              <c:f>serie4!$BH$161</c:f>
              <c:strCache>
                <c:ptCount val="1"/>
                <c:pt idx="0">
                  <c:v>BO= 56 %</c:v>
                </c:pt>
              </c:strCache>
            </c:strRef>
          </c:tx>
          <c:spPr>
            <a:ln w="19050" cap="rnd">
              <a:solidFill>
                <a:srgbClr val="00B0F0"/>
              </a:solidFill>
              <a:round/>
            </a:ln>
            <a:effectLst/>
          </c:spPr>
          <c:marker>
            <c:symbol val="circle"/>
            <c:size val="5"/>
            <c:spPr>
              <a:solidFill>
                <a:srgbClr val="00B0F0"/>
              </a:solidFill>
              <a:ln w="9525">
                <a:solidFill>
                  <a:srgbClr val="00B0F0"/>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serie4!$AH$10:$AH$113</c:f>
              <c:numCache>
                <c:formatCode>0.0000</c:formatCode>
                <c:ptCount val="104"/>
                <c:pt idx="0">
                  <c:v>1.9400999999999999</c:v>
                </c:pt>
                <c:pt idx="1">
                  <c:v>1.9021999999999999</c:v>
                </c:pt>
                <c:pt idx="2">
                  <c:v>1.6558999999999999</c:v>
                </c:pt>
                <c:pt idx="3">
                  <c:v>1.22</c:v>
                </c:pt>
                <c:pt idx="4">
                  <c:v>0.86948000000000003</c:v>
                </c:pt>
                <c:pt idx="5">
                  <c:v>0.84097</c:v>
                </c:pt>
                <c:pt idx="6">
                  <c:v>0.99990999999999997</c:v>
                </c:pt>
                <c:pt idx="7">
                  <c:v>1.1520999999999999</c:v>
                </c:pt>
                <c:pt idx="8">
                  <c:v>1.3804000000000001</c:v>
                </c:pt>
                <c:pt idx="9">
                  <c:v>1.3657999999999999</c:v>
                </c:pt>
                <c:pt idx="10">
                  <c:v>1.0168999999999999</c:v>
                </c:pt>
                <c:pt idx="11">
                  <c:v>0.88027999999999995</c:v>
                </c:pt>
                <c:pt idx="12">
                  <c:v>0.79542000000000002</c:v>
                </c:pt>
                <c:pt idx="13">
                  <c:v>0.43506</c:v>
                </c:pt>
                <c:pt idx="14">
                  <c:v>0.12820000000000001</c:v>
                </c:pt>
                <c:pt idx="15">
                  <c:v>8.3572999999999995E-2</c:v>
                </c:pt>
                <c:pt idx="16">
                  <c:v>0.12148</c:v>
                </c:pt>
                <c:pt idx="17">
                  <c:v>0.10252</c:v>
                </c:pt>
                <c:pt idx="18">
                  <c:v>3.4884999999999999E-2</c:v>
                </c:pt>
                <c:pt idx="19">
                  <c:v>1.4881999999999999E-2</c:v>
                </c:pt>
                <c:pt idx="20">
                  <c:v>2.7668999999999999E-2</c:v>
                </c:pt>
                <c:pt idx="21">
                  <c:v>1.8667E-2</c:v>
                </c:pt>
                <c:pt idx="22">
                  <c:v>0.47127999999999998</c:v>
                </c:pt>
                <c:pt idx="23">
                  <c:v>1.0847</c:v>
                </c:pt>
                <c:pt idx="24">
                  <c:v>1.3258000000000001</c:v>
                </c:pt>
                <c:pt idx="25">
                  <c:v>0.96672999999999998</c:v>
                </c:pt>
                <c:pt idx="26">
                  <c:v>0.74960000000000004</c:v>
                </c:pt>
                <c:pt idx="27">
                  <c:v>0.58635999999999999</c:v>
                </c:pt>
                <c:pt idx="28">
                  <c:v>0.50602000000000003</c:v>
                </c:pt>
                <c:pt idx="29">
                  <c:v>0.40418999999999999</c:v>
                </c:pt>
                <c:pt idx="30">
                  <c:v>0.23405999999999999</c:v>
                </c:pt>
                <c:pt idx="31">
                  <c:v>0.16259000000000001</c:v>
                </c:pt>
                <c:pt idx="32">
                  <c:v>0.12525</c:v>
                </c:pt>
                <c:pt idx="33">
                  <c:v>9.6244999999999997E-2</c:v>
                </c:pt>
                <c:pt idx="34">
                  <c:v>0.12534000000000001</c:v>
                </c:pt>
                <c:pt idx="35">
                  <c:v>0.11974</c:v>
                </c:pt>
                <c:pt idx="36">
                  <c:v>9.4648999999999997E-2</c:v>
                </c:pt>
                <c:pt idx="37">
                  <c:v>0.14266000000000001</c:v>
                </c:pt>
                <c:pt idx="38">
                  <c:v>0.15015000000000001</c:v>
                </c:pt>
                <c:pt idx="39">
                  <c:v>0.16138</c:v>
                </c:pt>
                <c:pt idx="40">
                  <c:v>0.18196999999999999</c:v>
                </c:pt>
                <c:pt idx="41">
                  <c:v>0.20877999999999999</c:v>
                </c:pt>
                <c:pt idx="42">
                  <c:v>0.23713999999999999</c:v>
                </c:pt>
                <c:pt idx="43">
                  <c:v>0.24318000000000001</c:v>
                </c:pt>
                <c:pt idx="44">
                  <c:v>0.23194999999999999</c:v>
                </c:pt>
                <c:pt idx="45">
                  <c:v>0.23849999999999999</c:v>
                </c:pt>
                <c:pt idx="46">
                  <c:v>0.23758000000000001</c:v>
                </c:pt>
                <c:pt idx="47">
                  <c:v>0.25888</c:v>
                </c:pt>
                <c:pt idx="48" formatCode="0.0000E+00">
                  <c:v>0.21392</c:v>
                </c:pt>
                <c:pt idx="49" formatCode="0.0000E+00">
                  <c:v>0.14166000000000001</c:v>
                </c:pt>
                <c:pt idx="50" formatCode="0.0000E+00">
                  <c:v>0.22056000000000001</c:v>
                </c:pt>
                <c:pt idx="51" formatCode="0.0000E+00">
                  <c:v>0.17588999999999999</c:v>
                </c:pt>
                <c:pt idx="52" formatCode="0.0000E+00">
                  <c:v>0.11487</c:v>
                </c:pt>
                <c:pt idx="53" formatCode="0.0000E+00">
                  <c:v>0.22806000000000001</c:v>
                </c:pt>
                <c:pt idx="54" formatCode="0.0000E+00">
                  <c:v>0.22456000000000001</c:v>
                </c:pt>
                <c:pt idx="55" formatCode="0.0000E+00">
                  <c:v>0.10425</c:v>
                </c:pt>
                <c:pt idx="56" formatCode="0.0000E+00">
                  <c:v>7.8008999999999995E-2</c:v>
                </c:pt>
                <c:pt idx="57" formatCode="0.0000E+00">
                  <c:v>0.16342000000000001</c:v>
                </c:pt>
                <c:pt idx="58" formatCode="0.0000E+00">
                  <c:v>0.22172</c:v>
                </c:pt>
                <c:pt idx="59" formatCode="0.0000E+00">
                  <c:v>0.14638000000000001</c:v>
                </c:pt>
                <c:pt idx="60" formatCode="0.0000E+00">
                  <c:v>9.3092999999999995E-2</c:v>
                </c:pt>
                <c:pt idx="61" formatCode="0.0000E+00">
                  <c:v>7.6880000000000004E-2</c:v>
                </c:pt>
                <c:pt idx="62" formatCode="0.0000E+00">
                  <c:v>0.13219</c:v>
                </c:pt>
                <c:pt idx="63" formatCode="0.0000E+00">
                  <c:v>0.19015000000000001</c:v>
                </c:pt>
                <c:pt idx="64" formatCode="0.0000E+00">
                  <c:v>0.13250000000000001</c:v>
                </c:pt>
                <c:pt idx="65" formatCode="0.0000E+00">
                  <c:v>8.2780000000000006E-2</c:v>
                </c:pt>
                <c:pt idx="66" formatCode="0.0000E+00">
                  <c:v>8.4702E-2</c:v>
                </c:pt>
                <c:pt idx="67" formatCode="0.0000E+00">
                  <c:v>6.7033999999999996E-2</c:v>
                </c:pt>
                <c:pt idx="68" formatCode="0.0000E+00">
                  <c:v>6.4758999999999997E-2</c:v>
                </c:pt>
                <c:pt idx="69" formatCode="0.0000E+00">
                  <c:v>0.15189</c:v>
                </c:pt>
                <c:pt idx="70" formatCode="0.0000E+00">
                  <c:v>0.18429999999999999</c:v>
                </c:pt>
                <c:pt idx="71" formatCode="0.0000E+00">
                  <c:v>9.5644999999999994E-2</c:v>
                </c:pt>
                <c:pt idx="72" formatCode="0.0000E+00">
                  <c:v>4.6875E-2</c:v>
                </c:pt>
                <c:pt idx="73" formatCode="0.0000E+00">
                  <c:v>5.2697000000000001E-2</c:v>
                </c:pt>
                <c:pt idx="74" formatCode="0.0000E+00">
                  <c:v>5.3994E-2</c:v>
                </c:pt>
                <c:pt idx="75" formatCode="0.0000E+00">
                  <c:v>5.2892000000000002E-2</c:v>
                </c:pt>
                <c:pt idx="76" formatCode="0.0000E+00">
                  <c:v>4.8648999999999998E-2</c:v>
                </c:pt>
                <c:pt idx="77" formatCode="0.0000E+00">
                  <c:v>4.0425000000000003E-2</c:v>
                </c:pt>
                <c:pt idx="78" formatCode="0.0000E+00">
                  <c:v>6.1552000000000003E-2</c:v>
                </c:pt>
                <c:pt idx="79" formatCode="0.0000E+00">
                  <c:v>0.10384</c:v>
                </c:pt>
                <c:pt idx="80" formatCode="0.0000E+00">
                  <c:v>0.10976</c:v>
                </c:pt>
                <c:pt idx="81" formatCode="0.0000E+00">
                  <c:v>8.8831999999999994E-2</c:v>
                </c:pt>
                <c:pt idx="82" formatCode="0.0000E+00">
                  <c:v>6.4023999999999998E-2</c:v>
                </c:pt>
                <c:pt idx="83" formatCode="0.0000E+00">
                  <c:v>4.6087999999999997E-2</c:v>
                </c:pt>
                <c:pt idx="84" formatCode="0.0000E+00">
                  <c:v>4.3362999999999999E-2</c:v>
                </c:pt>
                <c:pt idx="85" formatCode="0.0000E+00">
                  <c:v>3.8695E-2</c:v>
                </c:pt>
                <c:pt idx="86" formatCode="0.0000E+00">
                  <c:v>2.2085E-2</c:v>
                </c:pt>
                <c:pt idx="87" formatCode="0.0000E+00">
                  <c:v>9.2575999999999995E-3</c:v>
                </c:pt>
                <c:pt idx="88" formatCode="0.0000E+00">
                  <c:v>9.7820000000000008E-3</c:v>
                </c:pt>
                <c:pt idx="89" formatCode="0.0000E+00">
                  <c:v>1.7104000000000001E-2</c:v>
                </c:pt>
                <c:pt idx="90" formatCode="0.0000E+00">
                  <c:v>3.6377E-2</c:v>
                </c:pt>
                <c:pt idx="91" formatCode="0.0000E+00">
                  <c:v>5.5821999999999997E-2</c:v>
                </c:pt>
                <c:pt idx="92" formatCode="0.0000E+00">
                  <c:v>5.5777E-2</c:v>
                </c:pt>
                <c:pt idx="93" formatCode="0.0000E+00">
                  <c:v>7.6105999999999993E-2</c:v>
                </c:pt>
                <c:pt idx="94" formatCode="0.0000E+00">
                  <c:v>0.12041</c:v>
                </c:pt>
                <c:pt idx="95" formatCode="0.0000E+00">
                  <c:v>6.7999000000000004E-2</c:v>
                </c:pt>
                <c:pt idx="96" formatCode="0.0000E+00">
                  <c:v>1.0291E-2</c:v>
                </c:pt>
                <c:pt idx="97" formatCode="0.0000E+00">
                  <c:v>1.4248E-2</c:v>
                </c:pt>
                <c:pt idx="98" formatCode="0.0000E+00">
                  <c:v>3.9573999999999998E-3</c:v>
                </c:pt>
                <c:pt idx="99" formatCode="0.0000E+00">
                  <c:v>0</c:v>
                </c:pt>
                <c:pt idx="100" formatCode="0.0000E+00">
                  <c:v>0</c:v>
                </c:pt>
                <c:pt idx="101" formatCode="0.0000E+00">
                  <c:v>3.3771999999999999E-3</c:v>
                </c:pt>
                <c:pt idx="102" formatCode="0.0000E+00">
                  <c:v>1.8598E-2</c:v>
                </c:pt>
                <c:pt idx="103" formatCode="0.0000E+00">
                  <c:v>3.0440999999999999E-2</c:v>
                </c:pt>
              </c:numCache>
            </c:numRef>
          </c:yVal>
          <c:smooth val="0"/>
          <c:extLst>
            <c:ext xmlns:c16="http://schemas.microsoft.com/office/drawing/2014/chart" uri="{C3380CC4-5D6E-409C-BE32-E72D297353CC}">
              <c16:uniqueId val="{00000003-BC36-D646-ACC5-938E4BB3C2C2}"/>
            </c:ext>
          </c:extLst>
        </c:ser>
        <c:ser>
          <c:idx val="2"/>
          <c:order val="2"/>
          <c:tx>
            <c:strRef>
              <c:f>serie4!$BH$162</c:f>
              <c:strCache>
                <c:ptCount val="1"/>
                <c:pt idx="0">
                  <c:v>BO= 50 %</c:v>
                </c:pt>
              </c:strCache>
            </c:strRef>
          </c:tx>
          <c:spPr>
            <a:ln w="19050"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serie4!$Y$10:$Y$113</c:f>
              <c:numCache>
                <c:formatCode>0.0000</c:formatCode>
                <c:ptCount val="104"/>
                <c:pt idx="0">
                  <c:v>1.7139</c:v>
                </c:pt>
                <c:pt idx="1">
                  <c:v>1.6135999999999999</c:v>
                </c:pt>
                <c:pt idx="2">
                  <c:v>1.2766999999999999</c:v>
                </c:pt>
                <c:pt idx="3">
                  <c:v>0.91278000000000004</c:v>
                </c:pt>
                <c:pt idx="4">
                  <c:v>0.76454999999999995</c:v>
                </c:pt>
                <c:pt idx="5">
                  <c:v>0.83357999999999999</c:v>
                </c:pt>
                <c:pt idx="6">
                  <c:v>0.97155000000000002</c:v>
                </c:pt>
                <c:pt idx="7">
                  <c:v>1.0674999999999999</c:v>
                </c:pt>
                <c:pt idx="8">
                  <c:v>1.2324999999999999</c:v>
                </c:pt>
                <c:pt idx="9">
                  <c:v>1.2226999999999999</c:v>
                </c:pt>
                <c:pt idx="10">
                  <c:v>0.91852</c:v>
                </c:pt>
                <c:pt idx="11">
                  <c:v>0.76293</c:v>
                </c:pt>
                <c:pt idx="12">
                  <c:v>0.64910999999999996</c:v>
                </c:pt>
                <c:pt idx="13">
                  <c:v>0.34508</c:v>
                </c:pt>
                <c:pt idx="14">
                  <c:v>9.6974000000000005E-2</c:v>
                </c:pt>
                <c:pt idx="15">
                  <c:v>4.9348000000000003E-2</c:v>
                </c:pt>
                <c:pt idx="16">
                  <c:v>7.2858000000000006E-2</c:v>
                </c:pt>
                <c:pt idx="17">
                  <c:v>5.9542999999999999E-2</c:v>
                </c:pt>
                <c:pt idx="18">
                  <c:v>1.9635E-2</c:v>
                </c:pt>
                <c:pt idx="19">
                  <c:v>3.6454E-3</c:v>
                </c:pt>
                <c:pt idx="20">
                  <c:v>7.8282000000000004E-3</c:v>
                </c:pt>
                <c:pt idx="21">
                  <c:v>8.9096999999999996E-3</c:v>
                </c:pt>
                <c:pt idx="22">
                  <c:v>0.37861</c:v>
                </c:pt>
                <c:pt idx="23">
                  <c:v>0.85558999999999996</c:v>
                </c:pt>
                <c:pt idx="24">
                  <c:v>0.98490999999999995</c:v>
                </c:pt>
                <c:pt idx="25">
                  <c:v>0.66761999999999999</c:v>
                </c:pt>
                <c:pt idx="26">
                  <c:v>0.50033000000000005</c:v>
                </c:pt>
                <c:pt idx="27">
                  <c:v>0.36956</c:v>
                </c:pt>
                <c:pt idx="28">
                  <c:v>0.29431000000000002</c:v>
                </c:pt>
                <c:pt idx="29">
                  <c:v>0.22411</c:v>
                </c:pt>
                <c:pt idx="30">
                  <c:v>0.12278</c:v>
                </c:pt>
                <c:pt idx="31">
                  <c:v>8.8536000000000004E-2</c:v>
                </c:pt>
                <c:pt idx="32">
                  <c:v>7.5540999999999997E-2</c:v>
                </c:pt>
                <c:pt idx="33">
                  <c:v>6.2862000000000001E-2</c:v>
                </c:pt>
                <c:pt idx="34">
                  <c:v>9.6204999999999999E-2</c:v>
                </c:pt>
                <c:pt idx="35">
                  <c:v>0.10815</c:v>
                </c:pt>
                <c:pt idx="36">
                  <c:v>0.10218000000000001</c:v>
                </c:pt>
                <c:pt idx="37">
                  <c:v>0.13797999999999999</c:v>
                </c:pt>
                <c:pt idx="38">
                  <c:v>0.13267999999999999</c:v>
                </c:pt>
                <c:pt idx="39">
                  <c:v>0.11991</c:v>
                </c:pt>
                <c:pt idx="40">
                  <c:v>0.18390000000000001</c:v>
                </c:pt>
                <c:pt idx="41">
                  <c:v>0.20185</c:v>
                </c:pt>
                <c:pt idx="42">
                  <c:v>0.20533000000000001</c:v>
                </c:pt>
                <c:pt idx="43">
                  <c:v>0.22958999999999999</c:v>
                </c:pt>
                <c:pt idx="44">
                  <c:v>0.21393000000000001</c:v>
                </c:pt>
                <c:pt idx="45">
                  <c:v>0.22323000000000001</c:v>
                </c:pt>
                <c:pt idx="46">
                  <c:v>0.21834999999999999</c:v>
                </c:pt>
                <c:pt idx="47">
                  <c:v>0.25056</c:v>
                </c:pt>
                <c:pt idx="48">
                  <c:v>0.24249999999999999</c:v>
                </c:pt>
                <c:pt idx="49">
                  <c:v>0.12908</c:v>
                </c:pt>
                <c:pt idx="50">
                  <c:v>0.16148999999999999</c:v>
                </c:pt>
                <c:pt idx="51">
                  <c:v>0.22120000000000001</c:v>
                </c:pt>
                <c:pt idx="52">
                  <c:v>0.14854999999999999</c:v>
                </c:pt>
                <c:pt idx="53">
                  <c:v>9.6020999999999995E-2</c:v>
                </c:pt>
                <c:pt idx="54">
                  <c:v>0.16658000000000001</c:v>
                </c:pt>
                <c:pt idx="55">
                  <c:v>0.193</c:v>
                </c:pt>
                <c:pt idx="56">
                  <c:v>0.12822</c:v>
                </c:pt>
                <c:pt idx="57">
                  <c:v>9.4173000000000007E-2</c:v>
                </c:pt>
                <c:pt idx="58">
                  <c:v>0.11335000000000001</c:v>
                </c:pt>
                <c:pt idx="59">
                  <c:v>0.17779</c:v>
                </c:pt>
                <c:pt idx="60">
                  <c:v>0.16397</c:v>
                </c:pt>
                <c:pt idx="61">
                  <c:v>9.5902000000000001E-2</c:v>
                </c:pt>
                <c:pt idx="62">
                  <c:v>7.3907E-2</c:v>
                </c:pt>
                <c:pt idx="63">
                  <c:v>6.9985000000000006E-2</c:v>
                </c:pt>
                <c:pt idx="64">
                  <c:v>5.6669999999999998E-2</c:v>
                </c:pt>
                <c:pt idx="65">
                  <c:v>9.8598000000000005E-2</c:v>
                </c:pt>
                <c:pt idx="66">
                  <c:v>0.17426</c:v>
                </c:pt>
                <c:pt idx="67">
                  <c:v>0.14243</c:v>
                </c:pt>
                <c:pt idx="68">
                  <c:v>8.2574999999999996E-2</c:v>
                </c:pt>
                <c:pt idx="69">
                  <c:v>7.9033999999999993E-2</c:v>
                </c:pt>
                <c:pt idx="70">
                  <c:v>7.4184E-2</c:v>
                </c:pt>
                <c:pt idx="71">
                  <c:v>6.9242999999999999E-2</c:v>
                </c:pt>
                <c:pt idx="72">
                  <c:v>7.1114999999999998E-2</c:v>
                </c:pt>
                <c:pt idx="73">
                  <c:v>7.8290999999999999E-2</c:v>
                </c:pt>
                <c:pt idx="74">
                  <c:v>7.5843999999999995E-2</c:v>
                </c:pt>
                <c:pt idx="75">
                  <c:v>8.2166000000000003E-2</c:v>
                </c:pt>
                <c:pt idx="76">
                  <c:v>9.7804000000000002E-2</c:v>
                </c:pt>
                <c:pt idx="77">
                  <c:v>9.9285999999999999E-2</c:v>
                </c:pt>
                <c:pt idx="78">
                  <c:v>8.7418999999999997E-2</c:v>
                </c:pt>
                <c:pt idx="79">
                  <c:v>7.3835999999999999E-2</c:v>
                </c:pt>
                <c:pt idx="80">
                  <c:v>6.3933000000000004E-2</c:v>
                </c:pt>
                <c:pt idx="81">
                  <c:v>5.0120999999999999E-2</c:v>
                </c:pt>
                <c:pt idx="82">
                  <c:v>3.1130000000000001E-2</c:v>
                </c:pt>
                <c:pt idx="83">
                  <c:v>1.7637E-2</c:v>
                </c:pt>
                <c:pt idx="84">
                  <c:v>1.5904000000000001E-2</c:v>
                </c:pt>
                <c:pt idx="85">
                  <c:v>1.5427E-2</c:v>
                </c:pt>
                <c:pt idx="86">
                  <c:v>1.8116E-2</c:v>
                </c:pt>
                <c:pt idx="87">
                  <c:v>2.1328E-2</c:v>
                </c:pt>
                <c:pt idx="88">
                  <c:v>2.4109999999999999E-2</c:v>
                </c:pt>
                <c:pt idx="89">
                  <c:v>1.7068E-2</c:v>
                </c:pt>
                <c:pt idx="90">
                  <c:v>1.0064E-2</c:v>
                </c:pt>
                <c:pt idx="91">
                  <c:v>5.8416999999999997E-2</c:v>
                </c:pt>
                <c:pt idx="92">
                  <c:v>8.8828000000000004E-2</c:v>
                </c:pt>
                <c:pt idx="93">
                  <c:v>4.4070999999999999E-2</c:v>
                </c:pt>
                <c:pt idx="94">
                  <c:v>1.8478999999999999E-2</c:v>
                </c:pt>
                <c:pt idx="95">
                  <c:v>2.1097000000000001E-2</c:v>
                </c:pt>
                <c:pt idx="96">
                  <c:v>1.8474000000000001E-2</c:v>
                </c:pt>
                <c:pt idx="97">
                  <c:v>1.6736000000000001E-2</c:v>
                </c:pt>
                <c:pt idx="98">
                  <c:v>8.8623E-3</c:v>
                </c:pt>
                <c:pt idx="99">
                  <c:v>1.0378E-2</c:v>
                </c:pt>
                <c:pt idx="100">
                  <c:v>1.9983999999999998E-2</c:v>
                </c:pt>
                <c:pt idx="101">
                  <c:v>3.5387000000000002E-2</c:v>
                </c:pt>
                <c:pt idx="102">
                  <c:v>7.6335E-2</c:v>
                </c:pt>
                <c:pt idx="103">
                  <c:v>0.10111000000000001</c:v>
                </c:pt>
              </c:numCache>
            </c:numRef>
          </c:yVal>
          <c:smooth val="0"/>
          <c:extLst>
            <c:ext xmlns:c16="http://schemas.microsoft.com/office/drawing/2014/chart" uri="{C3380CC4-5D6E-409C-BE32-E72D297353CC}">
              <c16:uniqueId val="{00000002-BC36-D646-ACC5-938E4BB3C2C2}"/>
            </c:ext>
          </c:extLst>
        </c:ser>
        <c:ser>
          <c:idx val="7"/>
          <c:order val="3"/>
          <c:tx>
            <c:strRef>
              <c:f>serie4!$BH$163</c:f>
              <c:strCache>
                <c:ptCount val="1"/>
                <c:pt idx="0">
                  <c:v>BO= 41 %</c:v>
                </c:pt>
              </c:strCache>
            </c:strRef>
          </c:tx>
          <c:spPr>
            <a:ln w="19050"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serie4!$CA$15:$CA$118</c:f>
              <c:numCache>
                <c:formatCode>0.0000</c:formatCode>
                <c:ptCount val="104"/>
                <c:pt idx="0">
                  <c:v>1.1962999999999999</c:v>
                </c:pt>
                <c:pt idx="1">
                  <c:v>1.1524000000000001</c:v>
                </c:pt>
                <c:pt idx="2">
                  <c:v>0.70955999999999997</c:v>
                </c:pt>
                <c:pt idx="3">
                  <c:v>0.75097999999999998</c:v>
                </c:pt>
                <c:pt idx="4">
                  <c:v>0.73799999999999999</c:v>
                </c:pt>
                <c:pt idx="5">
                  <c:v>0.79129000000000005</c:v>
                </c:pt>
                <c:pt idx="6">
                  <c:v>0.84094000000000002</c:v>
                </c:pt>
                <c:pt idx="7">
                  <c:v>0.90402000000000005</c:v>
                </c:pt>
                <c:pt idx="8">
                  <c:v>0.96126</c:v>
                </c:pt>
                <c:pt idx="9">
                  <c:v>0.93808999999999998</c:v>
                </c:pt>
                <c:pt idx="10">
                  <c:v>0.67222000000000004</c:v>
                </c:pt>
                <c:pt idx="11">
                  <c:v>0.52349999999999997</c:v>
                </c:pt>
                <c:pt idx="12">
                  <c:v>0.41509000000000001</c:v>
                </c:pt>
                <c:pt idx="13">
                  <c:v>0.18481</c:v>
                </c:pt>
                <c:pt idx="14">
                  <c:v>3.0429000000000001E-2</c:v>
                </c:pt>
                <c:pt idx="15">
                  <c:v>1.8110000000000001E-2</c:v>
                </c:pt>
                <c:pt idx="16">
                  <c:v>2.6466E-2</c:v>
                </c:pt>
                <c:pt idx="17">
                  <c:v>1.95E-2</c:v>
                </c:pt>
                <c:pt idx="18">
                  <c:v>7.1469999999999997E-3</c:v>
                </c:pt>
                <c:pt idx="19">
                  <c:v>2.3890000000000001E-3</c:v>
                </c:pt>
                <c:pt idx="20">
                  <c:v>2.4304999999999999E-3</c:v>
                </c:pt>
                <c:pt idx="21">
                  <c:v>4.5933999999999998E-5</c:v>
                </c:pt>
                <c:pt idx="22">
                  <c:v>0.25245000000000001</c:v>
                </c:pt>
                <c:pt idx="23">
                  <c:v>0.51609000000000005</c:v>
                </c:pt>
                <c:pt idx="24">
                  <c:v>0.50282000000000004</c:v>
                </c:pt>
                <c:pt idx="25">
                  <c:v>0.31276999999999999</c:v>
                </c:pt>
                <c:pt idx="26">
                  <c:v>0.22231000000000001</c:v>
                </c:pt>
                <c:pt idx="27">
                  <c:v>0.14992</c:v>
                </c:pt>
                <c:pt idx="28">
                  <c:v>0.10532999999999999</c:v>
                </c:pt>
                <c:pt idx="29">
                  <c:v>7.1009000000000003E-2</c:v>
                </c:pt>
                <c:pt idx="30">
                  <c:v>4.1945000000000003E-2</c:v>
                </c:pt>
                <c:pt idx="31">
                  <c:v>2.4274E-2</c:v>
                </c:pt>
                <c:pt idx="32">
                  <c:v>2.2492000000000002E-2</c:v>
                </c:pt>
                <c:pt idx="33">
                  <c:v>2.7057000000000001E-2</c:v>
                </c:pt>
                <c:pt idx="34">
                  <c:v>2.3192999999999998E-2</c:v>
                </c:pt>
                <c:pt idx="35">
                  <c:v>2.5843999999999999E-2</c:v>
                </c:pt>
                <c:pt idx="36">
                  <c:v>3.8331999999999998E-2</c:v>
                </c:pt>
                <c:pt idx="37">
                  <c:v>3.8554999999999999E-2</c:v>
                </c:pt>
                <c:pt idx="38">
                  <c:v>3.3873E-2</c:v>
                </c:pt>
                <c:pt idx="39">
                  <c:v>4.0736000000000001E-2</c:v>
                </c:pt>
                <c:pt idx="40">
                  <c:v>5.3115000000000002E-2</c:v>
                </c:pt>
                <c:pt idx="41">
                  <c:v>5.6405999999999998E-2</c:v>
                </c:pt>
                <c:pt idx="42">
                  <c:v>5.8341999999999998E-2</c:v>
                </c:pt>
                <c:pt idx="43">
                  <c:v>5.8226E-2</c:v>
                </c:pt>
                <c:pt idx="44">
                  <c:v>5.9921000000000002E-2</c:v>
                </c:pt>
                <c:pt idx="45">
                  <c:v>6.5055000000000002E-2</c:v>
                </c:pt>
                <c:pt idx="46">
                  <c:v>4.8046999999999999E-2</c:v>
                </c:pt>
                <c:pt idx="47">
                  <c:v>5.6177999999999999E-2</c:v>
                </c:pt>
                <c:pt idx="48">
                  <c:v>6.7329E-2</c:v>
                </c:pt>
                <c:pt idx="49">
                  <c:v>3.6468E-2</c:v>
                </c:pt>
                <c:pt idx="50">
                  <c:v>1.4625000000000001E-2</c:v>
                </c:pt>
                <c:pt idx="51">
                  <c:v>4.3838000000000002E-2</c:v>
                </c:pt>
                <c:pt idx="52">
                  <c:v>6.5458000000000002E-2</c:v>
                </c:pt>
                <c:pt idx="53">
                  <c:v>3.9146E-2</c:v>
                </c:pt>
                <c:pt idx="54">
                  <c:v>1.9781E-2</c:v>
                </c:pt>
                <c:pt idx="55">
                  <c:v>1.5913E-2</c:v>
                </c:pt>
                <c:pt idx="56">
                  <c:v>1.9106999999999999E-2</c:v>
                </c:pt>
                <c:pt idx="57">
                  <c:v>3.6415000000000003E-2</c:v>
                </c:pt>
                <c:pt idx="58">
                  <c:v>4.7507000000000001E-2</c:v>
                </c:pt>
                <c:pt idx="59">
                  <c:v>3.7961000000000002E-2</c:v>
                </c:pt>
                <c:pt idx="60">
                  <c:v>2.4517000000000001E-2</c:v>
                </c:pt>
                <c:pt idx="61">
                  <c:v>2.0841999999999999E-2</c:v>
                </c:pt>
                <c:pt idx="62">
                  <c:v>1.813E-2</c:v>
                </c:pt>
                <c:pt idx="63">
                  <c:v>1.6480000000000002E-2</c:v>
                </c:pt>
                <c:pt idx="64">
                  <c:v>3.5449000000000001E-2</c:v>
                </c:pt>
                <c:pt idx="65">
                  <c:v>4.2130000000000001E-2</c:v>
                </c:pt>
                <c:pt idx="66">
                  <c:v>2.9957000000000001E-2</c:v>
                </c:pt>
                <c:pt idx="67">
                  <c:v>2.5420000000000002E-2</c:v>
                </c:pt>
                <c:pt idx="68">
                  <c:v>2.3292E-2</c:v>
                </c:pt>
                <c:pt idx="69">
                  <c:v>1.7687999999999999E-2</c:v>
                </c:pt>
                <c:pt idx="70">
                  <c:v>1.1847E-2</c:v>
                </c:pt>
                <c:pt idx="71">
                  <c:v>1.2403000000000001E-2</c:v>
                </c:pt>
                <c:pt idx="72">
                  <c:v>1.4534999999999999E-2</c:v>
                </c:pt>
                <c:pt idx="73">
                  <c:v>1.5661000000000001E-2</c:v>
                </c:pt>
                <c:pt idx="74">
                  <c:v>1.4642000000000001E-2</c:v>
                </c:pt>
                <c:pt idx="75">
                  <c:v>1.5644999999999999E-2</c:v>
                </c:pt>
                <c:pt idx="76">
                  <c:v>2.4225E-2</c:v>
                </c:pt>
                <c:pt idx="77">
                  <c:v>3.0429999999999999E-2</c:v>
                </c:pt>
                <c:pt idx="78">
                  <c:v>2.6845999999999998E-2</c:v>
                </c:pt>
                <c:pt idx="79">
                  <c:v>1.8807999999999998E-2</c:v>
                </c:pt>
                <c:pt idx="80">
                  <c:v>1.2897E-2</c:v>
                </c:pt>
                <c:pt idx="81">
                  <c:v>1.0952999999999999E-2</c:v>
                </c:pt>
                <c:pt idx="82">
                  <c:v>9.7484000000000008E-3</c:v>
                </c:pt>
                <c:pt idx="83">
                  <c:v>8.5681000000000004E-3</c:v>
                </c:pt>
                <c:pt idx="84">
                  <c:v>7.9752E-3</c:v>
                </c:pt>
                <c:pt idx="85">
                  <c:v>7.4222999999999997E-3</c:v>
                </c:pt>
                <c:pt idx="86">
                  <c:v>6.2493999999999996E-3</c:v>
                </c:pt>
                <c:pt idx="87">
                  <c:v>5.6531000000000003E-3</c:v>
                </c:pt>
                <c:pt idx="88">
                  <c:v>6.7819999999999998E-3</c:v>
                </c:pt>
                <c:pt idx="89">
                  <c:v>5.6893000000000004E-3</c:v>
                </c:pt>
                <c:pt idx="90">
                  <c:v>3.9537000000000001E-3</c:v>
                </c:pt>
                <c:pt idx="91">
                  <c:v>5.2778E-3</c:v>
                </c:pt>
                <c:pt idx="92">
                  <c:v>5.705E-3</c:v>
                </c:pt>
                <c:pt idx="93">
                  <c:v>1.3734E-2</c:v>
                </c:pt>
                <c:pt idx="94">
                  <c:v>2.9884999999999998E-2</c:v>
                </c:pt>
                <c:pt idx="95">
                  <c:v>2.5132999999999999E-2</c:v>
                </c:pt>
                <c:pt idx="96">
                  <c:v>6.5769000000000001E-3</c:v>
                </c:pt>
                <c:pt idx="97">
                  <c:v>1.8550999999999999E-3</c:v>
                </c:pt>
                <c:pt idx="98">
                  <c:v>2.7507E-3</c:v>
                </c:pt>
                <c:pt idx="99">
                  <c:v>5.1463000000000004E-3</c:v>
                </c:pt>
                <c:pt idx="100">
                  <c:v>4.2507999999999999E-3</c:v>
                </c:pt>
                <c:pt idx="101">
                  <c:v>3.3352999999999998E-3</c:v>
                </c:pt>
                <c:pt idx="102">
                  <c:v>9.8843000000000004E-3</c:v>
                </c:pt>
                <c:pt idx="103">
                  <c:v>1.3098E-2</c:v>
                </c:pt>
              </c:numCache>
            </c:numRef>
          </c:yVal>
          <c:smooth val="0"/>
          <c:extLst>
            <c:ext xmlns:c16="http://schemas.microsoft.com/office/drawing/2014/chart" uri="{C3380CC4-5D6E-409C-BE32-E72D297353CC}">
              <c16:uniqueId val="{00000007-BC36-D646-ACC5-938E4BB3C2C2}"/>
            </c:ext>
          </c:extLst>
        </c:ser>
        <c:ser>
          <c:idx val="8"/>
          <c:order val="4"/>
          <c:tx>
            <c:strRef>
              <c:f>serie4!$BH$164</c:f>
              <c:strCache>
                <c:ptCount val="1"/>
                <c:pt idx="0">
                  <c:v>BO= 36 %</c:v>
                </c:pt>
              </c:strCache>
            </c:strRef>
          </c:tx>
          <c:spPr>
            <a:ln w="19050" cap="rnd">
              <a:solidFill>
                <a:schemeClr val="accent4">
                  <a:lumMod val="75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serie4!$CJ$15:$CJ$118</c:f>
              <c:numCache>
                <c:formatCode>0.0000</c:formatCode>
                <c:ptCount val="104"/>
                <c:pt idx="0">
                  <c:v>0.84323000000000004</c:v>
                </c:pt>
                <c:pt idx="1">
                  <c:v>0.83604000000000001</c:v>
                </c:pt>
                <c:pt idx="2">
                  <c:v>0.71353</c:v>
                </c:pt>
                <c:pt idx="3">
                  <c:v>0.62085999999999997</c:v>
                </c:pt>
                <c:pt idx="4">
                  <c:v>0.61248000000000002</c:v>
                </c:pt>
                <c:pt idx="5">
                  <c:v>0.65598999999999996</c:v>
                </c:pt>
                <c:pt idx="6">
                  <c:v>0.71716999999999997</c:v>
                </c:pt>
                <c:pt idx="7">
                  <c:v>0.75666</c:v>
                </c:pt>
                <c:pt idx="8">
                  <c:v>0.79100000000000004</c:v>
                </c:pt>
                <c:pt idx="9">
                  <c:v>0.73245000000000005</c:v>
                </c:pt>
                <c:pt idx="10">
                  <c:v>0.54149000000000003</c:v>
                </c:pt>
                <c:pt idx="11">
                  <c:v>0.40950999999999999</c:v>
                </c:pt>
                <c:pt idx="12">
                  <c:v>0.32699</c:v>
                </c:pt>
                <c:pt idx="13">
                  <c:v>0.17113</c:v>
                </c:pt>
                <c:pt idx="14">
                  <c:v>3.9239999999999997E-2</c:v>
                </c:pt>
                <c:pt idx="15">
                  <c:v>4.8551000000000002E-3</c:v>
                </c:pt>
                <c:pt idx="16">
                  <c:v>1.2277E-2</c:v>
                </c:pt>
                <c:pt idx="17">
                  <c:v>1.0014E-2</c:v>
                </c:pt>
                <c:pt idx="18">
                  <c:v>2.5861999999999999E-3</c:v>
                </c:pt>
                <c:pt idx="19">
                  <c:v>3.4265000000000001E-4</c:v>
                </c:pt>
                <c:pt idx="20">
                  <c:v>3.4201000000000001E-4</c:v>
                </c:pt>
                <c:pt idx="21">
                  <c:v>4.3169999999999997E-3</c:v>
                </c:pt>
                <c:pt idx="22">
                  <c:v>0.14446000000000001</c:v>
                </c:pt>
                <c:pt idx="23">
                  <c:v>0.32801000000000002</c:v>
                </c:pt>
                <c:pt idx="24">
                  <c:v>0.38242999999999999</c:v>
                </c:pt>
                <c:pt idx="25">
                  <c:v>0.24110999999999999</c:v>
                </c:pt>
                <c:pt idx="26">
                  <c:v>0.154</c:v>
                </c:pt>
                <c:pt idx="27">
                  <c:v>0.10934000000000001</c:v>
                </c:pt>
                <c:pt idx="28">
                  <c:v>8.5958000000000007E-2</c:v>
                </c:pt>
                <c:pt idx="29">
                  <c:v>5.7292999999999997E-2</c:v>
                </c:pt>
                <c:pt idx="30">
                  <c:v>2.9930999999999999E-2</c:v>
                </c:pt>
                <c:pt idx="31">
                  <c:v>2.0149E-2</c:v>
                </c:pt>
                <c:pt idx="32">
                  <c:v>1.8120000000000001E-2</c:v>
                </c:pt>
                <c:pt idx="33">
                  <c:v>2.2311000000000001E-2</c:v>
                </c:pt>
                <c:pt idx="34">
                  <c:v>2.5066999999999999E-2</c:v>
                </c:pt>
                <c:pt idx="35">
                  <c:v>2.9031999999999999E-2</c:v>
                </c:pt>
                <c:pt idx="36">
                  <c:v>4.6425000000000001E-2</c:v>
                </c:pt>
                <c:pt idx="37">
                  <c:v>4.5471999999999999E-2</c:v>
                </c:pt>
                <c:pt idx="38">
                  <c:v>3.4522999999999998E-2</c:v>
                </c:pt>
                <c:pt idx="39">
                  <c:v>4.7953000000000003E-2</c:v>
                </c:pt>
                <c:pt idx="40">
                  <c:v>6.3537999999999997E-2</c:v>
                </c:pt>
                <c:pt idx="41">
                  <c:v>5.9490000000000001E-2</c:v>
                </c:pt>
                <c:pt idx="42">
                  <c:v>6.1751E-2</c:v>
                </c:pt>
                <c:pt idx="43">
                  <c:v>6.2039999999999998E-2</c:v>
                </c:pt>
                <c:pt idx="44">
                  <c:v>5.6727E-2</c:v>
                </c:pt>
                <c:pt idx="45">
                  <c:v>7.3388999999999996E-2</c:v>
                </c:pt>
                <c:pt idx="46">
                  <c:v>6.4879000000000006E-2</c:v>
                </c:pt>
                <c:pt idx="47">
                  <c:v>6.3949000000000006E-2</c:v>
                </c:pt>
                <c:pt idx="48">
                  <c:v>7.8044000000000002E-2</c:v>
                </c:pt>
                <c:pt idx="49">
                  <c:v>5.4186999999999999E-2</c:v>
                </c:pt>
                <c:pt idx="50">
                  <c:v>3.0747E-2</c:v>
                </c:pt>
                <c:pt idx="51">
                  <c:v>2.8389000000000001E-2</c:v>
                </c:pt>
                <c:pt idx="52">
                  <c:v>5.4087000000000003E-2</c:v>
                </c:pt>
                <c:pt idx="53">
                  <c:v>5.8362999999999998E-2</c:v>
                </c:pt>
                <c:pt idx="54">
                  <c:v>3.3454999999999999E-2</c:v>
                </c:pt>
                <c:pt idx="55">
                  <c:v>2.5419000000000001E-2</c:v>
                </c:pt>
                <c:pt idx="56">
                  <c:v>2.4424999999999999E-2</c:v>
                </c:pt>
                <c:pt idx="57">
                  <c:v>3.8996999999999997E-2</c:v>
                </c:pt>
                <c:pt idx="58">
                  <c:v>5.3224E-2</c:v>
                </c:pt>
                <c:pt idx="59">
                  <c:v>4.1000000000000002E-2</c:v>
                </c:pt>
                <c:pt idx="60">
                  <c:v>2.5291000000000001E-2</c:v>
                </c:pt>
                <c:pt idx="61">
                  <c:v>2.0594999999999999E-2</c:v>
                </c:pt>
                <c:pt idx="62">
                  <c:v>2.128E-2</c:v>
                </c:pt>
                <c:pt idx="63">
                  <c:v>2.1576999999999999E-2</c:v>
                </c:pt>
                <c:pt idx="64">
                  <c:v>2.0029999999999999E-2</c:v>
                </c:pt>
                <c:pt idx="65">
                  <c:v>3.3195000000000002E-2</c:v>
                </c:pt>
                <c:pt idx="66">
                  <c:v>5.6259999999999998E-2</c:v>
                </c:pt>
                <c:pt idx="67">
                  <c:v>4.4696E-2</c:v>
                </c:pt>
                <c:pt idx="68">
                  <c:v>2.1073000000000001E-2</c:v>
                </c:pt>
                <c:pt idx="69">
                  <c:v>1.6548E-2</c:v>
                </c:pt>
                <c:pt idx="70">
                  <c:v>1.4311000000000001E-2</c:v>
                </c:pt>
                <c:pt idx="71">
                  <c:v>1.406E-2</c:v>
                </c:pt>
                <c:pt idx="72">
                  <c:v>1.5134E-2</c:v>
                </c:pt>
                <c:pt idx="73">
                  <c:v>1.4590000000000001E-2</c:v>
                </c:pt>
                <c:pt idx="74">
                  <c:v>1.2434000000000001E-2</c:v>
                </c:pt>
                <c:pt idx="75">
                  <c:v>1.227E-2</c:v>
                </c:pt>
                <c:pt idx="76">
                  <c:v>1.3950000000000001E-2</c:v>
                </c:pt>
                <c:pt idx="77">
                  <c:v>1.4128E-2</c:v>
                </c:pt>
                <c:pt idx="78">
                  <c:v>1.5816E-2</c:v>
                </c:pt>
                <c:pt idx="79">
                  <c:v>2.4656999999999998E-2</c:v>
                </c:pt>
                <c:pt idx="80">
                  <c:v>2.8257000000000001E-2</c:v>
                </c:pt>
                <c:pt idx="81">
                  <c:v>2.3675999999999999E-2</c:v>
                </c:pt>
                <c:pt idx="82">
                  <c:v>1.6381E-2</c:v>
                </c:pt>
                <c:pt idx="83">
                  <c:v>1.0092E-2</c:v>
                </c:pt>
                <c:pt idx="84">
                  <c:v>9.2777999999999992E-3</c:v>
                </c:pt>
                <c:pt idx="85">
                  <c:v>8.7547000000000007E-3</c:v>
                </c:pt>
                <c:pt idx="86">
                  <c:v>7.2766999999999997E-3</c:v>
                </c:pt>
                <c:pt idx="87">
                  <c:v>6.1457999999999999E-3</c:v>
                </c:pt>
                <c:pt idx="88">
                  <c:v>6.9554999999999999E-3</c:v>
                </c:pt>
                <c:pt idx="89">
                  <c:v>6.1241000000000004E-3</c:v>
                </c:pt>
                <c:pt idx="90">
                  <c:v>5.5275000000000003E-3</c:v>
                </c:pt>
                <c:pt idx="91">
                  <c:v>5.6547999999999998E-3</c:v>
                </c:pt>
                <c:pt idx="92">
                  <c:v>2.9702000000000001E-3</c:v>
                </c:pt>
                <c:pt idx="93">
                  <c:v>3.3752000000000001E-3</c:v>
                </c:pt>
                <c:pt idx="94">
                  <c:v>6.4351E-3</c:v>
                </c:pt>
                <c:pt idx="95">
                  <c:v>1.014E-2</c:v>
                </c:pt>
                <c:pt idx="96">
                  <c:v>2.7431000000000001E-2</c:v>
                </c:pt>
                <c:pt idx="97">
                  <c:v>2.6461999999999999E-2</c:v>
                </c:pt>
                <c:pt idx="98">
                  <c:v>9.3489999999999997E-3</c:v>
                </c:pt>
                <c:pt idx="99">
                  <c:v>3.6922000000000001E-3</c:v>
                </c:pt>
                <c:pt idx="100">
                  <c:v>3.9277000000000001E-3</c:v>
                </c:pt>
                <c:pt idx="101">
                  <c:v>5.2941000000000004E-3</c:v>
                </c:pt>
                <c:pt idx="102">
                  <c:v>8.1507999999999997E-3</c:v>
                </c:pt>
                <c:pt idx="103">
                  <c:v>1.3568999999999999E-2</c:v>
                </c:pt>
              </c:numCache>
            </c:numRef>
          </c:yVal>
          <c:smooth val="0"/>
          <c:extLst>
            <c:ext xmlns:c16="http://schemas.microsoft.com/office/drawing/2014/chart" uri="{C3380CC4-5D6E-409C-BE32-E72D297353CC}">
              <c16:uniqueId val="{00000008-BC36-D646-ACC5-938E4BB3C2C2}"/>
            </c:ext>
          </c:extLst>
        </c:ser>
        <c:ser>
          <c:idx val="1"/>
          <c:order val="5"/>
          <c:tx>
            <c:strRef>
              <c:f>serie4!$BH$165</c:f>
              <c:strCache>
                <c:ptCount val="1"/>
                <c:pt idx="0">
                  <c:v>BO= 21 %</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serie4!$P$10:$P$113</c:f>
              <c:numCache>
                <c:formatCode>0.00000</c:formatCode>
                <c:ptCount val="104"/>
                <c:pt idx="0">
                  <c:v>0.34242</c:v>
                </c:pt>
                <c:pt idx="1">
                  <c:v>0.26595000000000002</c:v>
                </c:pt>
                <c:pt idx="2">
                  <c:v>0.15185000000000001</c:v>
                </c:pt>
                <c:pt idx="3">
                  <c:v>0.14005999999999999</c:v>
                </c:pt>
                <c:pt idx="4">
                  <c:v>0.20166999999999999</c:v>
                </c:pt>
                <c:pt idx="5">
                  <c:v>0.26274999999999998</c:v>
                </c:pt>
                <c:pt idx="6">
                  <c:v>0.29172999999999999</c:v>
                </c:pt>
                <c:pt idx="7">
                  <c:v>0.28778999999999999</c:v>
                </c:pt>
                <c:pt idx="8">
                  <c:v>0.27294000000000002</c:v>
                </c:pt>
                <c:pt idx="9">
                  <c:v>0.24296999999999999</c:v>
                </c:pt>
                <c:pt idx="10">
                  <c:v>0.17380000000000001</c:v>
                </c:pt>
                <c:pt idx="11">
                  <c:v>0.11248</c:v>
                </c:pt>
                <c:pt idx="12">
                  <c:v>7.8673000000000007E-2</c:v>
                </c:pt>
                <c:pt idx="13">
                  <c:v>4.0103E-2</c:v>
                </c:pt>
                <c:pt idx="14">
                  <c:v>9.6603999999999995E-3</c:v>
                </c:pt>
                <c:pt idx="15">
                  <c:v>0</c:v>
                </c:pt>
                <c:pt idx="16">
                  <c:v>4.8460999999999999E-3</c:v>
                </c:pt>
                <c:pt idx="17">
                  <c:v>4.8411000000000001E-3</c:v>
                </c:pt>
                <c:pt idx="18">
                  <c:v>0</c:v>
                </c:pt>
                <c:pt idx="19">
                  <c:v>4.5424999999999997E-3</c:v>
                </c:pt>
                <c:pt idx="20">
                  <c:v>7.2398999999999996E-3</c:v>
                </c:pt>
                <c:pt idx="21">
                  <c:v>5.1841999999999999E-3</c:v>
                </c:pt>
                <c:pt idx="22">
                  <c:v>3.4701999999999997E-2</c:v>
                </c:pt>
                <c:pt idx="23">
                  <c:v>6.9003999999999996E-2</c:v>
                </c:pt>
                <c:pt idx="24">
                  <c:v>6.7760000000000001E-2</c:v>
                </c:pt>
                <c:pt idx="25">
                  <c:v>3.5399E-2</c:v>
                </c:pt>
                <c:pt idx="26">
                  <c:v>2.2717000000000001E-2</c:v>
                </c:pt>
                <c:pt idx="27">
                  <c:v>1.0160000000000001E-2</c:v>
                </c:pt>
                <c:pt idx="28">
                  <c:v>0</c:v>
                </c:pt>
                <c:pt idx="29">
                  <c:v>0</c:v>
                </c:pt>
                <c:pt idx="30">
                  <c:v>1.1311E-2</c:v>
                </c:pt>
                <c:pt idx="31">
                  <c:v>1.434E-2</c:v>
                </c:pt>
                <c:pt idx="32">
                  <c:v>3.0289000000000002E-3</c:v>
                </c:pt>
                <c:pt idx="33">
                  <c:v>2.0902E-2</c:v>
                </c:pt>
                <c:pt idx="34">
                  <c:v>7.8739000000000003E-2</c:v>
                </c:pt>
                <c:pt idx="35">
                  <c:v>8.2825999999999997E-2</c:v>
                </c:pt>
                <c:pt idx="36">
                  <c:v>4.8228E-2</c:v>
                </c:pt>
                <c:pt idx="37">
                  <c:v>6.4545000000000005E-2</c:v>
                </c:pt>
                <c:pt idx="38">
                  <c:v>0.11302</c:v>
                </c:pt>
                <c:pt idx="39">
                  <c:v>0.10825</c:v>
                </c:pt>
                <c:pt idx="40">
                  <c:v>8.7166999999999994E-2</c:v>
                </c:pt>
                <c:pt idx="41">
                  <c:v>0.15292</c:v>
                </c:pt>
                <c:pt idx="42">
                  <c:v>0.14773</c:v>
                </c:pt>
                <c:pt idx="43">
                  <c:v>0.14535999999999999</c:v>
                </c:pt>
                <c:pt idx="44">
                  <c:v>0.17437</c:v>
                </c:pt>
                <c:pt idx="45">
                  <c:v>0.10338</c:v>
                </c:pt>
                <c:pt idx="46">
                  <c:v>0.14545</c:v>
                </c:pt>
                <c:pt idx="47">
                  <c:v>0.21154999999999999</c:v>
                </c:pt>
                <c:pt idx="48">
                  <c:v>0.11928</c:v>
                </c:pt>
                <c:pt idx="49">
                  <c:v>4.0787999999999998E-2</c:v>
                </c:pt>
                <c:pt idx="50">
                  <c:v>0.13324</c:v>
                </c:pt>
                <c:pt idx="51">
                  <c:v>0.20152</c:v>
                </c:pt>
                <c:pt idx="52">
                  <c:v>0.10906</c:v>
                </c:pt>
                <c:pt idx="53">
                  <c:v>4.4306999999999999E-2</c:v>
                </c:pt>
                <c:pt idx="54">
                  <c:v>4.0821999999999997E-2</c:v>
                </c:pt>
                <c:pt idx="55">
                  <c:v>0.13297999999999999</c:v>
                </c:pt>
                <c:pt idx="56">
                  <c:v>0.18190999999999999</c:v>
                </c:pt>
                <c:pt idx="57">
                  <c:v>9.6814999999999998E-2</c:v>
                </c:pt>
                <c:pt idx="58">
                  <c:v>4.6799E-2</c:v>
                </c:pt>
                <c:pt idx="59">
                  <c:v>3.8317999999999998E-2</c:v>
                </c:pt>
                <c:pt idx="60">
                  <c:v>3.3121999999999999E-2</c:v>
                </c:pt>
                <c:pt idx="61">
                  <c:v>1.7638999999999998E-2</c:v>
                </c:pt>
                <c:pt idx="62">
                  <c:v>0.13244</c:v>
                </c:pt>
                <c:pt idx="63">
                  <c:v>0.24113000000000001</c:v>
                </c:pt>
                <c:pt idx="64">
                  <c:v>0.14002000000000001</c:v>
                </c:pt>
                <c:pt idx="65">
                  <c:v>5.0083000000000003E-2</c:v>
                </c:pt>
                <c:pt idx="66">
                  <c:v>4.3005000000000002E-2</c:v>
                </c:pt>
                <c:pt idx="67">
                  <c:v>4.2036999999999998E-2</c:v>
                </c:pt>
                <c:pt idx="68">
                  <c:v>4.0515000000000002E-2</c:v>
                </c:pt>
                <c:pt idx="69">
                  <c:v>3.2884999999999998E-2</c:v>
                </c:pt>
                <c:pt idx="70">
                  <c:v>2.3837000000000001E-2</c:v>
                </c:pt>
                <c:pt idx="71">
                  <c:v>2.2176000000000001E-2</c:v>
                </c:pt>
                <c:pt idx="72">
                  <c:v>2.4223000000000001E-2</c:v>
                </c:pt>
                <c:pt idx="73">
                  <c:v>2.5312000000000001E-2</c:v>
                </c:pt>
                <c:pt idx="74">
                  <c:v>1.8637999999999998E-2</c:v>
                </c:pt>
                <c:pt idx="75">
                  <c:v>3.6701999999999999E-2</c:v>
                </c:pt>
                <c:pt idx="76">
                  <c:v>0.10816000000000001</c:v>
                </c:pt>
                <c:pt idx="77">
                  <c:v>0.15642</c:v>
                </c:pt>
                <c:pt idx="78">
                  <c:v>0.10205</c:v>
                </c:pt>
                <c:pt idx="79">
                  <c:v>3.3468999999999999E-2</c:v>
                </c:pt>
                <c:pt idx="80">
                  <c:v>1.8225999999999999E-2</c:v>
                </c:pt>
                <c:pt idx="81">
                  <c:v>1.585E-2</c:v>
                </c:pt>
                <c:pt idx="82">
                  <c:v>1.8844E-2</c:v>
                </c:pt>
                <c:pt idx="83">
                  <c:v>2.1929000000000001E-2</c:v>
                </c:pt>
                <c:pt idx="84">
                  <c:v>2.1385999999999999E-2</c:v>
                </c:pt>
                <c:pt idx="85">
                  <c:v>2.0070999999999999E-2</c:v>
                </c:pt>
                <c:pt idx="86">
                  <c:v>1.4265E-2</c:v>
                </c:pt>
                <c:pt idx="87">
                  <c:v>9.4850000000000004E-3</c:v>
                </c:pt>
                <c:pt idx="88">
                  <c:v>1.0748000000000001E-2</c:v>
                </c:pt>
                <c:pt idx="89">
                  <c:v>8.0161999999999994E-3</c:v>
                </c:pt>
                <c:pt idx="90">
                  <c:v>5.7739000000000002E-3</c:v>
                </c:pt>
                <c:pt idx="91">
                  <c:v>4.3712000000000004E-3</c:v>
                </c:pt>
                <c:pt idx="92">
                  <c:v>9.6246999999999999E-4</c:v>
                </c:pt>
                <c:pt idx="93">
                  <c:v>8.3782000000000005E-5</c:v>
                </c:pt>
                <c:pt idx="94">
                  <c:v>7.0414999999999996E-4</c:v>
                </c:pt>
                <c:pt idx="95">
                  <c:v>1.8339999999999999E-2</c:v>
                </c:pt>
                <c:pt idx="96">
                  <c:v>2.3222E-2</c:v>
                </c:pt>
                <c:pt idx="97">
                  <c:v>3.5238999999999999E-2</c:v>
                </c:pt>
                <c:pt idx="98">
                  <c:v>8.9744000000000004E-2</c:v>
                </c:pt>
                <c:pt idx="99">
                  <c:v>7.1383000000000002E-2</c:v>
                </c:pt>
                <c:pt idx="100">
                  <c:v>1.9550000000000001E-2</c:v>
                </c:pt>
                <c:pt idx="101">
                  <c:v>8.1746000000000006E-3</c:v>
                </c:pt>
                <c:pt idx="102">
                  <c:v>6.6636999999999998E-3</c:v>
                </c:pt>
                <c:pt idx="103">
                  <c:v>1.3327E-2</c:v>
                </c:pt>
              </c:numCache>
            </c:numRef>
          </c:yVal>
          <c:smooth val="0"/>
          <c:extLst>
            <c:ext xmlns:c16="http://schemas.microsoft.com/office/drawing/2014/chart" uri="{C3380CC4-5D6E-409C-BE32-E72D297353CC}">
              <c16:uniqueId val="{00000001-BC36-D646-ACC5-938E4BB3C2C2}"/>
            </c:ext>
          </c:extLst>
        </c:ser>
        <c:ser>
          <c:idx val="0"/>
          <c:order val="6"/>
          <c:tx>
            <c:strRef>
              <c:f>serie4!$BH$166</c:f>
              <c:strCache>
                <c:ptCount val="1"/>
                <c:pt idx="0">
                  <c:v>BO= 0 %</c:v>
                </c:pt>
              </c:strCache>
            </c:strRef>
          </c:tx>
          <c:spPr>
            <a:ln w="19050" cap="rnd">
              <a:solidFill>
                <a:srgbClr val="C00000"/>
              </a:solidFill>
              <a:round/>
            </a:ln>
            <a:effectLst/>
          </c:spPr>
          <c:marker>
            <c:symbol val="circle"/>
            <c:size val="5"/>
            <c:spPr>
              <a:solidFill>
                <a:srgbClr val="C00000"/>
              </a:solidFill>
              <a:ln w="9525">
                <a:solidFill>
                  <a:srgbClr val="C00000"/>
                </a:solidFill>
              </a:ln>
              <a:effectLst/>
            </c:spPr>
          </c:marker>
          <c:xVal>
            <c:numRef>
              <c:f>serie4!$A$10:$A$113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serie4!$E$10:$E$113</c:f>
              <c:numCache>
                <c:formatCode>0.00000</c:formatCode>
                <c:ptCount val="104"/>
                <c:pt idx="0">
                  <c:v>0.14579</c:v>
                </c:pt>
                <c:pt idx="1">
                  <c:v>0.10023</c:v>
                </c:pt>
                <c:pt idx="2">
                  <c:v>2.6501E-2</c:v>
                </c:pt>
                <c:pt idx="3">
                  <c:v>0</c:v>
                </c:pt>
                <c:pt idx="4">
                  <c:v>1.0518E-2</c:v>
                </c:pt>
                <c:pt idx="5">
                  <c:v>5.3821000000000001E-2</c:v>
                </c:pt>
                <c:pt idx="6">
                  <c:v>0.10033</c:v>
                </c:pt>
                <c:pt idx="7">
                  <c:v>9.4280000000000003E-2</c:v>
                </c:pt>
                <c:pt idx="8">
                  <c:v>4.6711000000000003E-2</c:v>
                </c:pt>
                <c:pt idx="9">
                  <c:v>9.4076000000000003E-3</c:v>
                </c:pt>
                <c:pt idx="10">
                  <c:v>0</c:v>
                </c:pt>
                <c:pt idx="11">
                  <c:v>0</c:v>
                </c:pt>
                <c:pt idx="12">
                  <c:v>2.6808999999999999E-3</c:v>
                </c:pt>
                <c:pt idx="13">
                  <c:v>5.4374000000000002E-3</c:v>
                </c:pt>
                <c:pt idx="14">
                  <c:v>3.0977000000000001E-3</c:v>
                </c:pt>
                <c:pt idx="15">
                  <c:v>9.4992999999999998E-4</c:v>
                </c:pt>
                <c:pt idx="16">
                  <c:v>7.0895999999999997E-3</c:v>
                </c:pt>
                <c:pt idx="17">
                  <c:v>7.1148000000000001E-3</c:v>
                </c:pt>
                <c:pt idx="18">
                  <c:v>6.6724999999999998E-4</c:v>
                </c:pt>
                <c:pt idx="19">
                  <c:v>1.1632000000000001E-3</c:v>
                </c:pt>
                <c:pt idx="20">
                  <c:v>5.6918000000000003E-3</c:v>
                </c:pt>
                <c:pt idx="21">
                  <c:v>8.6546000000000001E-3</c:v>
                </c:pt>
                <c:pt idx="22">
                  <c:v>9.6872999999999994E-3</c:v>
                </c:pt>
                <c:pt idx="23">
                  <c:v>1.6809000000000001E-2</c:v>
                </c:pt>
                <c:pt idx="24">
                  <c:v>2.8615999999999999E-2</c:v>
                </c:pt>
                <c:pt idx="25">
                  <c:v>3.2323999999999999E-2</c:v>
                </c:pt>
                <c:pt idx="26">
                  <c:v>3.7000999999999999E-2</c:v>
                </c:pt>
                <c:pt idx="27">
                  <c:v>3.2447999999999998E-2</c:v>
                </c:pt>
                <c:pt idx="28">
                  <c:v>2.1225000000000001E-2</c:v>
                </c:pt>
                <c:pt idx="29">
                  <c:v>1.6740000000000001E-2</c:v>
                </c:pt>
                <c:pt idx="30">
                  <c:v>2.0150999999999999E-2</c:v>
                </c:pt>
                <c:pt idx="31">
                  <c:v>3.1919000000000003E-2</c:v>
                </c:pt>
                <c:pt idx="32">
                  <c:v>4.7892999999999998E-2</c:v>
                </c:pt>
                <c:pt idx="33">
                  <c:v>7.1818000000000007E-2</c:v>
                </c:pt>
                <c:pt idx="34">
                  <c:v>9.6976999999999994E-2</c:v>
                </c:pt>
                <c:pt idx="35">
                  <c:v>0.11282</c:v>
                </c:pt>
                <c:pt idx="36">
                  <c:v>0.13664000000000001</c:v>
                </c:pt>
                <c:pt idx="37">
                  <c:v>0.18209</c:v>
                </c:pt>
                <c:pt idx="38">
                  <c:v>0.18010000000000001</c:v>
                </c:pt>
                <c:pt idx="39">
                  <c:v>0.15834000000000001</c:v>
                </c:pt>
                <c:pt idx="40">
                  <c:v>0.17963999999999999</c:v>
                </c:pt>
                <c:pt idx="41">
                  <c:v>0.19694999999999999</c:v>
                </c:pt>
                <c:pt idx="42">
                  <c:v>0.19467000000000001</c:v>
                </c:pt>
                <c:pt idx="43">
                  <c:v>0.20580000000000001</c:v>
                </c:pt>
                <c:pt idx="44">
                  <c:v>0.27740999999999999</c:v>
                </c:pt>
                <c:pt idx="45">
                  <c:v>0.28477000000000002</c:v>
                </c:pt>
                <c:pt idx="46">
                  <c:v>0.22433</c:v>
                </c:pt>
                <c:pt idx="47">
                  <c:v>0.20982000000000001</c:v>
                </c:pt>
                <c:pt idx="48">
                  <c:v>0.17931</c:v>
                </c:pt>
                <c:pt idx="49">
                  <c:v>0.14445</c:v>
                </c:pt>
                <c:pt idx="50">
                  <c:v>0.12717000000000001</c:v>
                </c:pt>
                <c:pt idx="51">
                  <c:v>0.11745999999999999</c:v>
                </c:pt>
                <c:pt idx="52">
                  <c:v>0.21812000000000001</c:v>
                </c:pt>
                <c:pt idx="53">
                  <c:v>0.25140000000000001</c:v>
                </c:pt>
                <c:pt idx="54">
                  <c:v>0.15035000000000001</c:v>
                </c:pt>
                <c:pt idx="55">
                  <c:v>0.11692</c:v>
                </c:pt>
                <c:pt idx="56">
                  <c:v>0.11847000000000001</c:v>
                </c:pt>
                <c:pt idx="57">
                  <c:v>0.11756999999999999</c:v>
                </c:pt>
                <c:pt idx="58">
                  <c:v>0.10538</c:v>
                </c:pt>
                <c:pt idx="59">
                  <c:v>9.2922000000000005E-2</c:v>
                </c:pt>
                <c:pt idx="60">
                  <c:v>9.2994999999999994E-2</c:v>
                </c:pt>
                <c:pt idx="61">
                  <c:v>8.9672000000000002E-2</c:v>
                </c:pt>
                <c:pt idx="62">
                  <c:v>8.0823000000000006E-2</c:v>
                </c:pt>
                <c:pt idx="63">
                  <c:v>7.4186000000000002E-2</c:v>
                </c:pt>
                <c:pt idx="64">
                  <c:v>6.7784999999999998E-2</c:v>
                </c:pt>
                <c:pt idx="65">
                  <c:v>5.4461000000000002E-2</c:v>
                </c:pt>
                <c:pt idx="66">
                  <c:v>6.2272000000000001E-2</c:v>
                </c:pt>
                <c:pt idx="67">
                  <c:v>0.14365</c:v>
                </c:pt>
                <c:pt idx="68">
                  <c:v>0.20321</c:v>
                </c:pt>
                <c:pt idx="69">
                  <c:v>0.13566</c:v>
                </c:pt>
                <c:pt idx="70">
                  <c:v>6.3791E-2</c:v>
                </c:pt>
                <c:pt idx="71">
                  <c:v>5.4482999999999997E-2</c:v>
                </c:pt>
                <c:pt idx="72">
                  <c:v>5.5895E-2</c:v>
                </c:pt>
                <c:pt idx="73">
                  <c:v>5.1244999999999999E-2</c:v>
                </c:pt>
                <c:pt idx="74">
                  <c:v>4.1438999999999997E-2</c:v>
                </c:pt>
                <c:pt idx="75">
                  <c:v>4.0152E-2</c:v>
                </c:pt>
                <c:pt idx="76">
                  <c:v>4.1304E-2</c:v>
                </c:pt>
                <c:pt idx="77">
                  <c:v>3.9040999999999999E-2</c:v>
                </c:pt>
                <c:pt idx="78">
                  <c:v>3.7969999999999997E-2</c:v>
                </c:pt>
                <c:pt idx="79">
                  <c:v>3.9101999999999998E-2</c:v>
                </c:pt>
                <c:pt idx="80">
                  <c:v>3.6311999999999997E-2</c:v>
                </c:pt>
                <c:pt idx="81">
                  <c:v>3.1302999999999997E-2</c:v>
                </c:pt>
                <c:pt idx="82">
                  <c:v>3.0696000000000001E-2</c:v>
                </c:pt>
                <c:pt idx="83">
                  <c:v>3.0061000000000001E-2</c:v>
                </c:pt>
                <c:pt idx="84">
                  <c:v>2.836E-2</c:v>
                </c:pt>
                <c:pt idx="85">
                  <c:v>2.6567E-2</c:v>
                </c:pt>
                <c:pt idx="86">
                  <c:v>2.2745000000000001E-2</c:v>
                </c:pt>
                <c:pt idx="87">
                  <c:v>2.0715999999999998E-2</c:v>
                </c:pt>
                <c:pt idx="88">
                  <c:v>2.4265999999999999E-2</c:v>
                </c:pt>
                <c:pt idx="89">
                  <c:v>2.1486999999999999E-2</c:v>
                </c:pt>
                <c:pt idx="90">
                  <c:v>1.8428E-2</c:v>
                </c:pt>
                <c:pt idx="91">
                  <c:v>2.0541E-2</c:v>
                </c:pt>
                <c:pt idx="92">
                  <c:v>1.6518999999999999E-2</c:v>
                </c:pt>
                <c:pt idx="93">
                  <c:v>1.3157E-2</c:v>
                </c:pt>
                <c:pt idx="94">
                  <c:v>1.6389000000000001E-2</c:v>
                </c:pt>
                <c:pt idx="95">
                  <c:v>1.8429999999999998E-2</c:v>
                </c:pt>
                <c:pt idx="96">
                  <c:v>1.5689000000000002E-2</c:v>
                </c:pt>
                <c:pt idx="97">
                  <c:v>1.4463999999999999E-2</c:v>
                </c:pt>
                <c:pt idx="98">
                  <c:v>1.5644999999999999E-2</c:v>
                </c:pt>
                <c:pt idx="99">
                  <c:v>1.4937000000000001E-2</c:v>
                </c:pt>
                <c:pt idx="100">
                  <c:v>1.0503E-2</c:v>
                </c:pt>
                <c:pt idx="101">
                  <c:v>7.2091000000000004E-3</c:v>
                </c:pt>
                <c:pt idx="102">
                  <c:v>1.5023999999999999E-2</c:v>
                </c:pt>
                <c:pt idx="103">
                  <c:v>2.2284000000000002E-2</c:v>
                </c:pt>
              </c:numCache>
            </c:numRef>
          </c:yVal>
          <c:smooth val="0"/>
          <c:extLst>
            <c:ext xmlns:c16="http://schemas.microsoft.com/office/drawing/2014/chart" uri="{C3380CC4-5D6E-409C-BE32-E72D297353CC}">
              <c16:uniqueId val="{00000000-BC36-D646-ACC5-938E4BB3C2C2}"/>
            </c:ext>
          </c:extLst>
        </c:ser>
        <c:dLbls>
          <c:showLegendKey val="0"/>
          <c:showVal val="0"/>
          <c:showCatName val="0"/>
          <c:showSerName val="0"/>
          <c:showPercent val="0"/>
          <c:showBubbleSize val="0"/>
        </c:dLbls>
        <c:axId val="100025775"/>
        <c:axId val="140648703"/>
      </c:scatterChart>
      <c:valAx>
        <c:axId val="100025775"/>
        <c:scaling>
          <c:orientation val="minMax"/>
          <c:max val="3.2"/>
          <c:min val="0.70000000000000007"/>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Pore size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648703"/>
        <c:crosses val="autoZero"/>
        <c:crossBetween val="midCat"/>
      </c:valAx>
      <c:valAx>
        <c:axId val="140648703"/>
        <c:scaling>
          <c:orientation val="minMax"/>
        </c:scaling>
        <c:delete val="0"/>
        <c:axPos val="l"/>
        <c:majorGridlines>
          <c:spPr>
            <a:ln w="317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 Variation of adsorbed</a:t>
                </a:r>
              </a:p>
              <a:p>
                <a:pPr>
                  <a:defRPr/>
                </a:pPr>
                <a:r>
                  <a:rPr lang="en-US" sz="1000" b="0" i="0" u="none" strike="noStrike" baseline="0">
                    <a:effectLst/>
                  </a:rPr>
                  <a:t>volume (mL/g)</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low"/>
        <c:spPr>
          <a:noFill/>
          <a:ln w="317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025775"/>
        <c:crosses val="autoZero"/>
        <c:crossBetween val="midCat"/>
      </c:valAx>
      <c:spPr>
        <a:noFill/>
        <a:ln w="3175">
          <a:solidFill>
            <a:schemeClr val="tx1"/>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1"/>
              <a:t>dV(logd)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'serie5, NaCl'!$N$2</c:f>
              <c:strCache>
                <c:ptCount val="1"/>
                <c:pt idx="0">
                  <c:v>41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'serie5, NaCl'!$A$4:$A$42</c:f>
              <c:numCache>
                <c:formatCode>0.0000</c:formatCode>
                <c:ptCount val="39"/>
                <c:pt idx="0">
                  <c:v>0.64</c:v>
                </c:pt>
                <c:pt idx="1">
                  <c:v>0.66600000000000004</c:v>
                </c:pt>
                <c:pt idx="2">
                  <c:v>0.69399999999999995</c:v>
                </c:pt>
                <c:pt idx="3">
                  <c:v>0.72299999999999998</c:v>
                </c:pt>
                <c:pt idx="4">
                  <c:v>0.753</c:v>
                </c:pt>
                <c:pt idx="5">
                  <c:v>0.78500000000000003</c:v>
                </c:pt>
                <c:pt idx="6">
                  <c:v>0.81799999999999995</c:v>
                </c:pt>
                <c:pt idx="7">
                  <c:v>0.85199999999999998</c:v>
                </c:pt>
                <c:pt idx="8">
                  <c:v>0.88900000000000001</c:v>
                </c:pt>
                <c:pt idx="9">
                  <c:v>0.92600000000000005</c:v>
                </c:pt>
                <c:pt idx="10">
                  <c:v>0.96599999999999997</c:v>
                </c:pt>
                <c:pt idx="11">
                  <c:v>1.0069999999999999</c:v>
                </c:pt>
                <c:pt idx="12">
                  <c:v>1.0509999999999999</c:v>
                </c:pt>
                <c:pt idx="13">
                  <c:v>1.0960000000000001</c:v>
                </c:pt>
                <c:pt idx="14">
                  <c:v>1.1439999999999999</c:v>
                </c:pt>
                <c:pt idx="15">
                  <c:v>1.1930000000000001</c:v>
                </c:pt>
                <c:pt idx="16">
                  <c:v>1.2450000000000001</c:v>
                </c:pt>
                <c:pt idx="17">
                  <c:v>1.2989999999999999</c:v>
                </c:pt>
                <c:pt idx="18">
                  <c:v>1.3560000000000001</c:v>
                </c:pt>
                <c:pt idx="19">
                  <c:v>1.4159999999999999</c:v>
                </c:pt>
                <c:pt idx="20">
                  <c:v>1.478</c:v>
                </c:pt>
                <c:pt idx="21">
                  <c:v>1.5429999999999999</c:v>
                </c:pt>
                <c:pt idx="22">
                  <c:v>1.611</c:v>
                </c:pt>
                <c:pt idx="23">
                  <c:v>1.6819999999999999</c:v>
                </c:pt>
                <c:pt idx="24">
                  <c:v>1.756</c:v>
                </c:pt>
                <c:pt idx="25">
                  <c:v>1.8340000000000001</c:v>
                </c:pt>
                <c:pt idx="26">
                  <c:v>1.915</c:v>
                </c:pt>
                <c:pt idx="27">
                  <c:v>2</c:v>
                </c:pt>
                <c:pt idx="28">
                  <c:v>2.1206</c:v>
                </c:pt>
                <c:pt idx="29">
                  <c:v>2.1947999999999999</c:v>
                </c:pt>
                <c:pt idx="30">
                  <c:v>2.2717000000000001</c:v>
                </c:pt>
                <c:pt idx="31">
                  <c:v>2.3512</c:v>
                </c:pt>
                <c:pt idx="32">
                  <c:v>2.4335</c:v>
                </c:pt>
                <c:pt idx="33">
                  <c:v>2.5186000000000002</c:v>
                </c:pt>
                <c:pt idx="34">
                  <c:v>2.6067999999999998</c:v>
                </c:pt>
                <c:pt idx="35">
                  <c:v>2.698</c:v>
                </c:pt>
                <c:pt idx="36">
                  <c:v>2.7925</c:v>
                </c:pt>
                <c:pt idx="37">
                  <c:v>2.8902000000000001</c:v>
                </c:pt>
                <c:pt idx="38">
                  <c:v>2.9914000000000001</c:v>
                </c:pt>
              </c:numCache>
            </c:numRef>
          </c:xVal>
          <c:yVal>
            <c:numRef>
              <c:f>'serie5, NaCl'!$D$4:$D$42</c:f>
              <c:numCache>
                <c:formatCode>0.0000</c:formatCode>
                <c:ptCount val="39"/>
                <c:pt idx="0">
                  <c:v>2.6869000000000001</c:v>
                </c:pt>
                <c:pt idx="1">
                  <c:v>1.3209</c:v>
                </c:pt>
                <c:pt idx="2">
                  <c:v>0.32752999999999999</c:v>
                </c:pt>
                <c:pt idx="3">
                  <c:v>0.68286999999999998</c:v>
                </c:pt>
                <c:pt idx="4">
                  <c:v>0.67286000000000001</c:v>
                </c:pt>
                <c:pt idx="5">
                  <c:v>1.1962999999999999</c:v>
                </c:pt>
                <c:pt idx="6">
                  <c:v>1.1524000000000001</c:v>
                </c:pt>
                <c:pt idx="7">
                  <c:v>0.70955999999999997</c:v>
                </c:pt>
                <c:pt idx="8">
                  <c:v>0.75097999999999998</c:v>
                </c:pt>
                <c:pt idx="9">
                  <c:v>0.73799999999999999</c:v>
                </c:pt>
                <c:pt idx="10">
                  <c:v>0.79129000000000005</c:v>
                </c:pt>
                <c:pt idx="11">
                  <c:v>0.84094000000000002</c:v>
                </c:pt>
                <c:pt idx="12">
                  <c:v>0.90402000000000005</c:v>
                </c:pt>
                <c:pt idx="13">
                  <c:v>0.96126</c:v>
                </c:pt>
                <c:pt idx="14">
                  <c:v>0.93808999999999998</c:v>
                </c:pt>
                <c:pt idx="15">
                  <c:v>0.67222000000000004</c:v>
                </c:pt>
                <c:pt idx="16">
                  <c:v>0.52349999999999997</c:v>
                </c:pt>
                <c:pt idx="17">
                  <c:v>0.41509000000000001</c:v>
                </c:pt>
                <c:pt idx="18">
                  <c:v>0.18481</c:v>
                </c:pt>
                <c:pt idx="19">
                  <c:v>3.0429000000000001E-2</c:v>
                </c:pt>
                <c:pt idx="20">
                  <c:v>1.8110000000000001E-2</c:v>
                </c:pt>
                <c:pt idx="21">
                  <c:v>2.6466E-2</c:v>
                </c:pt>
                <c:pt idx="22">
                  <c:v>1.95E-2</c:v>
                </c:pt>
                <c:pt idx="23">
                  <c:v>7.1469999999999997E-3</c:v>
                </c:pt>
                <c:pt idx="24">
                  <c:v>2.3890000000000001E-3</c:v>
                </c:pt>
                <c:pt idx="25">
                  <c:v>2.4304999999999999E-3</c:v>
                </c:pt>
                <c:pt idx="26">
                  <c:v>4.5933999999999998E-5</c:v>
                </c:pt>
                <c:pt idx="27">
                  <c:v>0.25245000000000001</c:v>
                </c:pt>
                <c:pt idx="28">
                  <c:v>0.51609000000000005</c:v>
                </c:pt>
                <c:pt idx="29">
                  <c:v>0.50282000000000004</c:v>
                </c:pt>
                <c:pt idx="30">
                  <c:v>0.31276999999999999</c:v>
                </c:pt>
                <c:pt idx="31">
                  <c:v>0.22231000000000001</c:v>
                </c:pt>
                <c:pt idx="32">
                  <c:v>0.14992</c:v>
                </c:pt>
                <c:pt idx="33">
                  <c:v>0.10532999999999999</c:v>
                </c:pt>
                <c:pt idx="34">
                  <c:v>7.1009000000000003E-2</c:v>
                </c:pt>
                <c:pt idx="35">
                  <c:v>4.1945000000000003E-2</c:v>
                </c:pt>
                <c:pt idx="36">
                  <c:v>2.4274E-2</c:v>
                </c:pt>
                <c:pt idx="37">
                  <c:v>2.2492000000000002E-2</c:v>
                </c:pt>
                <c:pt idx="38">
                  <c:v>2.7057000000000001E-2</c:v>
                </c:pt>
              </c:numCache>
            </c:numRef>
          </c:yVal>
          <c:smooth val="1"/>
          <c:extLst>
            <c:ext xmlns:c16="http://schemas.microsoft.com/office/drawing/2014/chart" uri="{C3380CC4-5D6E-409C-BE32-E72D297353CC}">
              <c16:uniqueId val="{00000000-C860-8546-A58B-654064FF6241}"/>
            </c:ext>
          </c:extLst>
        </c:ser>
        <c:ser>
          <c:idx val="1"/>
          <c:order val="1"/>
          <c:tx>
            <c:strRef>
              <c:f>'serie5, NaCl'!$O$2</c:f>
              <c:strCache>
                <c:ptCount val="1"/>
                <c:pt idx="0">
                  <c:v>36</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'serie5, NaCl'!$G$4:$G$42</c:f>
              <c:numCache>
                <c:formatCode>0.0000</c:formatCode>
                <c:ptCount val="39"/>
                <c:pt idx="0">
                  <c:v>0.64</c:v>
                </c:pt>
                <c:pt idx="1">
                  <c:v>0.66600000000000004</c:v>
                </c:pt>
                <c:pt idx="2">
                  <c:v>0.69399999999999995</c:v>
                </c:pt>
                <c:pt idx="3">
                  <c:v>0.72299999999999998</c:v>
                </c:pt>
                <c:pt idx="4">
                  <c:v>0.753</c:v>
                </c:pt>
                <c:pt idx="5">
                  <c:v>0.78500000000000003</c:v>
                </c:pt>
                <c:pt idx="6">
                  <c:v>0.81799999999999995</c:v>
                </c:pt>
                <c:pt idx="7">
                  <c:v>0.85199999999999998</c:v>
                </c:pt>
                <c:pt idx="8">
                  <c:v>0.88900000000000001</c:v>
                </c:pt>
                <c:pt idx="9">
                  <c:v>0.92600000000000005</c:v>
                </c:pt>
                <c:pt idx="10">
                  <c:v>0.96599999999999997</c:v>
                </c:pt>
                <c:pt idx="11">
                  <c:v>1.0069999999999999</c:v>
                </c:pt>
                <c:pt idx="12">
                  <c:v>1.0509999999999999</c:v>
                </c:pt>
                <c:pt idx="13">
                  <c:v>1.0960000000000001</c:v>
                </c:pt>
                <c:pt idx="14">
                  <c:v>1.1439999999999999</c:v>
                </c:pt>
                <c:pt idx="15">
                  <c:v>1.1930000000000001</c:v>
                </c:pt>
                <c:pt idx="16">
                  <c:v>1.2450000000000001</c:v>
                </c:pt>
                <c:pt idx="17">
                  <c:v>1.2989999999999999</c:v>
                </c:pt>
                <c:pt idx="18">
                  <c:v>1.3560000000000001</c:v>
                </c:pt>
                <c:pt idx="19">
                  <c:v>1.4159999999999999</c:v>
                </c:pt>
                <c:pt idx="20">
                  <c:v>1.478</c:v>
                </c:pt>
                <c:pt idx="21">
                  <c:v>1.5429999999999999</c:v>
                </c:pt>
                <c:pt idx="22">
                  <c:v>1.611</c:v>
                </c:pt>
                <c:pt idx="23">
                  <c:v>1.6819999999999999</c:v>
                </c:pt>
                <c:pt idx="24">
                  <c:v>1.756</c:v>
                </c:pt>
                <c:pt idx="25">
                  <c:v>1.8340000000000001</c:v>
                </c:pt>
                <c:pt idx="26">
                  <c:v>1.915</c:v>
                </c:pt>
                <c:pt idx="27">
                  <c:v>2</c:v>
                </c:pt>
                <c:pt idx="28">
                  <c:v>2.1206</c:v>
                </c:pt>
                <c:pt idx="29">
                  <c:v>2.1947999999999999</c:v>
                </c:pt>
                <c:pt idx="30">
                  <c:v>2.2717000000000001</c:v>
                </c:pt>
                <c:pt idx="31">
                  <c:v>2.3512</c:v>
                </c:pt>
                <c:pt idx="32">
                  <c:v>2.4335</c:v>
                </c:pt>
                <c:pt idx="33">
                  <c:v>2.5186000000000002</c:v>
                </c:pt>
                <c:pt idx="34">
                  <c:v>2.6067999999999998</c:v>
                </c:pt>
                <c:pt idx="35">
                  <c:v>2.698</c:v>
                </c:pt>
                <c:pt idx="36">
                  <c:v>2.7925</c:v>
                </c:pt>
                <c:pt idx="37">
                  <c:v>2.8902000000000001</c:v>
                </c:pt>
                <c:pt idx="38">
                  <c:v>2.9914000000000001</c:v>
                </c:pt>
              </c:numCache>
            </c:numRef>
          </c:xVal>
          <c:yVal>
            <c:numRef>
              <c:f>'serie5, NaCl'!$J$4:$J$42</c:f>
              <c:numCache>
                <c:formatCode>0.0000</c:formatCode>
                <c:ptCount val="39"/>
                <c:pt idx="0">
                  <c:v>1.1566000000000001</c:v>
                </c:pt>
                <c:pt idx="1">
                  <c:v>0.98219999999999996</c:v>
                </c:pt>
                <c:pt idx="2">
                  <c:v>0.74314999999999998</c:v>
                </c:pt>
                <c:pt idx="3">
                  <c:v>0.69074000000000002</c:v>
                </c:pt>
                <c:pt idx="4">
                  <c:v>0.76063000000000003</c:v>
                </c:pt>
                <c:pt idx="5">
                  <c:v>0.84323000000000004</c:v>
                </c:pt>
                <c:pt idx="6">
                  <c:v>0.83604000000000001</c:v>
                </c:pt>
                <c:pt idx="7">
                  <c:v>0.71353</c:v>
                </c:pt>
                <c:pt idx="8">
                  <c:v>0.62085999999999997</c:v>
                </c:pt>
                <c:pt idx="9">
                  <c:v>0.61248000000000002</c:v>
                </c:pt>
                <c:pt idx="10">
                  <c:v>0.65598999999999996</c:v>
                </c:pt>
                <c:pt idx="11">
                  <c:v>0.71716999999999997</c:v>
                </c:pt>
                <c:pt idx="12">
                  <c:v>0.75666</c:v>
                </c:pt>
                <c:pt idx="13">
                  <c:v>0.79100000000000004</c:v>
                </c:pt>
                <c:pt idx="14">
                  <c:v>0.73245000000000005</c:v>
                </c:pt>
                <c:pt idx="15">
                  <c:v>0.54149000000000003</c:v>
                </c:pt>
                <c:pt idx="16">
                  <c:v>0.40950999999999999</c:v>
                </c:pt>
                <c:pt idx="17">
                  <c:v>0.32699</c:v>
                </c:pt>
                <c:pt idx="18">
                  <c:v>0.17113</c:v>
                </c:pt>
                <c:pt idx="19">
                  <c:v>3.9239999999999997E-2</c:v>
                </c:pt>
                <c:pt idx="20">
                  <c:v>4.8551000000000002E-3</c:v>
                </c:pt>
                <c:pt idx="21">
                  <c:v>1.2277E-2</c:v>
                </c:pt>
                <c:pt idx="22">
                  <c:v>1.0014E-2</c:v>
                </c:pt>
                <c:pt idx="23">
                  <c:v>2.5861999999999999E-3</c:v>
                </c:pt>
                <c:pt idx="24">
                  <c:v>3.4265000000000001E-4</c:v>
                </c:pt>
                <c:pt idx="25">
                  <c:v>3.4201000000000001E-4</c:v>
                </c:pt>
                <c:pt idx="26">
                  <c:v>4.3169999999999997E-3</c:v>
                </c:pt>
                <c:pt idx="27">
                  <c:v>0.14446000000000001</c:v>
                </c:pt>
                <c:pt idx="28">
                  <c:v>0.32801000000000002</c:v>
                </c:pt>
                <c:pt idx="29">
                  <c:v>0.38242999999999999</c:v>
                </c:pt>
                <c:pt idx="30">
                  <c:v>0.24110999999999999</c:v>
                </c:pt>
                <c:pt idx="31">
                  <c:v>0.154</c:v>
                </c:pt>
                <c:pt idx="32">
                  <c:v>0.10934000000000001</c:v>
                </c:pt>
                <c:pt idx="33">
                  <c:v>8.5958000000000007E-2</c:v>
                </c:pt>
                <c:pt idx="34">
                  <c:v>5.7292999999999997E-2</c:v>
                </c:pt>
                <c:pt idx="35">
                  <c:v>2.9930999999999999E-2</c:v>
                </c:pt>
                <c:pt idx="36">
                  <c:v>2.0149E-2</c:v>
                </c:pt>
                <c:pt idx="37">
                  <c:v>1.8120000000000001E-2</c:v>
                </c:pt>
                <c:pt idx="38">
                  <c:v>2.2311000000000001E-2</c:v>
                </c:pt>
              </c:numCache>
            </c:numRef>
          </c:yVal>
          <c:smooth val="1"/>
          <c:extLst>
            <c:ext xmlns:c16="http://schemas.microsoft.com/office/drawing/2014/chart" uri="{C3380CC4-5D6E-409C-BE32-E72D297353CC}">
              <c16:uniqueId val="{00000007-C860-8546-A58B-654064FF6241}"/>
            </c:ext>
          </c:extLst>
        </c:ser>
        <c:dLbls>
          <c:showLegendKey val="0"/>
          <c:showVal val="0"/>
          <c:showCatName val="0"/>
          <c:showSerName val="0"/>
          <c:showPercent val="0"/>
          <c:showBubbleSize val="0"/>
        </c:dLbls>
        <c:axId val="100025775"/>
        <c:axId val="140648703"/>
      </c:scatterChart>
      <c:valAx>
        <c:axId val="100025775"/>
        <c:scaling>
          <c:orientation val="minMax"/>
          <c:max val="3.1"/>
          <c:min val="0.60000000000000009"/>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Pore size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648703"/>
        <c:crosses val="autoZero"/>
        <c:crossBetween val="midCat"/>
        <c:majorUnit val="0.4"/>
      </c:valAx>
      <c:valAx>
        <c:axId val="140648703"/>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mL/g</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025775"/>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1"/>
              <a:t>dS(logd)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'serie5, NaCl'!$N$2</c:f>
              <c:strCache>
                <c:ptCount val="1"/>
                <c:pt idx="0">
                  <c:v>41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'serie5, NaCl'!$A$4:$A$42</c:f>
              <c:numCache>
                <c:formatCode>0.0000</c:formatCode>
                <c:ptCount val="39"/>
                <c:pt idx="0">
                  <c:v>0.64</c:v>
                </c:pt>
                <c:pt idx="1">
                  <c:v>0.66600000000000004</c:v>
                </c:pt>
                <c:pt idx="2">
                  <c:v>0.69399999999999995</c:v>
                </c:pt>
                <c:pt idx="3">
                  <c:v>0.72299999999999998</c:v>
                </c:pt>
                <c:pt idx="4">
                  <c:v>0.753</c:v>
                </c:pt>
                <c:pt idx="5">
                  <c:v>0.78500000000000003</c:v>
                </c:pt>
                <c:pt idx="6">
                  <c:v>0.81799999999999995</c:v>
                </c:pt>
                <c:pt idx="7">
                  <c:v>0.85199999999999998</c:v>
                </c:pt>
                <c:pt idx="8">
                  <c:v>0.88900000000000001</c:v>
                </c:pt>
                <c:pt idx="9">
                  <c:v>0.92600000000000005</c:v>
                </c:pt>
                <c:pt idx="10">
                  <c:v>0.96599999999999997</c:v>
                </c:pt>
                <c:pt idx="11">
                  <c:v>1.0069999999999999</c:v>
                </c:pt>
                <c:pt idx="12">
                  <c:v>1.0509999999999999</c:v>
                </c:pt>
                <c:pt idx="13">
                  <c:v>1.0960000000000001</c:v>
                </c:pt>
                <c:pt idx="14">
                  <c:v>1.1439999999999999</c:v>
                </c:pt>
                <c:pt idx="15">
                  <c:v>1.1930000000000001</c:v>
                </c:pt>
                <c:pt idx="16">
                  <c:v>1.2450000000000001</c:v>
                </c:pt>
                <c:pt idx="17">
                  <c:v>1.2989999999999999</c:v>
                </c:pt>
                <c:pt idx="18">
                  <c:v>1.3560000000000001</c:v>
                </c:pt>
                <c:pt idx="19">
                  <c:v>1.4159999999999999</c:v>
                </c:pt>
                <c:pt idx="20">
                  <c:v>1.478</c:v>
                </c:pt>
                <c:pt idx="21">
                  <c:v>1.5429999999999999</c:v>
                </c:pt>
                <c:pt idx="22">
                  <c:v>1.611</c:v>
                </c:pt>
                <c:pt idx="23">
                  <c:v>1.6819999999999999</c:v>
                </c:pt>
                <c:pt idx="24">
                  <c:v>1.756</c:v>
                </c:pt>
                <c:pt idx="25">
                  <c:v>1.8340000000000001</c:v>
                </c:pt>
                <c:pt idx="26">
                  <c:v>1.915</c:v>
                </c:pt>
                <c:pt idx="27">
                  <c:v>2</c:v>
                </c:pt>
                <c:pt idx="28">
                  <c:v>2.1206</c:v>
                </c:pt>
                <c:pt idx="29">
                  <c:v>2.1947999999999999</c:v>
                </c:pt>
                <c:pt idx="30">
                  <c:v>2.2717000000000001</c:v>
                </c:pt>
                <c:pt idx="31">
                  <c:v>2.3512</c:v>
                </c:pt>
                <c:pt idx="32">
                  <c:v>2.4335</c:v>
                </c:pt>
                <c:pt idx="33">
                  <c:v>2.5186000000000002</c:v>
                </c:pt>
                <c:pt idx="34">
                  <c:v>2.6067999999999998</c:v>
                </c:pt>
                <c:pt idx="35">
                  <c:v>2.698</c:v>
                </c:pt>
                <c:pt idx="36">
                  <c:v>2.7925</c:v>
                </c:pt>
                <c:pt idx="37">
                  <c:v>2.8902000000000001</c:v>
                </c:pt>
                <c:pt idx="38">
                  <c:v>2.9914000000000001</c:v>
                </c:pt>
              </c:numCache>
            </c:numRef>
          </c:xVal>
          <c:yVal>
            <c:numRef>
              <c:f>'serie5, NaCl'!$E$4:$E$42</c:f>
              <c:numCache>
                <c:formatCode>0.0000E+00</c:formatCode>
                <c:ptCount val="39"/>
                <c:pt idx="0">
                  <c:v>8068.7</c:v>
                </c:pt>
                <c:pt idx="1">
                  <c:v>3966.6</c:v>
                </c:pt>
                <c:pt idx="2">
                  <c:v>906.04</c:v>
                </c:pt>
                <c:pt idx="3">
                  <c:v>1850.1</c:v>
                </c:pt>
                <c:pt idx="4">
                  <c:v>1752.2</c:v>
                </c:pt>
                <c:pt idx="5">
                  <c:v>2957.8</c:v>
                </c:pt>
                <c:pt idx="6">
                  <c:v>2791.5</c:v>
                </c:pt>
                <c:pt idx="7">
                  <c:v>1622</c:v>
                </c:pt>
                <c:pt idx="8">
                  <c:v>1662.1</c:v>
                </c:pt>
                <c:pt idx="9">
                  <c:v>1555.3</c:v>
                </c:pt>
                <c:pt idx="10">
                  <c:v>1607.7</c:v>
                </c:pt>
                <c:pt idx="11">
                  <c:v>1630.3</c:v>
                </c:pt>
                <c:pt idx="12">
                  <c:v>1687</c:v>
                </c:pt>
                <c:pt idx="13">
                  <c:v>1713.1</c:v>
                </c:pt>
                <c:pt idx="14">
                  <c:v>1611.1</c:v>
                </c:pt>
                <c:pt idx="15">
                  <c:v>1108.0999999999999</c:v>
                </c:pt>
                <c:pt idx="16">
                  <c:v>823.87</c:v>
                </c:pt>
                <c:pt idx="17">
                  <c:v>628.75</c:v>
                </c:pt>
                <c:pt idx="18">
                  <c:v>270.93</c:v>
                </c:pt>
                <c:pt idx="19">
                  <c:v>42.747</c:v>
                </c:pt>
                <c:pt idx="20">
                  <c:v>23.699000000000002</c:v>
                </c:pt>
                <c:pt idx="21">
                  <c:v>33.625</c:v>
                </c:pt>
                <c:pt idx="22">
                  <c:v>23.834</c:v>
                </c:pt>
                <c:pt idx="23">
                  <c:v>8.4992000000000001</c:v>
                </c:pt>
                <c:pt idx="24">
                  <c:v>2.6055999999999999</c:v>
                </c:pt>
                <c:pt idx="25">
                  <c:v>2.6493000000000002</c:v>
                </c:pt>
                <c:pt idx="26">
                  <c:v>4.8659000000000001E-2</c:v>
                </c:pt>
                <c:pt idx="27">
                  <c:v>476.17</c:v>
                </c:pt>
                <c:pt idx="28">
                  <c:v>958.22</c:v>
                </c:pt>
                <c:pt idx="29">
                  <c:v>905.28</c:v>
                </c:pt>
                <c:pt idx="30">
                  <c:v>542.79999999999995</c:v>
                </c:pt>
                <c:pt idx="31">
                  <c:v>373.08</c:v>
                </c:pt>
                <c:pt idx="32">
                  <c:v>243.06</c:v>
                </c:pt>
                <c:pt idx="33">
                  <c:v>164.88</c:v>
                </c:pt>
                <c:pt idx="34">
                  <c:v>107.59</c:v>
                </c:pt>
                <c:pt idx="35">
                  <c:v>61.405000000000001</c:v>
                </c:pt>
                <c:pt idx="36">
                  <c:v>34.347999999999999</c:v>
                </c:pt>
                <c:pt idx="37">
                  <c:v>30.483000000000001</c:v>
                </c:pt>
                <c:pt idx="38">
                  <c:v>35.579000000000001</c:v>
                </c:pt>
              </c:numCache>
            </c:numRef>
          </c:yVal>
          <c:smooth val="1"/>
          <c:extLst>
            <c:ext xmlns:c16="http://schemas.microsoft.com/office/drawing/2014/chart" uri="{C3380CC4-5D6E-409C-BE32-E72D297353CC}">
              <c16:uniqueId val="{00000007-137A-E145-9ACB-42159374426C}"/>
            </c:ext>
          </c:extLst>
        </c:ser>
        <c:ser>
          <c:idx val="1"/>
          <c:order val="1"/>
          <c:tx>
            <c:strRef>
              <c:f>'serie5, NaCl'!$O$2</c:f>
              <c:strCache>
                <c:ptCount val="1"/>
                <c:pt idx="0">
                  <c:v>36</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'serie5, NaCl'!$G$4:$G$42</c:f>
              <c:numCache>
                <c:formatCode>0.0000</c:formatCode>
                <c:ptCount val="39"/>
                <c:pt idx="0">
                  <c:v>0.64</c:v>
                </c:pt>
                <c:pt idx="1">
                  <c:v>0.66600000000000004</c:v>
                </c:pt>
                <c:pt idx="2">
                  <c:v>0.69399999999999995</c:v>
                </c:pt>
                <c:pt idx="3">
                  <c:v>0.72299999999999998</c:v>
                </c:pt>
                <c:pt idx="4">
                  <c:v>0.753</c:v>
                </c:pt>
                <c:pt idx="5">
                  <c:v>0.78500000000000003</c:v>
                </c:pt>
                <c:pt idx="6">
                  <c:v>0.81799999999999995</c:v>
                </c:pt>
                <c:pt idx="7">
                  <c:v>0.85199999999999998</c:v>
                </c:pt>
                <c:pt idx="8">
                  <c:v>0.88900000000000001</c:v>
                </c:pt>
                <c:pt idx="9">
                  <c:v>0.92600000000000005</c:v>
                </c:pt>
                <c:pt idx="10">
                  <c:v>0.96599999999999997</c:v>
                </c:pt>
                <c:pt idx="11">
                  <c:v>1.0069999999999999</c:v>
                </c:pt>
                <c:pt idx="12">
                  <c:v>1.0509999999999999</c:v>
                </c:pt>
                <c:pt idx="13">
                  <c:v>1.0960000000000001</c:v>
                </c:pt>
                <c:pt idx="14">
                  <c:v>1.1439999999999999</c:v>
                </c:pt>
                <c:pt idx="15">
                  <c:v>1.1930000000000001</c:v>
                </c:pt>
                <c:pt idx="16">
                  <c:v>1.2450000000000001</c:v>
                </c:pt>
                <c:pt idx="17">
                  <c:v>1.2989999999999999</c:v>
                </c:pt>
                <c:pt idx="18">
                  <c:v>1.3560000000000001</c:v>
                </c:pt>
                <c:pt idx="19">
                  <c:v>1.4159999999999999</c:v>
                </c:pt>
                <c:pt idx="20">
                  <c:v>1.478</c:v>
                </c:pt>
                <c:pt idx="21">
                  <c:v>1.5429999999999999</c:v>
                </c:pt>
                <c:pt idx="22">
                  <c:v>1.611</c:v>
                </c:pt>
                <c:pt idx="23">
                  <c:v>1.6819999999999999</c:v>
                </c:pt>
                <c:pt idx="24">
                  <c:v>1.756</c:v>
                </c:pt>
                <c:pt idx="25">
                  <c:v>1.8340000000000001</c:v>
                </c:pt>
                <c:pt idx="26">
                  <c:v>1.915</c:v>
                </c:pt>
                <c:pt idx="27">
                  <c:v>2</c:v>
                </c:pt>
                <c:pt idx="28">
                  <c:v>2.1206</c:v>
                </c:pt>
                <c:pt idx="29">
                  <c:v>2.1947999999999999</c:v>
                </c:pt>
                <c:pt idx="30">
                  <c:v>2.2717000000000001</c:v>
                </c:pt>
                <c:pt idx="31">
                  <c:v>2.3512</c:v>
                </c:pt>
                <c:pt idx="32">
                  <c:v>2.4335</c:v>
                </c:pt>
                <c:pt idx="33">
                  <c:v>2.5186000000000002</c:v>
                </c:pt>
                <c:pt idx="34">
                  <c:v>2.6067999999999998</c:v>
                </c:pt>
                <c:pt idx="35">
                  <c:v>2.698</c:v>
                </c:pt>
                <c:pt idx="36">
                  <c:v>2.7925</c:v>
                </c:pt>
                <c:pt idx="37">
                  <c:v>2.8902000000000001</c:v>
                </c:pt>
                <c:pt idx="38">
                  <c:v>2.9914000000000001</c:v>
                </c:pt>
              </c:numCache>
            </c:numRef>
          </c:xVal>
          <c:yVal>
            <c:numRef>
              <c:f>'serie5, NaCl'!$K$4:$K$42</c:f>
              <c:numCache>
                <c:formatCode>0.0000E+00</c:formatCode>
                <c:ptCount val="39"/>
                <c:pt idx="0">
                  <c:v>3473.3</c:v>
                </c:pt>
                <c:pt idx="1">
                  <c:v>2899.4</c:v>
                </c:pt>
                <c:pt idx="2">
                  <c:v>2102.9</c:v>
                </c:pt>
                <c:pt idx="3">
                  <c:v>1871.8</c:v>
                </c:pt>
                <c:pt idx="4">
                  <c:v>1975.9</c:v>
                </c:pt>
                <c:pt idx="5">
                  <c:v>2103.6</c:v>
                </c:pt>
                <c:pt idx="6">
                  <c:v>2005.5</c:v>
                </c:pt>
                <c:pt idx="7">
                  <c:v>1643.3</c:v>
                </c:pt>
                <c:pt idx="8">
                  <c:v>1370.1</c:v>
                </c:pt>
                <c:pt idx="9">
                  <c:v>1294.7</c:v>
                </c:pt>
                <c:pt idx="10">
                  <c:v>1329.2</c:v>
                </c:pt>
                <c:pt idx="11">
                  <c:v>1393.2</c:v>
                </c:pt>
                <c:pt idx="12">
                  <c:v>1410</c:v>
                </c:pt>
                <c:pt idx="13">
                  <c:v>1412.2</c:v>
                </c:pt>
                <c:pt idx="14">
                  <c:v>1257.2</c:v>
                </c:pt>
                <c:pt idx="15">
                  <c:v>892.63</c:v>
                </c:pt>
                <c:pt idx="16">
                  <c:v>644.87</c:v>
                </c:pt>
                <c:pt idx="17">
                  <c:v>494.82</c:v>
                </c:pt>
                <c:pt idx="18">
                  <c:v>249.96</c:v>
                </c:pt>
                <c:pt idx="19">
                  <c:v>55.421999999999997</c:v>
                </c:pt>
                <c:pt idx="20">
                  <c:v>6.2961</c:v>
                </c:pt>
                <c:pt idx="21">
                  <c:v>15.507999999999999</c:v>
                </c:pt>
                <c:pt idx="22">
                  <c:v>12.295</c:v>
                </c:pt>
                <c:pt idx="23">
                  <c:v>3.0754999999999999</c:v>
                </c:pt>
                <c:pt idx="24">
                  <c:v>0.37362000000000001</c:v>
                </c:pt>
                <c:pt idx="25">
                  <c:v>0.37291000000000002</c:v>
                </c:pt>
                <c:pt idx="26">
                  <c:v>4.3175999999999997</c:v>
                </c:pt>
                <c:pt idx="27">
                  <c:v>269.23</c:v>
                </c:pt>
                <c:pt idx="28">
                  <c:v>607.64</c:v>
                </c:pt>
                <c:pt idx="29">
                  <c:v>687.85</c:v>
                </c:pt>
                <c:pt idx="30">
                  <c:v>419</c:v>
                </c:pt>
                <c:pt idx="31">
                  <c:v>258.5</c:v>
                </c:pt>
                <c:pt idx="32">
                  <c:v>177.03</c:v>
                </c:pt>
                <c:pt idx="33">
                  <c:v>134.51</c:v>
                </c:pt>
                <c:pt idx="34">
                  <c:v>86.885000000000005</c:v>
                </c:pt>
                <c:pt idx="35">
                  <c:v>43.866999999999997</c:v>
                </c:pt>
                <c:pt idx="36">
                  <c:v>28.376000000000001</c:v>
                </c:pt>
                <c:pt idx="37">
                  <c:v>24.702999999999999</c:v>
                </c:pt>
                <c:pt idx="38">
                  <c:v>29.186</c:v>
                </c:pt>
              </c:numCache>
            </c:numRef>
          </c:yVal>
          <c:smooth val="1"/>
          <c:extLst>
            <c:ext xmlns:c16="http://schemas.microsoft.com/office/drawing/2014/chart" uri="{C3380CC4-5D6E-409C-BE32-E72D297353CC}">
              <c16:uniqueId val="{00000008-137A-E145-9ACB-42159374426C}"/>
            </c:ext>
          </c:extLst>
        </c:ser>
        <c:dLbls>
          <c:showLegendKey val="0"/>
          <c:showVal val="0"/>
          <c:showCatName val="0"/>
          <c:showSerName val="0"/>
          <c:showPercent val="0"/>
          <c:showBubbleSize val="0"/>
        </c:dLbls>
        <c:axId val="100025775"/>
        <c:axId val="140648703"/>
      </c:scatterChart>
      <c:valAx>
        <c:axId val="100025775"/>
        <c:scaling>
          <c:orientation val="minMax"/>
          <c:max val="3.1"/>
          <c:min val="0.60000000000000009"/>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Pore size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648703"/>
        <c:crosses val="autoZero"/>
        <c:crossBetween val="midCat"/>
        <c:majorUnit val="0.4"/>
      </c:valAx>
      <c:valAx>
        <c:axId val="140648703"/>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m2/g</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025775"/>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Pore volume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'serie5, NaCl'!$M$3</c:f>
              <c:strCache>
                <c:ptCount val="1"/>
                <c:pt idx="0">
                  <c:v>Pore volume (cc/g)</c:v>
                </c:pt>
              </c:strCache>
            </c:strRef>
          </c:tx>
          <c:spPr>
            <a:ln w="25400" cap="rnd">
              <a:noFill/>
              <a:round/>
            </a:ln>
            <a:effectLst/>
          </c:spPr>
          <c:marker>
            <c:symbol val="circle"/>
            <c:size val="5"/>
            <c:spPr>
              <a:solidFill>
                <a:schemeClr val="accent2"/>
              </a:solidFill>
              <a:ln w="9525">
                <a:solidFill>
                  <a:schemeClr val="accent2"/>
                </a:solidFill>
              </a:ln>
              <a:effectLst/>
            </c:spPr>
          </c:marker>
          <c:xVal>
            <c:numRef>
              <c:f>'serie5, NaCl'!$N$2:$O$2</c:f>
              <c:numCache>
                <c:formatCode>General</c:formatCode>
                <c:ptCount val="2"/>
                <c:pt idx="0">
                  <c:v>41</c:v>
                </c:pt>
                <c:pt idx="1">
                  <c:v>36</c:v>
                </c:pt>
              </c:numCache>
            </c:numRef>
          </c:xVal>
          <c:yVal>
            <c:numRef>
              <c:f>'serie5, NaCl'!$N$3:$O$3</c:f>
              <c:numCache>
                <c:formatCode>General</c:formatCode>
                <c:ptCount val="2"/>
                <c:pt idx="0">
                  <c:v>0.61299999999999999</c:v>
                </c:pt>
                <c:pt idx="1">
                  <c:v>0.52700000000000002</c:v>
                </c:pt>
              </c:numCache>
            </c:numRef>
          </c:yVal>
          <c:smooth val="0"/>
          <c:extLst>
            <c:ext xmlns:c16="http://schemas.microsoft.com/office/drawing/2014/chart" uri="{C3380CC4-5D6E-409C-BE32-E72D297353CC}">
              <c16:uniqueId val="{00000000-C29C-0742-BCE9-4C6A45C94AC2}"/>
            </c:ext>
          </c:extLst>
        </c:ser>
        <c:dLbls>
          <c:showLegendKey val="0"/>
          <c:showVal val="0"/>
          <c:showCatName val="0"/>
          <c:showSerName val="0"/>
          <c:showPercent val="0"/>
          <c:showBubbleSize val="0"/>
        </c:dLbls>
        <c:axId val="138428447"/>
        <c:axId val="67427215"/>
      </c:scatterChart>
      <c:valAx>
        <c:axId val="13842844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Burn-off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427215"/>
        <c:crosses val="autoZero"/>
        <c:crossBetween val="midCat"/>
      </c:valAx>
      <c:valAx>
        <c:axId val="674272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mL/g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428447"/>
        <c:crosses val="autoZero"/>
        <c:crossBetween val="midCat"/>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Surface area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strRef>
              <c:f>'serie5, NaCl'!$M$4</c:f>
              <c:strCache>
                <c:ptCount val="1"/>
                <c:pt idx="0">
                  <c:v>Surface area (m2/g)</c:v>
                </c:pt>
              </c:strCache>
            </c:strRef>
          </c:tx>
          <c:spPr>
            <a:ln w="25400" cap="rnd">
              <a:noFill/>
              <a:round/>
            </a:ln>
            <a:effectLst/>
          </c:spPr>
          <c:marker>
            <c:symbol val="circle"/>
            <c:size val="5"/>
            <c:spPr>
              <a:solidFill>
                <a:schemeClr val="accent2"/>
              </a:solidFill>
              <a:ln w="9525">
                <a:solidFill>
                  <a:schemeClr val="accent2"/>
                </a:solidFill>
              </a:ln>
              <a:effectLst/>
            </c:spPr>
          </c:marker>
          <c:xVal>
            <c:numRef>
              <c:f>'serie5, NaCl'!$N$2:$O$2</c:f>
              <c:numCache>
                <c:formatCode>General</c:formatCode>
                <c:ptCount val="2"/>
                <c:pt idx="0">
                  <c:v>41</c:v>
                </c:pt>
                <c:pt idx="1">
                  <c:v>36</c:v>
                </c:pt>
              </c:numCache>
            </c:numRef>
          </c:xVal>
          <c:yVal>
            <c:numRef>
              <c:f>'serie5, NaCl'!$N$4:$O$4</c:f>
              <c:numCache>
                <c:formatCode>General</c:formatCode>
                <c:ptCount val="2"/>
                <c:pt idx="0">
                  <c:v>1634.5820000000001</c:v>
                </c:pt>
                <c:pt idx="1">
                  <c:v>1487.6130000000001</c:v>
                </c:pt>
              </c:numCache>
            </c:numRef>
          </c:yVal>
          <c:smooth val="0"/>
          <c:extLst>
            <c:ext xmlns:c16="http://schemas.microsoft.com/office/drawing/2014/chart" uri="{C3380CC4-5D6E-409C-BE32-E72D297353CC}">
              <c16:uniqueId val="{00000000-DAB0-1E43-924B-F7C7C8EFFD09}"/>
            </c:ext>
          </c:extLst>
        </c:ser>
        <c:dLbls>
          <c:showLegendKey val="0"/>
          <c:showVal val="0"/>
          <c:showCatName val="0"/>
          <c:showSerName val="0"/>
          <c:showPercent val="0"/>
          <c:showBubbleSize val="0"/>
        </c:dLbls>
        <c:axId val="138428447"/>
        <c:axId val="67427215"/>
      </c:scatterChart>
      <c:valAx>
        <c:axId val="13842844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Burn-off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427215"/>
        <c:crosses val="autoZero"/>
        <c:crossBetween val="midCat"/>
      </c:valAx>
      <c:valAx>
        <c:axId val="674272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m2/g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428447"/>
        <c:crosses val="autoZero"/>
        <c:crossBetween val="midCat"/>
        <c:majorUnit val="4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Pore Size Distribution</a:t>
            </a:r>
            <a:endParaRPr lang="en-US" sz="2000" baseline="0"/>
          </a:p>
          <a:p>
            <a:pPr>
              <a:defRPr sz="2000"/>
            </a:pPr>
            <a:r>
              <a:rPr lang="en-US" sz="2000" baseline="0"/>
              <a:t>from </a:t>
            </a:r>
            <a:r>
              <a:rPr lang="en-US" sz="2000" b="0" i="0" u="none" strike="noStrike" baseline="0">
                <a:effectLst/>
              </a:rPr>
              <a:t>Gas Sorption</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'serie5, NaCl'!$AI$4:$AI$112</c:f>
              <c:numCache>
                <c:formatCode>0.0000</c:formatCode>
                <c:ptCount val="109"/>
                <c:pt idx="0">
                  <c:v>0.64</c:v>
                </c:pt>
                <c:pt idx="1">
                  <c:v>0.66600000000000004</c:v>
                </c:pt>
                <c:pt idx="2">
                  <c:v>0.69399999999999995</c:v>
                </c:pt>
                <c:pt idx="3">
                  <c:v>0.72299999999999998</c:v>
                </c:pt>
                <c:pt idx="4">
                  <c:v>0.753</c:v>
                </c:pt>
                <c:pt idx="5">
                  <c:v>0.78500000000000003</c:v>
                </c:pt>
                <c:pt idx="6">
                  <c:v>0.81799999999999995</c:v>
                </c:pt>
                <c:pt idx="7">
                  <c:v>0.85199999999999998</c:v>
                </c:pt>
                <c:pt idx="8">
                  <c:v>0.88900000000000001</c:v>
                </c:pt>
                <c:pt idx="9">
                  <c:v>0.92600000000000005</c:v>
                </c:pt>
                <c:pt idx="10">
                  <c:v>0.96599999999999997</c:v>
                </c:pt>
                <c:pt idx="11">
                  <c:v>1.0069999999999999</c:v>
                </c:pt>
                <c:pt idx="12">
                  <c:v>1.0509999999999999</c:v>
                </c:pt>
                <c:pt idx="13">
                  <c:v>1.0960000000000001</c:v>
                </c:pt>
                <c:pt idx="14">
                  <c:v>1.1439999999999999</c:v>
                </c:pt>
                <c:pt idx="15">
                  <c:v>1.1930000000000001</c:v>
                </c:pt>
                <c:pt idx="16">
                  <c:v>1.2450000000000001</c:v>
                </c:pt>
                <c:pt idx="17">
                  <c:v>1.2989999999999999</c:v>
                </c:pt>
                <c:pt idx="18">
                  <c:v>1.3560000000000001</c:v>
                </c:pt>
                <c:pt idx="19">
                  <c:v>1.4159999999999999</c:v>
                </c:pt>
                <c:pt idx="20">
                  <c:v>1.478</c:v>
                </c:pt>
                <c:pt idx="21">
                  <c:v>1.5429999999999999</c:v>
                </c:pt>
                <c:pt idx="22">
                  <c:v>1.611</c:v>
                </c:pt>
                <c:pt idx="23">
                  <c:v>1.6819999999999999</c:v>
                </c:pt>
                <c:pt idx="24">
                  <c:v>1.756</c:v>
                </c:pt>
                <c:pt idx="25">
                  <c:v>1.8340000000000001</c:v>
                </c:pt>
                <c:pt idx="26">
                  <c:v>1.915</c:v>
                </c:pt>
                <c:pt idx="27">
                  <c:v>2</c:v>
                </c:pt>
                <c:pt idx="28">
                  <c:v>2.1206</c:v>
                </c:pt>
                <c:pt idx="29">
                  <c:v>2.1947999999999999</c:v>
                </c:pt>
                <c:pt idx="30">
                  <c:v>2.2717000000000001</c:v>
                </c:pt>
                <c:pt idx="31">
                  <c:v>2.3512</c:v>
                </c:pt>
                <c:pt idx="32">
                  <c:v>2.4335</c:v>
                </c:pt>
                <c:pt idx="33">
                  <c:v>2.5186000000000002</c:v>
                </c:pt>
                <c:pt idx="34">
                  <c:v>2.6067999999999998</c:v>
                </c:pt>
                <c:pt idx="35">
                  <c:v>2.698</c:v>
                </c:pt>
                <c:pt idx="36">
                  <c:v>2.7925</c:v>
                </c:pt>
                <c:pt idx="37">
                  <c:v>2.8902000000000001</c:v>
                </c:pt>
                <c:pt idx="38">
                  <c:v>2.9914000000000001</c:v>
                </c:pt>
                <c:pt idx="39">
                  <c:v>3.0960999999999999</c:v>
                </c:pt>
                <c:pt idx="40">
                  <c:v>3.2044000000000001</c:v>
                </c:pt>
                <c:pt idx="41">
                  <c:v>3.3166000000000002</c:v>
                </c:pt>
                <c:pt idx="42">
                  <c:v>3.4325999999999999</c:v>
                </c:pt>
                <c:pt idx="43">
                  <c:v>3.5528</c:v>
                </c:pt>
                <c:pt idx="44">
                  <c:v>3.6770999999999998</c:v>
                </c:pt>
                <c:pt idx="45">
                  <c:v>3.8058000000000001</c:v>
                </c:pt>
                <c:pt idx="46">
                  <c:v>3.9390000000000001</c:v>
                </c:pt>
                <c:pt idx="47">
                  <c:v>4.0769000000000002</c:v>
                </c:pt>
                <c:pt idx="48">
                  <c:v>4.2195999999999998</c:v>
                </c:pt>
                <c:pt idx="49">
                  <c:v>4.3673000000000002</c:v>
                </c:pt>
                <c:pt idx="50">
                  <c:v>4.5201000000000002</c:v>
                </c:pt>
                <c:pt idx="51">
                  <c:v>4.6783999999999999</c:v>
                </c:pt>
                <c:pt idx="52">
                  <c:v>4.8421000000000003</c:v>
                </c:pt>
                <c:pt idx="53">
                  <c:v>5.0115999999999996</c:v>
                </c:pt>
                <c:pt idx="54">
                  <c:v>5.1870000000000003</c:v>
                </c:pt>
                <c:pt idx="55">
                  <c:v>5.3689999999999998</c:v>
                </c:pt>
                <c:pt idx="56">
                  <c:v>5.556</c:v>
                </c:pt>
                <c:pt idx="57">
                  <c:v>5.7510000000000003</c:v>
                </c:pt>
                <c:pt idx="58">
                  <c:v>5.952</c:v>
                </c:pt>
                <c:pt idx="59">
                  <c:v>6.16</c:v>
                </c:pt>
                <c:pt idx="60">
                  <c:v>6.3760000000000003</c:v>
                </c:pt>
                <c:pt idx="61">
                  <c:v>6.5990000000000002</c:v>
                </c:pt>
                <c:pt idx="62">
                  <c:v>6.83</c:v>
                </c:pt>
                <c:pt idx="63">
                  <c:v>7.069</c:v>
                </c:pt>
                <c:pt idx="64">
                  <c:v>7.3170000000000002</c:v>
                </c:pt>
                <c:pt idx="65">
                  <c:v>7.5730000000000004</c:v>
                </c:pt>
                <c:pt idx="66">
                  <c:v>7.8379000000000003</c:v>
                </c:pt>
                <c:pt idx="67">
                  <c:v>8.1121999999999996</c:v>
                </c:pt>
                <c:pt idx="68">
                  <c:v>8.3961000000000006</c:v>
                </c:pt>
                <c:pt idx="69">
                  <c:v>8.69</c:v>
                </c:pt>
                <c:pt idx="70">
                  <c:v>8.9940999999999995</c:v>
                </c:pt>
                <c:pt idx="71">
                  <c:v>9.3088999999999995</c:v>
                </c:pt>
                <c:pt idx="72">
                  <c:v>9.6347000000000005</c:v>
                </c:pt>
                <c:pt idx="73">
                  <c:v>9.9719999999999995</c:v>
                </c:pt>
                <c:pt idx="74">
                  <c:v>10.321</c:v>
                </c:pt>
                <c:pt idx="75">
                  <c:v>10.682</c:v>
                </c:pt>
                <c:pt idx="76">
                  <c:v>11.055999999999999</c:v>
                </c:pt>
                <c:pt idx="77">
                  <c:v>11.443</c:v>
                </c:pt>
                <c:pt idx="78">
                  <c:v>11.8436</c:v>
                </c:pt>
                <c:pt idx="79">
                  <c:v>12.258100000000001</c:v>
                </c:pt>
                <c:pt idx="80">
                  <c:v>12.687099999999999</c:v>
                </c:pt>
                <c:pt idx="81">
                  <c:v>13.1312</c:v>
                </c:pt>
                <c:pt idx="82">
                  <c:v>13.5908</c:v>
                </c:pt>
                <c:pt idx="83">
                  <c:v>14.0664</c:v>
                </c:pt>
                <c:pt idx="84">
                  <c:v>14.5588</c:v>
                </c:pt>
                <c:pt idx="85">
                  <c:v>15.068300000000001</c:v>
                </c:pt>
                <c:pt idx="86">
                  <c:v>15.595700000000001</c:v>
                </c:pt>
                <c:pt idx="87">
                  <c:v>16.1416</c:v>
                </c:pt>
                <c:pt idx="88">
                  <c:v>16.706499999999998</c:v>
                </c:pt>
                <c:pt idx="89">
                  <c:v>17.2912</c:v>
                </c:pt>
                <c:pt idx="90">
                  <c:v>17.8964</c:v>
                </c:pt>
                <c:pt idx="91">
                  <c:v>18.5228</c:v>
                </c:pt>
                <c:pt idx="92">
                  <c:v>19.171099999999999</c:v>
                </c:pt>
                <c:pt idx="93">
                  <c:v>19.842099999999999</c:v>
                </c:pt>
                <c:pt idx="94">
                  <c:v>20.5366</c:v>
                </c:pt>
                <c:pt idx="95">
                  <c:v>21.255299999999998</c:v>
                </c:pt>
                <c:pt idx="96">
                  <c:v>21.999300000000002</c:v>
                </c:pt>
                <c:pt idx="97">
                  <c:v>22.769300000000001</c:v>
                </c:pt>
                <c:pt idx="98">
                  <c:v>23.566199999999998</c:v>
                </c:pt>
                <c:pt idx="99">
                  <c:v>24.390999999999998</c:v>
                </c:pt>
                <c:pt idx="100">
                  <c:v>25.244700000000002</c:v>
                </c:pt>
                <c:pt idx="101">
                  <c:v>26.1282</c:v>
                </c:pt>
                <c:pt idx="102">
                  <c:v>27.0427</c:v>
                </c:pt>
                <c:pt idx="103">
                  <c:v>27.9892</c:v>
                </c:pt>
                <c:pt idx="104">
                  <c:v>28.968900000000001</c:v>
                </c:pt>
                <c:pt idx="105">
                  <c:v>29.982800000000001</c:v>
                </c:pt>
                <c:pt idx="106">
                  <c:v>31.0322</c:v>
                </c:pt>
                <c:pt idx="107">
                  <c:v>32.118299999999998</c:v>
                </c:pt>
                <c:pt idx="108">
                  <c:v>33.242400000000004</c:v>
                </c:pt>
              </c:numCache>
            </c:numRef>
          </c:xVal>
          <c:yVal>
            <c:numRef>
              <c:f>'serie5, NaCl'!$AE$4:$AE$112</c:f>
              <c:numCache>
                <c:formatCode>0.0000</c:formatCode>
                <c:ptCount val="109"/>
                <c:pt idx="0">
                  <c:v>1.1566000000000001</c:v>
                </c:pt>
                <c:pt idx="1">
                  <c:v>0.98219999999999996</c:v>
                </c:pt>
                <c:pt idx="2">
                  <c:v>0.74314999999999998</c:v>
                </c:pt>
                <c:pt idx="3">
                  <c:v>0.69074000000000002</c:v>
                </c:pt>
                <c:pt idx="4">
                  <c:v>0.76063000000000003</c:v>
                </c:pt>
                <c:pt idx="5">
                  <c:v>0.84323000000000004</c:v>
                </c:pt>
                <c:pt idx="6">
                  <c:v>0.83604000000000001</c:v>
                </c:pt>
                <c:pt idx="7">
                  <c:v>0.71353</c:v>
                </c:pt>
                <c:pt idx="8">
                  <c:v>0.62085999999999997</c:v>
                </c:pt>
                <c:pt idx="9">
                  <c:v>0.61248000000000002</c:v>
                </c:pt>
                <c:pt idx="10">
                  <c:v>0.65598999999999996</c:v>
                </c:pt>
                <c:pt idx="11">
                  <c:v>0.71716999999999997</c:v>
                </c:pt>
                <c:pt idx="12">
                  <c:v>0.75666</c:v>
                </c:pt>
                <c:pt idx="13">
                  <c:v>0.79100000000000004</c:v>
                </c:pt>
                <c:pt idx="14">
                  <c:v>0.73245000000000005</c:v>
                </c:pt>
                <c:pt idx="15">
                  <c:v>0.54149000000000003</c:v>
                </c:pt>
                <c:pt idx="16">
                  <c:v>0.40950999999999999</c:v>
                </c:pt>
                <c:pt idx="17">
                  <c:v>0.32699</c:v>
                </c:pt>
                <c:pt idx="18">
                  <c:v>0.17113</c:v>
                </c:pt>
                <c:pt idx="19">
                  <c:v>3.9239999999999997E-2</c:v>
                </c:pt>
                <c:pt idx="20">
                  <c:v>4.8551000000000002E-3</c:v>
                </c:pt>
                <c:pt idx="21">
                  <c:v>1.2277E-2</c:v>
                </c:pt>
                <c:pt idx="22">
                  <c:v>1.0014E-2</c:v>
                </c:pt>
                <c:pt idx="23">
                  <c:v>2.5861999999999999E-3</c:v>
                </c:pt>
                <c:pt idx="24">
                  <c:v>3.4265000000000001E-4</c:v>
                </c:pt>
                <c:pt idx="25">
                  <c:v>3.4201000000000001E-4</c:v>
                </c:pt>
                <c:pt idx="26">
                  <c:v>4.3169999999999997E-3</c:v>
                </c:pt>
                <c:pt idx="27">
                  <c:v>0.14446000000000001</c:v>
                </c:pt>
                <c:pt idx="28">
                  <c:v>0.32801000000000002</c:v>
                </c:pt>
                <c:pt idx="29">
                  <c:v>0.38242999999999999</c:v>
                </c:pt>
                <c:pt idx="30">
                  <c:v>0.24110999999999999</c:v>
                </c:pt>
                <c:pt idx="31">
                  <c:v>0.154</c:v>
                </c:pt>
                <c:pt idx="32">
                  <c:v>0.10934000000000001</c:v>
                </c:pt>
                <c:pt idx="33">
                  <c:v>8.5958000000000007E-2</c:v>
                </c:pt>
                <c:pt idx="34">
                  <c:v>5.7292999999999997E-2</c:v>
                </c:pt>
                <c:pt idx="35">
                  <c:v>2.9930999999999999E-2</c:v>
                </c:pt>
                <c:pt idx="36">
                  <c:v>2.0149E-2</c:v>
                </c:pt>
                <c:pt idx="37">
                  <c:v>1.8120000000000001E-2</c:v>
                </c:pt>
                <c:pt idx="38">
                  <c:v>2.2311000000000001E-2</c:v>
                </c:pt>
                <c:pt idx="39">
                  <c:v>2.5066999999999999E-2</c:v>
                </c:pt>
                <c:pt idx="40">
                  <c:v>2.9031999999999999E-2</c:v>
                </c:pt>
                <c:pt idx="41">
                  <c:v>4.6425000000000001E-2</c:v>
                </c:pt>
                <c:pt idx="42">
                  <c:v>4.5471999999999999E-2</c:v>
                </c:pt>
                <c:pt idx="43">
                  <c:v>3.4522999999999998E-2</c:v>
                </c:pt>
                <c:pt idx="44">
                  <c:v>4.7953000000000003E-2</c:v>
                </c:pt>
                <c:pt idx="45">
                  <c:v>6.3537999999999997E-2</c:v>
                </c:pt>
                <c:pt idx="46">
                  <c:v>5.9490000000000001E-2</c:v>
                </c:pt>
                <c:pt idx="47">
                  <c:v>6.1751E-2</c:v>
                </c:pt>
                <c:pt idx="48">
                  <c:v>6.2039999999999998E-2</c:v>
                </c:pt>
                <c:pt idx="49">
                  <c:v>5.6727E-2</c:v>
                </c:pt>
                <c:pt idx="50">
                  <c:v>7.3388999999999996E-2</c:v>
                </c:pt>
                <c:pt idx="51">
                  <c:v>6.4879000000000006E-2</c:v>
                </c:pt>
                <c:pt idx="52">
                  <c:v>6.3949000000000006E-2</c:v>
                </c:pt>
                <c:pt idx="53">
                  <c:v>7.8044000000000002E-2</c:v>
                </c:pt>
                <c:pt idx="54">
                  <c:v>5.4186999999999999E-2</c:v>
                </c:pt>
                <c:pt idx="55">
                  <c:v>3.0747E-2</c:v>
                </c:pt>
                <c:pt idx="56">
                  <c:v>2.8389000000000001E-2</c:v>
                </c:pt>
                <c:pt idx="57">
                  <c:v>5.4087000000000003E-2</c:v>
                </c:pt>
                <c:pt idx="58">
                  <c:v>5.8362999999999998E-2</c:v>
                </c:pt>
                <c:pt idx="59">
                  <c:v>3.3454999999999999E-2</c:v>
                </c:pt>
                <c:pt idx="60">
                  <c:v>2.5419000000000001E-2</c:v>
                </c:pt>
                <c:pt idx="61">
                  <c:v>2.4424999999999999E-2</c:v>
                </c:pt>
                <c:pt idx="62">
                  <c:v>3.8996999999999997E-2</c:v>
                </c:pt>
                <c:pt idx="63">
                  <c:v>5.3224E-2</c:v>
                </c:pt>
                <c:pt idx="64">
                  <c:v>4.1000000000000002E-2</c:v>
                </c:pt>
                <c:pt idx="65">
                  <c:v>2.5291000000000001E-2</c:v>
                </c:pt>
                <c:pt idx="66">
                  <c:v>2.0594999999999999E-2</c:v>
                </c:pt>
                <c:pt idx="67">
                  <c:v>2.128E-2</c:v>
                </c:pt>
                <c:pt idx="68">
                  <c:v>2.1576999999999999E-2</c:v>
                </c:pt>
                <c:pt idx="69">
                  <c:v>2.0029999999999999E-2</c:v>
                </c:pt>
                <c:pt idx="70">
                  <c:v>3.3195000000000002E-2</c:v>
                </c:pt>
                <c:pt idx="71">
                  <c:v>5.6259999999999998E-2</c:v>
                </c:pt>
                <c:pt idx="72">
                  <c:v>4.4696E-2</c:v>
                </c:pt>
                <c:pt idx="73">
                  <c:v>2.1073000000000001E-2</c:v>
                </c:pt>
                <c:pt idx="74">
                  <c:v>1.6548E-2</c:v>
                </c:pt>
                <c:pt idx="75">
                  <c:v>1.4311000000000001E-2</c:v>
                </c:pt>
                <c:pt idx="76">
                  <c:v>1.406E-2</c:v>
                </c:pt>
                <c:pt idx="77">
                  <c:v>1.5134E-2</c:v>
                </c:pt>
                <c:pt idx="78">
                  <c:v>1.4590000000000001E-2</c:v>
                </c:pt>
                <c:pt idx="79">
                  <c:v>1.2434000000000001E-2</c:v>
                </c:pt>
                <c:pt idx="80">
                  <c:v>1.227E-2</c:v>
                </c:pt>
                <c:pt idx="81">
                  <c:v>1.3950000000000001E-2</c:v>
                </c:pt>
                <c:pt idx="82">
                  <c:v>1.4128E-2</c:v>
                </c:pt>
                <c:pt idx="83">
                  <c:v>1.5816E-2</c:v>
                </c:pt>
                <c:pt idx="84">
                  <c:v>2.4656999999999998E-2</c:v>
                </c:pt>
                <c:pt idx="85">
                  <c:v>2.8257000000000001E-2</c:v>
                </c:pt>
                <c:pt idx="86">
                  <c:v>2.3675999999999999E-2</c:v>
                </c:pt>
                <c:pt idx="87">
                  <c:v>1.6381E-2</c:v>
                </c:pt>
                <c:pt idx="88">
                  <c:v>1.0092E-2</c:v>
                </c:pt>
                <c:pt idx="89">
                  <c:v>9.2777999999999992E-3</c:v>
                </c:pt>
                <c:pt idx="90">
                  <c:v>8.7547000000000007E-3</c:v>
                </c:pt>
                <c:pt idx="91">
                  <c:v>7.2766999999999997E-3</c:v>
                </c:pt>
                <c:pt idx="92">
                  <c:v>6.1457999999999999E-3</c:v>
                </c:pt>
                <c:pt idx="93">
                  <c:v>6.9554999999999999E-3</c:v>
                </c:pt>
                <c:pt idx="94">
                  <c:v>6.1241000000000004E-3</c:v>
                </c:pt>
                <c:pt idx="95">
                  <c:v>5.5275000000000003E-3</c:v>
                </c:pt>
                <c:pt idx="96">
                  <c:v>5.6547999999999998E-3</c:v>
                </c:pt>
                <c:pt idx="97">
                  <c:v>2.9702000000000001E-3</c:v>
                </c:pt>
                <c:pt idx="98">
                  <c:v>3.3752000000000001E-3</c:v>
                </c:pt>
                <c:pt idx="99">
                  <c:v>6.4351E-3</c:v>
                </c:pt>
                <c:pt idx="100">
                  <c:v>1.014E-2</c:v>
                </c:pt>
                <c:pt idx="101">
                  <c:v>2.7431000000000001E-2</c:v>
                </c:pt>
                <c:pt idx="102">
                  <c:v>2.6461999999999999E-2</c:v>
                </c:pt>
                <c:pt idx="103">
                  <c:v>9.3489999999999997E-3</c:v>
                </c:pt>
                <c:pt idx="104">
                  <c:v>3.6922000000000001E-3</c:v>
                </c:pt>
                <c:pt idx="105">
                  <c:v>3.9277000000000001E-3</c:v>
                </c:pt>
                <c:pt idx="106">
                  <c:v>5.2941000000000004E-3</c:v>
                </c:pt>
                <c:pt idx="107">
                  <c:v>8.1507999999999997E-3</c:v>
                </c:pt>
                <c:pt idx="108">
                  <c:v>1.3568999999999999E-2</c:v>
                </c:pt>
              </c:numCache>
            </c:numRef>
          </c:yVal>
          <c:smooth val="1"/>
          <c:extLst>
            <c:ext xmlns:c16="http://schemas.microsoft.com/office/drawing/2014/chart" uri="{C3380CC4-5D6E-409C-BE32-E72D297353CC}">
              <c16:uniqueId val="{00000001-1403-B346-B497-204F6C066299}"/>
            </c:ext>
          </c:extLst>
        </c:ser>
        <c:dLbls>
          <c:showLegendKey val="0"/>
          <c:showVal val="0"/>
          <c:showCatName val="0"/>
          <c:showSerName val="0"/>
          <c:showPercent val="0"/>
          <c:showBubbleSize val="0"/>
        </c:dLbls>
        <c:axId val="536755519"/>
        <c:axId val="532704031"/>
      </c:scatterChart>
      <c:valAx>
        <c:axId val="536755519"/>
        <c:scaling>
          <c:orientation val="maxMin"/>
          <c:max val="3"/>
          <c:min val="0.5"/>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pore size (nm)</a:t>
                </a:r>
              </a:p>
            </c:rich>
          </c:tx>
          <c:layout>
            <c:manualLayout>
              <c:xMode val="edge"/>
              <c:yMode val="edge"/>
              <c:x val="0.40276810781971151"/>
              <c:y val="0.89837062713222327"/>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04031"/>
        <c:crosses val="autoZero"/>
        <c:crossBetween val="midCat"/>
        <c:majorUnit val="0.5"/>
      </c:valAx>
      <c:valAx>
        <c:axId val="532704031"/>
        <c:scaling>
          <c:orientation val="minMax"/>
          <c:min val="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800" b="0" i="0" baseline="0">
                    <a:effectLst/>
                  </a:rPr>
                  <a:t>dV(logd) mL/g</a:t>
                </a:r>
                <a:endParaRPr lang="en-GB">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755519"/>
        <c:crosses val="autoZero"/>
        <c:crossBetween val="midCat"/>
        <c:majorUnit val="0.4"/>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Calculated NMR Spectrum</a:t>
            </a:r>
            <a:endParaRPr lang="en-US" sz="2000" baseline="0"/>
          </a:p>
          <a:p>
            <a:pPr>
              <a:defRPr sz="2000"/>
            </a:pPr>
            <a:r>
              <a:rPr lang="en-US" sz="2000" baseline="0"/>
              <a:t>From Pore Size Distribution</a:t>
            </a:r>
            <a:endParaRPr lang="en-US" sz="2000"/>
          </a:p>
        </c:rich>
      </c:tx>
      <c:layout>
        <c:manualLayout>
          <c:xMode val="edge"/>
          <c:yMode val="edge"/>
          <c:x val="0.27212085353889898"/>
          <c:y val="3.2379902431960137E-3"/>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602847053717873"/>
          <c:y val="0.16643801038871034"/>
          <c:w val="0.84722781668534541"/>
          <c:h val="0.6864045221884687"/>
        </c:manualLayout>
      </c:layout>
      <c:scatterChart>
        <c:scatterStyle val="smoothMarker"/>
        <c:varyColors val="0"/>
        <c:ser>
          <c:idx val="1"/>
          <c:order val="0"/>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'serie5, NaCl'!$AG$4:$AG$112</c:f>
              <c:numCache>
                <c:formatCode>0.0000</c:formatCode>
                <c:ptCount val="109"/>
                <c:pt idx="0">
                  <c:v>-8.6641996995406796</c:v>
                </c:pt>
                <c:pt idx="1">
                  <c:v>-8.144822340304863</c:v>
                </c:pt>
                <c:pt idx="2">
                  <c:v>-7.6131718845241672</c:v>
                </c:pt>
                <c:pt idx="3">
                  <c:v>-7.0908184465265016</c:v>
                </c:pt>
                <c:pt idx="4">
                  <c:v>-6.5787165587786944</c:v>
                </c:pt>
                <c:pt idx="5">
                  <c:v>-6.0619960841513372</c:v>
                </c:pt>
                <c:pt idx="6">
                  <c:v>-5.5588281073872405</c:v>
                </c:pt>
                <c:pt idx="7">
                  <c:v>-5.0697237715301764</c:v>
                </c:pt>
                <c:pt idx="8">
                  <c:v>-4.5688140915501325</c:v>
                </c:pt>
                <c:pt idx="9">
                  <c:v>-4.0981753336268909</c:v>
                </c:pt>
                <c:pt idx="10">
                  <c:v>-3.6208449477222207</c:v>
                </c:pt>
                <c:pt idx="11">
                  <c:v>-3.162906889914253</c:v>
                </c:pt>
                <c:pt idx="12">
                  <c:v>-2.7039358018273063</c:v>
                </c:pt>
                <c:pt idx="13">
                  <c:v>-2.2664988881425217</c:v>
                </c:pt>
                <c:pt idx="14">
                  <c:v>-1.8325620843535564</c:v>
                </c:pt>
                <c:pt idx="15">
                  <c:v>-1.4214257077389778</c:v>
                </c:pt>
                <c:pt idx="16">
                  <c:v>-1.0172520576653152</c:v>
                </c:pt>
                <c:pt idx="17">
                  <c:v>-0.62946540381857474</c:v>
                </c:pt>
                <c:pt idx="18">
                  <c:v>-0.25222630311325123</c:v>
                </c:pt>
                <c:pt idx="19">
                  <c:v>0.11258035114492326</c:v>
                </c:pt>
                <c:pt idx="20">
                  <c:v>0.45808207651320121</c:v>
                </c:pt>
                <c:pt idx="21">
                  <c:v>0.78931884189676227</c:v>
                </c:pt>
                <c:pt idx="22">
                  <c:v>1.1052885514020936</c:v>
                </c:pt>
                <c:pt idx="23">
                  <c:v>1.405267955302882</c:v>
                </c:pt>
                <c:pt idx="24">
                  <c:v>1.6887885806705247</c:v>
                </c:pt>
                <c:pt idx="25">
                  <c:v>1.9589013488579083</c:v>
                </c:pt>
                <c:pt idx="26">
                  <c:v>2.2116246578194008</c:v>
                </c:pt>
                <c:pt idx="27">
                  <c:v>2.4498321263746483</c:v>
                </c:pt>
                <c:pt idx="28">
                  <c:v>2.7464615056932393</c:v>
                </c:pt>
                <c:pt idx="29">
                  <c:v>2.9078558017798803</c:v>
                </c:pt>
                <c:pt idx="30">
                  <c:v>3.0601778120637366</c:v>
                </c:pt>
                <c:pt idx="31">
                  <c:v>3.2032582864527663</c:v>
                </c:pt>
                <c:pt idx="32">
                  <c:v>3.3375388467289522</c:v>
                </c:pt>
                <c:pt idx="33">
                  <c:v>3.4631233725640325</c:v>
                </c:pt>
                <c:pt idx="34">
                  <c:v>3.580561620143305</c:v>
                </c:pt>
                <c:pt idx="35">
                  <c:v>3.6898523833103178</c:v>
                </c:pt>
                <c:pt idx="36">
                  <c:v>3.7915143094675079</c:v>
                </c:pt>
                <c:pt idx="37">
                  <c:v>3.8856216028911654</c:v>
                </c:pt>
                <c:pt idx="38">
                  <c:v>3.9726687754001659</c:v>
                </c:pt>
                <c:pt idx="39">
                  <c:v>4.0528663939687117</c:v>
                </c:pt>
                <c:pt idx="40">
                  <c:v>4.1265351053881787</c:v>
                </c:pt>
                <c:pt idx="41">
                  <c:v>4.1941152766813277</c:v>
                </c:pt>
                <c:pt idx="42">
                  <c:v>4.255798598132758</c:v>
                </c:pt>
                <c:pt idx="43">
                  <c:v>4.3120548371760083</c:v>
                </c:pt>
                <c:pt idx="44">
                  <c:v>4.3630964970966497</c:v>
                </c:pt>
                <c:pt idx="45">
                  <c:v>4.4093173255870646</c:v>
                </c:pt>
                <c:pt idx="46">
                  <c:v>4.4510163646185203</c:v>
                </c:pt>
                <c:pt idx="47">
                  <c:v>4.4885198214440214</c:v>
                </c:pt>
                <c:pt idx="48">
                  <c:v>4.5221171254661501</c:v>
                </c:pt>
                <c:pt idx="49">
                  <c:v>4.5521150100852807</c:v>
                </c:pt>
                <c:pt idx="50">
                  <c:v>4.5787889718408961</c:v>
                </c:pt>
                <c:pt idx="51">
                  <c:v>4.6024509998106629</c:v>
                </c:pt>
                <c:pt idx="52">
                  <c:v>4.6233222599490009</c:v>
                </c:pt>
                <c:pt idx="53">
                  <c:v>4.6416832856815589</c:v>
                </c:pt>
                <c:pt idx="54">
                  <c:v>4.6577605762648577</c:v>
                </c:pt>
                <c:pt idx="55">
                  <c:v>4.6718150924774653</c:v>
                </c:pt>
                <c:pt idx="56">
                  <c:v>4.6839340313188025</c:v>
                </c:pt>
                <c:pt idx="57">
                  <c:v>4.6944932732940163</c:v>
                </c:pt>
                <c:pt idx="58">
                  <c:v>4.7035438009662718</c:v>
                </c:pt>
                <c:pt idx="59">
                  <c:v>4.7112989487957577</c:v>
                </c:pt>
                <c:pt idx="60">
                  <c:v>4.7179339611008002</c:v>
                </c:pt>
                <c:pt idx="61">
                  <c:v>4.723549620561605</c:v>
                </c:pt>
                <c:pt idx="62">
                  <c:v>4.7282955589375755</c:v>
                </c:pt>
                <c:pt idx="63">
                  <c:v>4.7322809767878127</c:v>
                </c:pt>
                <c:pt idx="64">
                  <c:v>4.7356191577738569</c:v>
                </c:pt>
                <c:pt idx="65">
                  <c:v>4.7383856781570985</c:v>
                </c:pt>
                <c:pt idx="66">
                  <c:v>4.7406720496073484</c:v>
                </c:pt>
                <c:pt idx="67">
                  <c:v>4.742552154449184</c:v>
                </c:pt>
                <c:pt idx="68">
                  <c:v>4.744088381889652</c:v>
                </c:pt>
                <c:pt idx="69">
                  <c:v>4.7453363760913492</c:v>
                </c:pt>
                <c:pt idx="70">
                  <c:v>4.7463435089046424</c:v>
                </c:pt>
                <c:pt idx="71">
                  <c:v>4.7471515442158099</c:v>
                </c:pt>
                <c:pt idx="72">
                  <c:v>4.7477954974571812</c:v>
                </c:pt>
                <c:pt idx="73">
                  <c:v>4.7483054504980835</c:v>
                </c:pt>
                <c:pt idx="74">
                  <c:v>4.74870630763035</c:v>
                </c:pt>
                <c:pt idx="75">
                  <c:v>4.7490191589607669</c:v>
                </c:pt>
                <c:pt idx="76">
                  <c:v>4.7492619494938664</c:v>
                </c:pt>
                <c:pt idx="77">
                  <c:v>4.7494487386044124</c:v>
                </c:pt>
                <c:pt idx="78">
                  <c:v>4.749591416117072</c:v>
                </c:pt>
                <c:pt idx="79">
                  <c:v>4.749699512930639</c:v>
                </c:pt>
                <c:pt idx="80">
                  <c:v>4.7497807872979507</c:v>
                </c:pt>
                <c:pt idx="81">
                  <c:v>4.7498414085683649</c:v>
                </c:pt>
                <c:pt idx="82">
                  <c:v>4.7498862338300167</c:v>
                </c:pt>
                <c:pt idx="83">
                  <c:v>4.7499190937275131</c:v>
                </c:pt>
                <c:pt idx="84">
                  <c:v>4.7499429817667043</c:v>
                </c:pt>
                <c:pt idx="85">
                  <c:v>4.7499601807638827</c:v>
                </c:pt>
                <c:pt idx="86">
                  <c:v>4.7499724542718456</c:v>
                </c:pt>
                <c:pt idx="87">
                  <c:v>4.7499811288732499</c:v>
                </c:pt>
                <c:pt idx="88">
                  <c:v>4.7499871986184274</c:v>
                </c:pt>
                <c:pt idx="89">
                  <c:v>4.7499914043564839</c:v>
                </c:pt>
                <c:pt idx="90">
                  <c:v>4.7499942885815383</c:v>
                </c:pt>
                <c:pt idx="91">
                  <c:v>4.7499962456122793</c:v>
                </c:pt>
                <c:pt idx="92">
                  <c:v>4.7499975590817423</c:v>
                </c:pt>
                <c:pt idx="93">
                  <c:v>4.7499984308985157</c:v>
                </c:pt>
                <c:pt idx="94">
                  <c:v>4.7499990029847208</c:v>
                </c:pt>
                <c:pt idx="95">
                  <c:v>4.7499993739524422</c:v>
                </c:pt>
                <c:pt idx="96">
                  <c:v>4.7499996117051717</c:v>
                </c:pt>
                <c:pt idx="97">
                  <c:v>4.749999762164987</c:v>
                </c:pt>
                <c:pt idx="98">
                  <c:v>4.7499998561832522</c:v>
                </c:pt>
                <c:pt idx="99">
                  <c:v>4.7499999141777458</c:v>
                </c:pt>
                <c:pt idx="100">
                  <c:v>4.7499999494769032</c:v>
                </c:pt>
                <c:pt idx="101">
                  <c:v>4.749999970667143</c:v>
                </c:pt>
                <c:pt idx="102">
                  <c:v>4.7499999832122306</c:v>
                </c:pt>
                <c:pt idx="103">
                  <c:v>4.7499999905318564</c:v>
                </c:pt>
                <c:pt idx="104">
                  <c:v>4.7499999947400475</c:v>
                </c:pt>
                <c:pt idx="105">
                  <c:v>4.7499999971225106</c:v>
                </c:pt>
                <c:pt idx="106">
                  <c:v>4.7499999984506198</c:v>
                </c:pt>
                <c:pt idx="107">
                  <c:v>4.7499999991791864</c:v>
                </c:pt>
                <c:pt idx="108">
                  <c:v>4.7499999995723536</c:v>
                </c:pt>
              </c:numCache>
            </c:numRef>
          </c:xVal>
          <c:yVal>
            <c:numRef>
              <c:f>'serie5, NaCl'!$AE$4:$AE$112</c:f>
              <c:numCache>
                <c:formatCode>0.0000</c:formatCode>
                <c:ptCount val="109"/>
                <c:pt idx="0">
                  <c:v>1.1566000000000001</c:v>
                </c:pt>
                <c:pt idx="1">
                  <c:v>0.98219999999999996</c:v>
                </c:pt>
                <c:pt idx="2">
                  <c:v>0.74314999999999998</c:v>
                </c:pt>
                <c:pt idx="3">
                  <c:v>0.69074000000000002</c:v>
                </c:pt>
                <c:pt idx="4">
                  <c:v>0.76063000000000003</c:v>
                </c:pt>
                <c:pt idx="5">
                  <c:v>0.84323000000000004</c:v>
                </c:pt>
                <c:pt idx="6">
                  <c:v>0.83604000000000001</c:v>
                </c:pt>
                <c:pt idx="7">
                  <c:v>0.71353</c:v>
                </c:pt>
                <c:pt idx="8">
                  <c:v>0.62085999999999997</c:v>
                </c:pt>
                <c:pt idx="9">
                  <c:v>0.61248000000000002</c:v>
                </c:pt>
                <c:pt idx="10">
                  <c:v>0.65598999999999996</c:v>
                </c:pt>
                <c:pt idx="11">
                  <c:v>0.71716999999999997</c:v>
                </c:pt>
                <c:pt idx="12">
                  <c:v>0.75666</c:v>
                </c:pt>
                <c:pt idx="13">
                  <c:v>0.79100000000000004</c:v>
                </c:pt>
                <c:pt idx="14">
                  <c:v>0.73245000000000005</c:v>
                </c:pt>
                <c:pt idx="15">
                  <c:v>0.54149000000000003</c:v>
                </c:pt>
                <c:pt idx="16">
                  <c:v>0.40950999999999999</c:v>
                </c:pt>
                <c:pt idx="17">
                  <c:v>0.32699</c:v>
                </c:pt>
                <c:pt idx="18">
                  <c:v>0.17113</c:v>
                </c:pt>
                <c:pt idx="19">
                  <c:v>3.9239999999999997E-2</c:v>
                </c:pt>
                <c:pt idx="20">
                  <c:v>4.8551000000000002E-3</c:v>
                </c:pt>
                <c:pt idx="21">
                  <c:v>1.2277E-2</c:v>
                </c:pt>
                <c:pt idx="22">
                  <c:v>1.0014E-2</c:v>
                </c:pt>
                <c:pt idx="23">
                  <c:v>2.5861999999999999E-3</c:v>
                </c:pt>
                <c:pt idx="24">
                  <c:v>3.4265000000000001E-4</c:v>
                </c:pt>
                <c:pt idx="25">
                  <c:v>3.4201000000000001E-4</c:v>
                </c:pt>
                <c:pt idx="26">
                  <c:v>4.3169999999999997E-3</c:v>
                </c:pt>
                <c:pt idx="27">
                  <c:v>0.14446000000000001</c:v>
                </c:pt>
                <c:pt idx="28">
                  <c:v>0.32801000000000002</c:v>
                </c:pt>
                <c:pt idx="29">
                  <c:v>0.38242999999999999</c:v>
                </c:pt>
                <c:pt idx="30">
                  <c:v>0.24110999999999999</c:v>
                </c:pt>
                <c:pt idx="31">
                  <c:v>0.154</c:v>
                </c:pt>
                <c:pt idx="32">
                  <c:v>0.10934000000000001</c:v>
                </c:pt>
                <c:pt idx="33">
                  <c:v>8.5958000000000007E-2</c:v>
                </c:pt>
                <c:pt idx="34">
                  <c:v>5.7292999999999997E-2</c:v>
                </c:pt>
                <c:pt idx="35">
                  <c:v>2.9930999999999999E-2</c:v>
                </c:pt>
                <c:pt idx="36">
                  <c:v>2.0149E-2</c:v>
                </c:pt>
                <c:pt idx="37">
                  <c:v>1.8120000000000001E-2</c:v>
                </c:pt>
                <c:pt idx="38">
                  <c:v>2.2311000000000001E-2</c:v>
                </c:pt>
                <c:pt idx="39">
                  <c:v>2.5066999999999999E-2</c:v>
                </c:pt>
                <c:pt idx="40">
                  <c:v>2.9031999999999999E-2</c:v>
                </c:pt>
                <c:pt idx="41">
                  <c:v>4.6425000000000001E-2</c:v>
                </c:pt>
                <c:pt idx="42">
                  <c:v>4.5471999999999999E-2</c:v>
                </c:pt>
                <c:pt idx="43">
                  <c:v>3.4522999999999998E-2</c:v>
                </c:pt>
                <c:pt idx="44">
                  <c:v>4.7953000000000003E-2</c:v>
                </c:pt>
                <c:pt idx="45">
                  <c:v>6.3537999999999997E-2</c:v>
                </c:pt>
                <c:pt idx="46">
                  <c:v>5.9490000000000001E-2</c:v>
                </c:pt>
                <c:pt idx="47">
                  <c:v>6.1751E-2</c:v>
                </c:pt>
                <c:pt idx="48">
                  <c:v>6.2039999999999998E-2</c:v>
                </c:pt>
                <c:pt idx="49">
                  <c:v>5.6727E-2</c:v>
                </c:pt>
                <c:pt idx="50">
                  <c:v>7.3388999999999996E-2</c:v>
                </c:pt>
                <c:pt idx="51">
                  <c:v>6.4879000000000006E-2</c:v>
                </c:pt>
                <c:pt idx="52">
                  <c:v>6.3949000000000006E-2</c:v>
                </c:pt>
                <c:pt idx="53">
                  <c:v>7.8044000000000002E-2</c:v>
                </c:pt>
                <c:pt idx="54">
                  <c:v>5.4186999999999999E-2</c:v>
                </c:pt>
                <c:pt idx="55">
                  <c:v>3.0747E-2</c:v>
                </c:pt>
                <c:pt idx="56">
                  <c:v>2.8389000000000001E-2</c:v>
                </c:pt>
                <c:pt idx="57">
                  <c:v>5.4087000000000003E-2</c:v>
                </c:pt>
                <c:pt idx="58">
                  <c:v>5.8362999999999998E-2</c:v>
                </c:pt>
                <c:pt idx="59">
                  <c:v>3.3454999999999999E-2</c:v>
                </c:pt>
                <c:pt idx="60">
                  <c:v>2.5419000000000001E-2</c:v>
                </c:pt>
                <c:pt idx="61">
                  <c:v>2.4424999999999999E-2</c:v>
                </c:pt>
                <c:pt idx="62">
                  <c:v>3.8996999999999997E-2</c:v>
                </c:pt>
                <c:pt idx="63">
                  <c:v>5.3224E-2</c:v>
                </c:pt>
                <c:pt idx="64">
                  <c:v>4.1000000000000002E-2</c:v>
                </c:pt>
                <c:pt idx="65">
                  <c:v>2.5291000000000001E-2</c:v>
                </c:pt>
                <c:pt idx="66">
                  <c:v>2.0594999999999999E-2</c:v>
                </c:pt>
                <c:pt idx="67">
                  <c:v>2.128E-2</c:v>
                </c:pt>
                <c:pt idx="68">
                  <c:v>2.1576999999999999E-2</c:v>
                </c:pt>
                <c:pt idx="69">
                  <c:v>2.0029999999999999E-2</c:v>
                </c:pt>
                <c:pt idx="70">
                  <c:v>3.3195000000000002E-2</c:v>
                </c:pt>
                <c:pt idx="71">
                  <c:v>5.6259999999999998E-2</c:v>
                </c:pt>
                <c:pt idx="72">
                  <c:v>4.4696E-2</c:v>
                </c:pt>
                <c:pt idx="73">
                  <c:v>2.1073000000000001E-2</c:v>
                </c:pt>
                <c:pt idx="74">
                  <c:v>1.6548E-2</c:v>
                </c:pt>
                <c:pt idx="75">
                  <c:v>1.4311000000000001E-2</c:v>
                </c:pt>
                <c:pt idx="76">
                  <c:v>1.406E-2</c:v>
                </c:pt>
                <c:pt idx="77">
                  <c:v>1.5134E-2</c:v>
                </c:pt>
                <c:pt idx="78">
                  <c:v>1.4590000000000001E-2</c:v>
                </c:pt>
                <c:pt idx="79">
                  <c:v>1.2434000000000001E-2</c:v>
                </c:pt>
                <c:pt idx="80">
                  <c:v>1.227E-2</c:v>
                </c:pt>
                <c:pt idx="81">
                  <c:v>1.3950000000000001E-2</c:v>
                </c:pt>
                <c:pt idx="82">
                  <c:v>1.4128E-2</c:v>
                </c:pt>
                <c:pt idx="83">
                  <c:v>1.5816E-2</c:v>
                </c:pt>
                <c:pt idx="84">
                  <c:v>2.4656999999999998E-2</c:v>
                </c:pt>
                <c:pt idx="85">
                  <c:v>2.8257000000000001E-2</c:v>
                </c:pt>
                <c:pt idx="86">
                  <c:v>2.3675999999999999E-2</c:v>
                </c:pt>
                <c:pt idx="87">
                  <c:v>1.6381E-2</c:v>
                </c:pt>
                <c:pt idx="88">
                  <c:v>1.0092E-2</c:v>
                </c:pt>
                <c:pt idx="89">
                  <c:v>9.2777999999999992E-3</c:v>
                </c:pt>
                <c:pt idx="90">
                  <c:v>8.7547000000000007E-3</c:v>
                </c:pt>
                <c:pt idx="91">
                  <c:v>7.2766999999999997E-3</c:v>
                </c:pt>
                <c:pt idx="92">
                  <c:v>6.1457999999999999E-3</c:v>
                </c:pt>
                <c:pt idx="93">
                  <c:v>6.9554999999999999E-3</c:v>
                </c:pt>
                <c:pt idx="94">
                  <c:v>6.1241000000000004E-3</c:v>
                </c:pt>
                <c:pt idx="95">
                  <c:v>5.5275000000000003E-3</c:v>
                </c:pt>
                <c:pt idx="96">
                  <c:v>5.6547999999999998E-3</c:v>
                </c:pt>
                <c:pt idx="97">
                  <c:v>2.9702000000000001E-3</c:v>
                </c:pt>
                <c:pt idx="98">
                  <c:v>3.3752000000000001E-3</c:v>
                </c:pt>
                <c:pt idx="99">
                  <c:v>6.4351E-3</c:v>
                </c:pt>
                <c:pt idx="100">
                  <c:v>1.014E-2</c:v>
                </c:pt>
                <c:pt idx="101">
                  <c:v>2.7431000000000001E-2</c:v>
                </c:pt>
                <c:pt idx="102">
                  <c:v>2.6461999999999999E-2</c:v>
                </c:pt>
                <c:pt idx="103">
                  <c:v>9.3489999999999997E-3</c:v>
                </c:pt>
                <c:pt idx="104">
                  <c:v>3.6922000000000001E-3</c:v>
                </c:pt>
                <c:pt idx="105">
                  <c:v>3.9277000000000001E-3</c:v>
                </c:pt>
                <c:pt idx="106">
                  <c:v>5.2941000000000004E-3</c:v>
                </c:pt>
                <c:pt idx="107">
                  <c:v>8.1507999999999997E-3</c:v>
                </c:pt>
                <c:pt idx="108">
                  <c:v>1.3568999999999999E-2</c:v>
                </c:pt>
              </c:numCache>
            </c:numRef>
          </c:yVal>
          <c:smooth val="1"/>
          <c:extLst>
            <c:ext xmlns:c16="http://schemas.microsoft.com/office/drawing/2014/chart" uri="{C3380CC4-5D6E-409C-BE32-E72D297353CC}">
              <c16:uniqueId val="{00000000-3DE7-5949-9A03-1FEFF47016A9}"/>
            </c:ext>
          </c:extLst>
        </c:ser>
        <c:dLbls>
          <c:showLegendKey val="0"/>
          <c:showVal val="0"/>
          <c:showCatName val="0"/>
          <c:showSerName val="0"/>
          <c:showPercent val="0"/>
          <c:showBubbleSize val="0"/>
        </c:dLbls>
        <c:axId val="536755519"/>
        <c:axId val="532704031"/>
      </c:scatterChart>
      <c:valAx>
        <c:axId val="536755519"/>
        <c:scaling>
          <c:orientation val="maxMin"/>
          <c:max val="5"/>
          <c:min val="-9"/>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latin typeface="Symbol" pitchFamily="2" charset="2"/>
                  </a:rPr>
                  <a:t>d</a:t>
                </a:r>
                <a:r>
                  <a:rPr lang="en-US" sz="1800"/>
                  <a:t> (ppm)</a:t>
                </a:r>
              </a:p>
            </c:rich>
          </c:tx>
          <c:layout>
            <c:manualLayout>
              <c:xMode val="edge"/>
              <c:yMode val="edge"/>
              <c:x val="0.40176798927424695"/>
              <c:y val="0.90530426502023453"/>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04031"/>
        <c:crosses val="autoZero"/>
        <c:crossBetween val="midCat"/>
        <c:majorUnit val="2"/>
      </c:valAx>
      <c:valAx>
        <c:axId val="532704031"/>
        <c:scaling>
          <c:orientation val="minMax"/>
          <c:min val="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dV(logd)</a:t>
                </a:r>
                <a:r>
                  <a:rPr lang="en-US" sz="1800" baseline="0"/>
                  <a:t> mL/g</a:t>
                </a:r>
                <a:endParaRPr lang="en-US" sz="1800"/>
              </a:p>
            </c:rich>
          </c:tx>
          <c:layout>
            <c:manualLayout>
              <c:xMode val="edge"/>
              <c:yMode val="edge"/>
              <c:x val="1.2653343464829112E-2"/>
              <c:y val="0.39882273385343625"/>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7555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Pore Size Distribution</a:t>
            </a:r>
            <a:endParaRPr lang="en-US" sz="2000" baseline="0"/>
          </a:p>
          <a:p>
            <a:pPr>
              <a:defRPr sz="2000"/>
            </a:pPr>
            <a:r>
              <a:rPr lang="en-US" sz="2000" baseline="0"/>
              <a:t>from </a:t>
            </a:r>
            <a:r>
              <a:rPr lang="en-US" sz="2000" b="0" i="0" u="none" strike="noStrike" baseline="0">
                <a:effectLst/>
              </a:rPr>
              <a:t>Gas Sorption</a:t>
            </a:r>
            <a:endParaRPr lang="en-US" sz="2000"/>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'serie5, NaCl'!$AI$4:$AI$112</c:f>
              <c:numCache>
                <c:formatCode>0.0000</c:formatCode>
                <c:ptCount val="109"/>
                <c:pt idx="0">
                  <c:v>0.64</c:v>
                </c:pt>
                <c:pt idx="1">
                  <c:v>0.66600000000000004</c:v>
                </c:pt>
                <c:pt idx="2">
                  <c:v>0.69399999999999995</c:v>
                </c:pt>
                <c:pt idx="3">
                  <c:v>0.72299999999999998</c:v>
                </c:pt>
                <c:pt idx="4">
                  <c:v>0.753</c:v>
                </c:pt>
                <c:pt idx="5">
                  <c:v>0.78500000000000003</c:v>
                </c:pt>
                <c:pt idx="6">
                  <c:v>0.81799999999999995</c:v>
                </c:pt>
                <c:pt idx="7">
                  <c:v>0.85199999999999998</c:v>
                </c:pt>
                <c:pt idx="8">
                  <c:v>0.88900000000000001</c:v>
                </c:pt>
                <c:pt idx="9">
                  <c:v>0.92600000000000005</c:v>
                </c:pt>
                <c:pt idx="10">
                  <c:v>0.96599999999999997</c:v>
                </c:pt>
                <c:pt idx="11">
                  <c:v>1.0069999999999999</c:v>
                </c:pt>
                <c:pt idx="12">
                  <c:v>1.0509999999999999</c:v>
                </c:pt>
                <c:pt idx="13">
                  <c:v>1.0960000000000001</c:v>
                </c:pt>
                <c:pt idx="14">
                  <c:v>1.1439999999999999</c:v>
                </c:pt>
                <c:pt idx="15">
                  <c:v>1.1930000000000001</c:v>
                </c:pt>
                <c:pt idx="16">
                  <c:v>1.2450000000000001</c:v>
                </c:pt>
                <c:pt idx="17">
                  <c:v>1.2989999999999999</c:v>
                </c:pt>
                <c:pt idx="18">
                  <c:v>1.3560000000000001</c:v>
                </c:pt>
                <c:pt idx="19">
                  <c:v>1.4159999999999999</c:v>
                </c:pt>
                <c:pt idx="20">
                  <c:v>1.478</c:v>
                </c:pt>
                <c:pt idx="21">
                  <c:v>1.5429999999999999</c:v>
                </c:pt>
                <c:pt idx="22">
                  <c:v>1.611</c:v>
                </c:pt>
                <c:pt idx="23">
                  <c:v>1.6819999999999999</c:v>
                </c:pt>
                <c:pt idx="24">
                  <c:v>1.756</c:v>
                </c:pt>
                <c:pt idx="25">
                  <c:v>1.8340000000000001</c:v>
                </c:pt>
                <c:pt idx="26">
                  <c:v>1.915</c:v>
                </c:pt>
                <c:pt idx="27">
                  <c:v>2</c:v>
                </c:pt>
                <c:pt idx="28">
                  <c:v>2.1206</c:v>
                </c:pt>
                <c:pt idx="29">
                  <c:v>2.1947999999999999</c:v>
                </c:pt>
                <c:pt idx="30">
                  <c:v>2.2717000000000001</c:v>
                </c:pt>
                <c:pt idx="31">
                  <c:v>2.3512</c:v>
                </c:pt>
                <c:pt idx="32">
                  <c:v>2.4335</c:v>
                </c:pt>
                <c:pt idx="33">
                  <c:v>2.5186000000000002</c:v>
                </c:pt>
                <c:pt idx="34">
                  <c:v>2.6067999999999998</c:v>
                </c:pt>
                <c:pt idx="35">
                  <c:v>2.698</c:v>
                </c:pt>
                <c:pt idx="36">
                  <c:v>2.7925</c:v>
                </c:pt>
                <c:pt idx="37">
                  <c:v>2.8902000000000001</c:v>
                </c:pt>
                <c:pt idx="38">
                  <c:v>2.9914000000000001</c:v>
                </c:pt>
                <c:pt idx="39">
                  <c:v>3.0960999999999999</c:v>
                </c:pt>
                <c:pt idx="40">
                  <c:v>3.2044000000000001</c:v>
                </c:pt>
                <c:pt idx="41">
                  <c:v>3.3166000000000002</c:v>
                </c:pt>
                <c:pt idx="42">
                  <c:v>3.4325999999999999</c:v>
                </c:pt>
                <c:pt idx="43">
                  <c:v>3.5528</c:v>
                </c:pt>
                <c:pt idx="44">
                  <c:v>3.6770999999999998</c:v>
                </c:pt>
                <c:pt idx="45">
                  <c:v>3.8058000000000001</c:v>
                </c:pt>
                <c:pt idx="46">
                  <c:v>3.9390000000000001</c:v>
                </c:pt>
                <c:pt idx="47">
                  <c:v>4.0769000000000002</c:v>
                </c:pt>
                <c:pt idx="48">
                  <c:v>4.2195999999999998</c:v>
                </c:pt>
                <c:pt idx="49">
                  <c:v>4.3673000000000002</c:v>
                </c:pt>
                <c:pt idx="50">
                  <c:v>4.5201000000000002</c:v>
                </c:pt>
                <c:pt idx="51">
                  <c:v>4.6783999999999999</c:v>
                </c:pt>
                <c:pt idx="52">
                  <c:v>4.8421000000000003</c:v>
                </c:pt>
                <c:pt idx="53">
                  <c:v>5.0115999999999996</c:v>
                </c:pt>
                <c:pt idx="54">
                  <c:v>5.1870000000000003</c:v>
                </c:pt>
                <c:pt idx="55">
                  <c:v>5.3689999999999998</c:v>
                </c:pt>
                <c:pt idx="56">
                  <c:v>5.556</c:v>
                </c:pt>
                <c:pt idx="57">
                  <c:v>5.7510000000000003</c:v>
                </c:pt>
                <c:pt idx="58">
                  <c:v>5.952</c:v>
                </c:pt>
                <c:pt idx="59">
                  <c:v>6.16</c:v>
                </c:pt>
                <c:pt idx="60">
                  <c:v>6.3760000000000003</c:v>
                </c:pt>
                <c:pt idx="61">
                  <c:v>6.5990000000000002</c:v>
                </c:pt>
                <c:pt idx="62">
                  <c:v>6.83</c:v>
                </c:pt>
                <c:pt idx="63">
                  <c:v>7.069</c:v>
                </c:pt>
                <c:pt idx="64">
                  <c:v>7.3170000000000002</c:v>
                </c:pt>
                <c:pt idx="65">
                  <c:v>7.5730000000000004</c:v>
                </c:pt>
                <c:pt idx="66">
                  <c:v>7.8379000000000003</c:v>
                </c:pt>
                <c:pt idx="67">
                  <c:v>8.1121999999999996</c:v>
                </c:pt>
                <c:pt idx="68">
                  <c:v>8.3961000000000006</c:v>
                </c:pt>
                <c:pt idx="69">
                  <c:v>8.69</c:v>
                </c:pt>
                <c:pt idx="70">
                  <c:v>8.9940999999999995</c:v>
                </c:pt>
                <c:pt idx="71">
                  <c:v>9.3088999999999995</c:v>
                </c:pt>
                <c:pt idx="72">
                  <c:v>9.6347000000000005</c:v>
                </c:pt>
                <c:pt idx="73">
                  <c:v>9.9719999999999995</c:v>
                </c:pt>
                <c:pt idx="74">
                  <c:v>10.321</c:v>
                </c:pt>
                <c:pt idx="75">
                  <c:v>10.682</c:v>
                </c:pt>
                <c:pt idx="76">
                  <c:v>11.055999999999999</c:v>
                </c:pt>
                <c:pt idx="77">
                  <c:v>11.443</c:v>
                </c:pt>
                <c:pt idx="78">
                  <c:v>11.8436</c:v>
                </c:pt>
                <c:pt idx="79">
                  <c:v>12.258100000000001</c:v>
                </c:pt>
                <c:pt idx="80">
                  <c:v>12.687099999999999</c:v>
                </c:pt>
                <c:pt idx="81">
                  <c:v>13.1312</c:v>
                </c:pt>
                <c:pt idx="82">
                  <c:v>13.5908</c:v>
                </c:pt>
                <c:pt idx="83">
                  <c:v>14.0664</c:v>
                </c:pt>
                <c:pt idx="84">
                  <c:v>14.5588</c:v>
                </c:pt>
                <c:pt idx="85">
                  <c:v>15.068300000000001</c:v>
                </c:pt>
                <c:pt idx="86">
                  <c:v>15.595700000000001</c:v>
                </c:pt>
                <c:pt idx="87">
                  <c:v>16.1416</c:v>
                </c:pt>
                <c:pt idx="88">
                  <c:v>16.706499999999998</c:v>
                </c:pt>
                <c:pt idx="89">
                  <c:v>17.2912</c:v>
                </c:pt>
                <c:pt idx="90">
                  <c:v>17.8964</c:v>
                </c:pt>
                <c:pt idx="91">
                  <c:v>18.5228</c:v>
                </c:pt>
                <c:pt idx="92">
                  <c:v>19.171099999999999</c:v>
                </c:pt>
                <c:pt idx="93">
                  <c:v>19.842099999999999</c:v>
                </c:pt>
                <c:pt idx="94">
                  <c:v>20.5366</c:v>
                </c:pt>
                <c:pt idx="95">
                  <c:v>21.255299999999998</c:v>
                </c:pt>
                <c:pt idx="96">
                  <c:v>21.999300000000002</c:v>
                </c:pt>
                <c:pt idx="97">
                  <c:v>22.769300000000001</c:v>
                </c:pt>
                <c:pt idx="98">
                  <c:v>23.566199999999998</c:v>
                </c:pt>
                <c:pt idx="99">
                  <c:v>24.390999999999998</c:v>
                </c:pt>
                <c:pt idx="100">
                  <c:v>25.244700000000002</c:v>
                </c:pt>
                <c:pt idx="101">
                  <c:v>26.1282</c:v>
                </c:pt>
                <c:pt idx="102">
                  <c:v>27.0427</c:v>
                </c:pt>
                <c:pt idx="103">
                  <c:v>27.9892</c:v>
                </c:pt>
                <c:pt idx="104">
                  <c:v>28.968900000000001</c:v>
                </c:pt>
                <c:pt idx="105">
                  <c:v>29.982800000000001</c:v>
                </c:pt>
                <c:pt idx="106">
                  <c:v>31.0322</c:v>
                </c:pt>
                <c:pt idx="107">
                  <c:v>32.118299999999998</c:v>
                </c:pt>
                <c:pt idx="108">
                  <c:v>33.242400000000004</c:v>
                </c:pt>
              </c:numCache>
            </c:numRef>
          </c:xVal>
          <c:yVal>
            <c:numRef>
              <c:f>'serie5, NaCl'!$AE$4:$AE$112</c:f>
              <c:numCache>
                <c:formatCode>0.0000</c:formatCode>
                <c:ptCount val="109"/>
                <c:pt idx="0">
                  <c:v>1.1566000000000001</c:v>
                </c:pt>
                <c:pt idx="1">
                  <c:v>0.98219999999999996</c:v>
                </c:pt>
                <c:pt idx="2">
                  <c:v>0.74314999999999998</c:v>
                </c:pt>
                <c:pt idx="3">
                  <c:v>0.69074000000000002</c:v>
                </c:pt>
                <c:pt idx="4">
                  <c:v>0.76063000000000003</c:v>
                </c:pt>
                <c:pt idx="5">
                  <c:v>0.84323000000000004</c:v>
                </c:pt>
                <c:pt idx="6">
                  <c:v>0.83604000000000001</c:v>
                </c:pt>
                <c:pt idx="7">
                  <c:v>0.71353</c:v>
                </c:pt>
                <c:pt idx="8">
                  <c:v>0.62085999999999997</c:v>
                </c:pt>
                <c:pt idx="9">
                  <c:v>0.61248000000000002</c:v>
                </c:pt>
                <c:pt idx="10">
                  <c:v>0.65598999999999996</c:v>
                </c:pt>
                <c:pt idx="11">
                  <c:v>0.71716999999999997</c:v>
                </c:pt>
                <c:pt idx="12">
                  <c:v>0.75666</c:v>
                </c:pt>
                <c:pt idx="13">
                  <c:v>0.79100000000000004</c:v>
                </c:pt>
                <c:pt idx="14">
                  <c:v>0.73245000000000005</c:v>
                </c:pt>
                <c:pt idx="15">
                  <c:v>0.54149000000000003</c:v>
                </c:pt>
                <c:pt idx="16">
                  <c:v>0.40950999999999999</c:v>
                </c:pt>
                <c:pt idx="17">
                  <c:v>0.32699</c:v>
                </c:pt>
                <c:pt idx="18">
                  <c:v>0.17113</c:v>
                </c:pt>
                <c:pt idx="19">
                  <c:v>3.9239999999999997E-2</c:v>
                </c:pt>
                <c:pt idx="20">
                  <c:v>4.8551000000000002E-3</c:v>
                </c:pt>
                <c:pt idx="21">
                  <c:v>1.2277E-2</c:v>
                </c:pt>
                <c:pt idx="22">
                  <c:v>1.0014E-2</c:v>
                </c:pt>
                <c:pt idx="23">
                  <c:v>2.5861999999999999E-3</c:v>
                </c:pt>
                <c:pt idx="24">
                  <c:v>3.4265000000000001E-4</c:v>
                </c:pt>
                <c:pt idx="25">
                  <c:v>3.4201000000000001E-4</c:v>
                </c:pt>
                <c:pt idx="26">
                  <c:v>4.3169999999999997E-3</c:v>
                </c:pt>
                <c:pt idx="27">
                  <c:v>0.14446000000000001</c:v>
                </c:pt>
                <c:pt idx="28">
                  <c:v>0.32801000000000002</c:v>
                </c:pt>
                <c:pt idx="29">
                  <c:v>0.38242999999999999</c:v>
                </c:pt>
                <c:pt idx="30">
                  <c:v>0.24110999999999999</c:v>
                </c:pt>
                <c:pt idx="31">
                  <c:v>0.154</c:v>
                </c:pt>
                <c:pt idx="32">
                  <c:v>0.10934000000000001</c:v>
                </c:pt>
                <c:pt idx="33">
                  <c:v>8.5958000000000007E-2</c:v>
                </c:pt>
                <c:pt idx="34">
                  <c:v>5.7292999999999997E-2</c:v>
                </c:pt>
                <c:pt idx="35">
                  <c:v>2.9930999999999999E-2</c:v>
                </c:pt>
                <c:pt idx="36">
                  <c:v>2.0149E-2</c:v>
                </c:pt>
                <c:pt idx="37">
                  <c:v>1.8120000000000001E-2</c:v>
                </c:pt>
                <c:pt idx="38">
                  <c:v>2.2311000000000001E-2</c:v>
                </c:pt>
                <c:pt idx="39">
                  <c:v>2.5066999999999999E-2</c:v>
                </c:pt>
                <c:pt idx="40">
                  <c:v>2.9031999999999999E-2</c:v>
                </c:pt>
                <c:pt idx="41">
                  <c:v>4.6425000000000001E-2</c:v>
                </c:pt>
                <c:pt idx="42">
                  <c:v>4.5471999999999999E-2</c:v>
                </c:pt>
                <c:pt idx="43">
                  <c:v>3.4522999999999998E-2</c:v>
                </c:pt>
                <c:pt idx="44">
                  <c:v>4.7953000000000003E-2</c:v>
                </c:pt>
                <c:pt idx="45">
                  <c:v>6.3537999999999997E-2</c:v>
                </c:pt>
                <c:pt idx="46">
                  <c:v>5.9490000000000001E-2</c:v>
                </c:pt>
                <c:pt idx="47">
                  <c:v>6.1751E-2</c:v>
                </c:pt>
                <c:pt idx="48">
                  <c:v>6.2039999999999998E-2</c:v>
                </c:pt>
                <c:pt idx="49">
                  <c:v>5.6727E-2</c:v>
                </c:pt>
                <c:pt idx="50">
                  <c:v>7.3388999999999996E-2</c:v>
                </c:pt>
                <c:pt idx="51">
                  <c:v>6.4879000000000006E-2</c:v>
                </c:pt>
                <c:pt idx="52">
                  <c:v>6.3949000000000006E-2</c:v>
                </c:pt>
                <c:pt idx="53">
                  <c:v>7.8044000000000002E-2</c:v>
                </c:pt>
                <c:pt idx="54">
                  <c:v>5.4186999999999999E-2</c:v>
                </c:pt>
                <c:pt idx="55">
                  <c:v>3.0747E-2</c:v>
                </c:pt>
                <c:pt idx="56">
                  <c:v>2.8389000000000001E-2</c:v>
                </c:pt>
                <c:pt idx="57">
                  <c:v>5.4087000000000003E-2</c:v>
                </c:pt>
                <c:pt idx="58">
                  <c:v>5.8362999999999998E-2</c:v>
                </c:pt>
                <c:pt idx="59">
                  <c:v>3.3454999999999999E-2</c:v>
                </c:pt>
                <c:pt idx="60">
                  <c:v>2.5419000000000001E-2</c:v>
                </c:pt>
                <c:pt idx="61">
                  <c:v>2.4424999999999999E-2</c:v>
                </c:pt>
                <c:pt idx="62">
                  <c:v>3.8996999999999997E-2</c:v>
                </c:pt>
                <c:pt idx="63">
                  <c:v>5.3224E-2</c:v>
                </c:pt>
                <c:pt idx="64">
                  <c:v>4.1000000000000002E-2</c:v>
                </c:pt>
                <c:pt idx="65">
                  <c:v>2.5291000000000001E-2</c:v>
                </c:pt>
                <c:pt idx="66">
                  <c:v>2.0594999999999999E-2</c:v>
                </c:pt>
                <c:pt idx="67">
                  <c:v>2.128E-2</c:v>
                </c:pt>
                <c:pt idx="68">
                  <c:v>2.1576999999999999E-2</c:v>
                </c:pt>
                <c:pt idx="69">
                  <c:v>2.0029999999999999E-2</c:v>
                </c:pt>
                <c:pt idx="70">
                  <c:v>3.3195000000000002E-2</c:v>
                </c:pt>
                <c:pt idx="71">
                  <c:v>5.6259999999999998E-2</c:v>
                </c:pt>
                <c:pt idx="72">
                  <c:v>4.4696E-2</c:v>
                </c:pt>
                <c:pt idx="73">
                  <c:v>2.1073000000000001E-2</c:v>
                </c:pt>
                <c:pt idx="74">
                  <c:v>1.6548E-2</c:v>
                </c:pt>
                <c:pt idx="75">
                  <c:v>1.4311000000000001E-2</c:v>
                </c:pt>
                <c:pt idx="76">
                  <c:v>1.406E-2</c:v>
                </c:pt>
                <c:pt idx="77">
                  <c:v>1.5134E-2</c:v>
                </c:pt>
                <c:pt idx="78">
                  <c:v>1.4590000000000001E-2</c:v>
                </c:pt>
                <c:pt idx="79">
                  <c:v>1.2434000000000001E-2</c:v>
                </c:pt>
                <c:pt idx="80">
                  <c:v>1.227E-2</c:v>
                </c:pt>
                <c:pt idx="81">
                  <c:v>1.3950000000000001E-2</c:v>
                </c:pt>
                <c:pt idx="82">
                  <c:v>1.4128E-2</c:v>
                </c:pt>
                <c:pt idx="83">
                  <c:v>1.5816E-2</c:v>
                </c:pt>
                <c:pt idx="84">
                  <c:v>2.4656999999999998E-2</c:v>
                </c:pt>
                <c:pt idx="85">
                  <c:v>2.8257000000000001E-2</c:v>
                </c:pt>
                <c:pt idx="86">
                  <c:v>2.3675999999999999E-2</c:v>
                </c:pt>
                <c:pt idx="87">
                  <c:v>1.6381E-2</c:v>
                </c:pt>
                <c:pt idx="88">
                  <c:v>1.0092E-2</c:v>
                </c:pt>
                <c:pt idx="89">
                  <c:v>9.2777999999999992E-3</c:v>
                </c:pt>
                <c:pt idx="90">
                  <c:v>8.7547000000000007E-3</c:v>
                </c:pt>
                <c:pt idx="91">
                  <c:v>7.2766999999999997E-3</c:v>
                </c:pt>
                <c:pt idx="92">
                  <c:v>6.1457999999999999E-3</c:v>
                </c:pt>
                <c:pt idx="93">
                  <c:v>6.9554999999999999E-3</c:v>
                </c:pt>
                <c:pt idx="94">
                  <c:v>6.1241000000000004E-3</c:v>
                </c:pt>
                <c:pt idx="95">
                  <c:v>5.5275000000000003E-3</c:v>
                </c:pt>
                <c:pt idx="96">
                  <c:v>5.6547999999999998E-3</c:v>
                </c:pt>
                <c:pt idx="97">
                  <c:v>2.9702000000000001E-3</c:v>
                </c:pt>
                <c:pt idx="98">
                  <c:v>3.3752000000000001E-3</c:v>
                </c:pt>
                <c:pt idx="99">
                  <c:v>6.4351E-3</c:v>
                </c:pt>
                <c:pt idx="100">
                  <c:v>1.014E-2</c:v>
                </c:pt>
                <c:pt idx="101">
                  <c:v>2.7431000000000001E-2</c:v>
                </c:pt>
                <c:pt idx="102">
                  <c:v>2.6461999999999999E-2</c:v>
                </c:pt>
                <c:pt idx="103">
                  <c:v>9.3489999999999997E-3</c:v>
                </c:pt>
                <c:pt idx="104">
                  <c:v>3.6922000000000001E-3</c:v>
                </c:pt>
                <c:pt idx="105">
                  <c:v>3.9277000000000001E-3</c:v>
                </c:pt>
                <c:pt idx="106">
                  <c:v>5.2941000000000004E-3</c:v>
                </c:pt>
                <c:pt idx="107">
                  <c:v>8.1507999999999997E-3</c:v>
                </c:pt>
                <c:pt idx="108">
                  <c:v>1.3568999999999999E-2</c:v>
                </c:pt>
              </c:numCache>
            </c:numRef>
          </c:yVal>
          <c:smooth val="1"/>
          <c:extLst>
            <c:ext xmlns:c16="http://schemas.microsoft.com/office/drawing/2014/chart" uri="{C3380CC4-5D6E-409C-BE32-E72D297353CC}">
              <c16:uniqueId val="{00000001-1403-B346-B497-204F6C066299}"/>
            </c:ext>
          </c:extLst>
        </c:ser>
        <c:dLbls>
          <c:showLegendKey val="0"/>
          <c:showVal val="0"/>
          <c:showCatName val="0"/>
          <c:showSerName val="0"/>
          <c:showPercent val="0"/>
          <c:showBubbleSize val="0"/>
        </c:dLbls>
        <c:axId val="536755519"/>
        <c:axId val="532704031"/>
      </c:scatterChart>
      <c:valAx>
        <c:axId val="536755519"/>
        <c:scaling>
          <c:orientation val="maxMin"/>
          <c:max val="33"/>
          <c:min val="0"/>
        </c:scaling>
        <c:delete val="0"/>
        <c:axPos val="b"/>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pore size (nm)</a:t>
                </a:r>
              </a:p>
            </c:rich>
          </c:tx>
          <c:layout>
            <c:manualLayout>
              <c:xMode val="edge"/>
              <c:yMode val="edge"/>
              <c:x val="0.40276810781971151"/>
              <c:y val="0.89837062713222327"/>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04031"/>
        <c:crosses val="autoZero"/>
        <c:crossBetween val="midCat"/>
        <c:majorUnit val="5"/>
      </c:valAx>
      <c:valAx>
        <c:axId val="532704031"/>
        <c:scaling>
          <c:orientation val="minMax"/>
          <c:min val="0"/>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800" b="0" i="0" baseline="0">
                    <a:effectLst/>
                  </a:rPr>
                  <a:t>dV(logd) mL/g</a:t>
                </a:r>
                <a:endParaRPr lang="en-GB">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6755519"/>
        <c:crosses val="autoZero"/>
        <c:crossBetween val="midCat"/>
        <c:majorUnit val="0.4"/>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'delta vs pore size'!$L$10</c:f>
              <c:strCache>
                <c:ptCount val="1"/>
                <c:pt idx="0">
                  <c:v>sum</c:v>
                </c:pt>
              </c:strCache>
            </c:strRef>
          </c:tx>
          <c:spPr>
            <a:ln w="25400" cap="rnd">
              <a:noFill/>
              <a:round/>
            </a:ln>
            <a:effectLst/>
          </c:spPr>
          <c:marker>
            <c:symbol val="circle"/>
            <c:size val="5"/>
            <c:spPr>
              <a:solidFill>
                <a:schemeClr val="accent1"/>
              </a:solidFill>
              <a:ln w="9525">
                <a:solidFill>
                  <a:schemeClr val="accent1"/>
                </a:solidFill>
              </a:ln>
              <a:effectLst/>
            </c:spPr>
          </c:marker>
          <c:xVal>
            <c:numRef>
              <c:f>'delta vs pore size'!$E$11:$E$1816</c:f>
              <c:numCache>
                <c:formatCode>0.0000</c:formatCode>
                <c:ptCount val="1806"/>
                <c:pt idx="0">
                  <c:v>0.46500000000000002</c:v>
                </c:pt>
                <c:pt idx="1">
                  <c:v>0.46600000000000003</c:v>
                </c:pt>
                <c:pt idx="2">
                  <c:v>0.46700000000000003</c:v>
                </c:pt>
                <c:pt idx="3">
                  <c:v>0.46800000000000003</c:v>
                </c:pt>
                <c:pt idx="4">
                  <c:v>0.46899999999999997</c:v>
                </c:pt>
                <c:pt idx="5">
                  <c:v>0.47</c:v>
                </c:pt>
                <c:pt idx="6">
                  <c:v>0.47099999999999997</c:v>
                </c:pt>
                <c:pt idx="7">
                  <c:v>0.47199999999999998</c:v>
                </c:pt>
                <c:pt idx="8">
                  <c:v>0.47299999999999998</c:v>
                </c:pt>
                <c:pt idx="9">
                  <c:v>0.47399999999999998</c:v>
                </c:pt>
                <c:pt idx="10">
                  <c:v>0.47499999999999998</c:v>
                </c:pt>
                <c:pt idx="11">
                  <c:v>0.47599999999999998</c:v>
                </c:pt>
                <c:pt idx="12">
                  <c:v>0.47699999999999998</c:v>
                </c:pt>
                <c:pt idx="13">
                  <c:v>0.47799999999999998</c:v>
                </c:pt>
                <c:pt idx="14">
                  <c:v>0.47899999999999998</c:v>
                </c:pt>
                <c:pt idx="15">
                  <c:v>0.48</c:v>
                </c:pt>
                <c:pt idx="16">
                  <c:v>0.48099999999999998</c:v>
                </c:pt>
                <c:pt idx="17">
                  <c:v>0.48199999999999998</c:v>
                </c:pt>
                <c:pt idx="18">
                  <c:v>0.48299999999999998</c:v>
                </c:pt>
                <c:pt idx="19">
                  <c:v>0.48399999999999999</c:v>
                </c:pt>
                <c:pt idx="20">
                  <c:v>0.48499999999999999</c:v>
                </c:pt>
                <c:pt idx="21">
                  <c:v>0.48599999999999999</c:v>
                </c:pt>
                <c:pt idx="22">
                  <c:v>0.48699999999999999</c:v>
                </c:pt>
                <c:pt idx="23">
                  <c:v>0.48799999999999999</c:v>
                </c:pt>
                <c:pt idx="24">
                  <c:v>0.48899999999999999</c:v>
                </c:pt>
                <c:pt idx="25">
                  <c:v>0.49</c:v>
                </c:pt>
                <c:pt idx="26">
                  <c:v>0.49099999999999999</c:v>
                </c:pt>
                <c:pt idx="27">
                  <c:v>0.49199999999999999</c:v>
                </c:pt>
                <c:pt idx="28">
                  <c:v>0.49299999999999999</c:v>
                </c:pt>
                <c:pt idx="29">
                  <c:v>0.49399999999999999</c:v>
                </c:pt>
                <c:pt idx="30">
                  <c:v>0.495</c:v>
                </c:pt>
                <c:pt idx="31">
                  <c:v>0.496</c:v>
                </c:pt>
                <c:pt idx="32">
                  <c:v>0.497</c:v>
                </c:pt>
                <c:pt idx="33">
                  <c:v>0.498</c:v>
                </c:pt>
                <c:pt idx="34">
                  <c:v>0.499</c:v>
                </c:pt>
                <c:pt idx="35">
                  <c:v>0.5</c:v>
                </c:pt>
                <c:pt idx="36">
                  <c:v>0.501</c:v>
                </c:pt>
                <c:pt idx="37">
                  <c:v>0.502</c:v>
                </c:pt>
                <c:pt idx="38">
                  <c:v>0.503</c:v>
                </c:pt>
                <c:pt idx="39">
                  <c:v>0.504</c:v>
                </c:pt>
                <c:pt idx="40">
                  <c:v>0.505</c:v>
                </c:pt>
                <c:pt idx="41">
                  <c:v>0.50600000000000001</c:v>
                </c:pt>
                <c:pt idx="42">
                  <c:v>0.50700000000000001</c:v>
                </c:pt>
                <c:pt idx="43">
                  <c:v>0.50800000000000001</c:v>
                </c:pt>
                <c:pt idx="44">
                  <c:v>0.50900000000000001</c:v>
                </c:pt>
                <c:pt idx="45">
                  <c:v>0.51</c:v>
                </c:pt>
                <c:pt idx="46">
                  <c:v>0.51100000000000001</c:v>
                </c:pt>
                <c:pt idx="47">
                  <c:v>0.51200000000000001</c:v>
                </c:pt>
                <c:pt idx="48">
                  <c:v>0.51300000000000001</c:v>
                </c:pt>
                <c:pt idx="49">
                  <c:v>0.51400000000000001</c:v>
                </c:pt>
                <c:pt idx="50">
                  <c:v>0.51500000000000001</c:v>
                </c:pt>
                <c:pt idx="51">
                  <c:v>0.51600000000000001</c:v>
                </c:pt>
                <c:pt idx="52">
                  <c:v>0.51700000000000002</c:v>
                </c:pt>
                <c:pt idx="53">
                  <c:v>0.51800000000000002</c:v>
                </c:pt>
                <c:pt idx="54">
                  <c:v>0.51900000000000002</c:v>
                </c:pt>
                <c:pt idx="55">
                  <c:v>0.52</c:v>
                </c:pt>
                <c:pt idx="56">
                  <c:v>0.52100000000000002</c:v>
                </c:pt>
                <c:pt idx="57">
                  <c:v>0.52200000000000002</c:v>
                </c:pt>
                <c:pt idx="58">
                  <c:v>0.52300000000000002</c:v>
                </c:pt>
                <c:pt idx="59">
                  <c:v>0.52400000000000002</c:v>
                </c:pt>
                <c:pt idx="60">
                  <c:v>0.52500000000000002</c:v>
                </c:pt>
                <c:pt idx="61">
                  <c:v>0.52600000000000002</c:v>
                </c:pt>
                <c:pt idx="62">
                  <c:v>0.52700000000000002</c:v>
                </c:pt>
                <c:pt idx="63">
                  <c:v>0.52800000000000002</c:v>
                </c:pt>
                <c:pt idx="64">
                  <c:v>0.52900000000000003</c:v>
                </c:pt>
                <c:pt idx="65">
                  <c:v>0.53</c:v>
                </c:pt>
                <c:pt idx="66">
                  <c:v>0.53100000000000003</c:v>
                </c:pt>
                <c:pt idx="67">
                  <c:v>0.53200000000000003</c:v>
                </c:pt>
                <c:pt idx="68">
                  <c:v>0.53300000000000003</c:v>
                </c:pt>
                <c:pt idx="69">
                  <c:v>0.53400000000000003</c:v>
                </c:pt>
                <c:pt idx="70">
                  <c:v>0.53500000000000003</c:v>
                </c:pt>
                <c:pt idx="71">
                  <c:v>0.53600000000000003</c:v>
                </c:pt>
                <c:pt idx="72">
                  <c:v>0.53700000000000003</c:v>
                </c:pt>
                <c:pt idx="73">
                  <c:v>0.53800000000000003</c:v>
                </c:pt>
                <c:pt idx="74">
                  <c:v>0.53900000000000003</c:v>
                </c:pt>
                <c:pt idx="75">
                  <c:v>0.54</c:v>
                </c:pt>
                <c:pt idx="76">
                  <c:v>0.54100000000000004</c:v>
                </c:pt>
                <c:pt idx="77">
                  <c:v>0.54200000000000004</c:v>
                </c:pt>
                <c:pt idx="78">
                  <c:v>0.54300000000000004</c:v>
                </c:pt>
                <c:pt idx="79">
                  <c:v>0.54400000000000004</c:v>
                </c:pt>
                <c:pt idx="80">
                  <c:v>0.54500000000000004</c:v>
                </c:pt>
                <c:pt idx="81">
                  <c:v>0.54600000000000004</c:v>
                </c:pt>
                <c:pt idx="82">
                  <c:v>0.54700000000000004</c:v>
                </c:pt>
                <c:pt idx="83">
                  <c:v>0.54800000000000004</c:v>
                </c:pt>
                <c:pt idx="84">
                  <c:v>0.54900000000000004</c:v>
                </c:pt>
                <c:pt idx="85">
                  <c:v>0.55000000000000004</c:v>
                </c:pt>
                <c:pt idx="86">
                  <c:v>0.55100000000000005</c:v>
                </c:pt>
                <c:pt idx="87">
                  <c:v>0.55200000000000005</c:v>
                </c:pt>
                <c:pt idx="88">
                  <c:v>0.55300000000000005</c:v>
                </c:pt>
                <c:pt idx="89">
                  <c:v>0.55400000000000005</c:v>
                </c:pt>
                <c:pt idx="90">
                  <c:v>0.55500000000000005</c:v>
                </c:pt>
                <c:pt idx="91">
                  <c:v>0.55600000000000005</c:v>
                </c:pt>
                <c:pt idx="92">
                  <c:v>0.55700000000000005</c:v>
                </c:pt>
                <c:pt idx="93">
                  <c:v>0.55800000000000005</c:v>
                </c:pt>
                <c:pt idx="94">
                  <c:v>0.55900000000000005</c:v>
                </c:pt>
                <c:pt idx="95">
                  <c:v>0.56000000000000005</c:v>
                </c:pt>
                <c:pt idx="96">
                  <c:v>0.56100000000000005</c:v>
                </c:pt>
                <c:pt idx="97">
                  <c:v>0.56200000000000006</c:v>
                </c:pt>
                <c:pt idx="98">
                  <c:v>0.56299999999999994</c:v>
                </c:pt>
                <c:pt idx="99">
                  <c:v>0.56399999999999995</c:v>
                </c:pt>
                <c:pt idx="100">
                  <c:v>0.56499999999999995</c:v>
                </c:pt>
                <c:pt idx="101">
                  <c:v>0.56599999999999995</c:v>
                </c:pt>
                <c:pt idx="102">
                  <c:v>0.56699999999999995</c:v>
                </c:pt>
                <c:pt idx="103">
                  <c:v>0.56799999999999995</c:v>
                </c:pt>
                <c:pt idx="104">
                  <c:v>0.56899999999999995</c:v>
                </c:pt>
                <c:pt idx="105">
                  <c:v>0.56999999999999995</c:v>
                </c:pt>
                <c:pt idx="106">
                  <c:v>0.57099999999999995</c:v>
                </c:pt>
                <c:pt idx="107">
                  <c:v>0.57199999999999995</c:v>
                </c:pt>
                <c:pt idx="108">
                  <c:v>0.57299999999999995</c:v>
                </c:pt>
                <c:pt idx="109">
                  <c:v>0.57399999999999995</c:v>
                </c:pt>
                <c:pt idx="110">
                  <c:v>0.57499999999999996</c:v>
                </c:pt>
                <c:pt idx="111">
                  <c:v>0.57599999999999996</c:v>
                </c:pt>
                <c:pt idx="112">
                  <c:v>0.57699999999999996</c:v>
                </c:pt>
                <c:pt idx="113">
                  <c:v>0.57799999999999996</c:v>
                </c:pt>
                <c:pt idx="114">
                  <c:v>0.57899999999999996</c:v>
                </c:pt>
                <c:pt idx="115">
                  <c:v>0.57999999999999996</c:v>
                </c:pt>
                <c:pt idx="116">
                  <c:v>0.58099999999999996</c:v>
                </c:pt>
                <c:pt idx="117">
                  <c:v>0.58199999999999996</c:v>
                </c:pt>
                <c:pt idx="118">
                  <c:v>0.58299999999999996</c:v>
                </c:pt>
                <c:pt idx="119">
                  <c:v>0.58399999999999996</c:v>
                </c:pt>
                <c:pt idx="120">
                  <c:v>0.58499999999999996</c:v>
                </c:pt>
                <c:pt idx="121">
                  <c:v>0.58599999999999997</c:v>
                </c:pt>
                <c:pt idx="122">
                  <c:v>0.58699999999999997</c:v>
                </c:pt>
                <c:pt idx="123">
                  <c:v>0.58799999999999997</c:v>
                </c:pt>
                <c:pt idx="124">
                  <c:v>0.58899999999999997</c:v>
                </c:pt>
                <c:pt idx="125">
                  <c:v>0.59</c:v>
                </c:pt>
                <c:pt idx="126">
                  <c:v>0.59099999999999997</c:v>
                </c:pt>
                <c:pt idx="127">
                  <c:v>0.59199999999999997</c:v>
                </c:pt>
                <c:pt idx="128">
                  <c:v>0.59299999999999997</c:v>
                </c:pt>
                <c:pt idx="129">
                  <c:v>0.59399999999999997</c:v>
                </c:pt>
                <c:pt idx="130">
                  <c:v>0.59499999999999997</c:v>
                </c:pt>
                <c:pt idx="131">
                  <c:v>0.59599999999999997</c:v>
                </c:pt>
                <c:pt idx="132">
                  <c:v>0.59699999999999998</c:v>
                </c:pt>
                <c:pt idx="133">
                  <c:v>0.59799999999999998</c:v>
                </c:pt>
                <c:pt idx="134">
                  <c:v>0.59899999999999998</c:v>
                </c:pt>
                <c:pt idx="135">
                  <c:v>0.6</c:v>
                </c:pt>
                <c:pt idx="136">
                  <c:v>0.60099999999999998</c:v>
                </c:pt>
                <c:pt idx="137">
                  <c:v>0.60199999999999998</c:v>
                </c:pt>
                <c:pt idx="138">
                  <c:v>0.60299999999999998</c:v>
                </c:pt>
                <c:pt idx="139">
                  <c:v>0.60399999999999998</c:v>
                </c:pt>
                <c:pt idx="140">
                  <c:v>0.60499999999999998</c:v>
                </c:pt>
                <c:pt idx="141">
                  <c:v>0.60599999999999998</c:v>
                </c:pt>
                <c:pt idx="142">
                  <c:v>0.60699999999999998</c:v>
                </c:pt>
                <c:pt idx="143">
                  <c:v>0.60799999999999998</c:v>
                </c:pt>
                <c:pt idx="144">
                  <c:v>0.60899999999999999</c:v>
                </c:pt>
                <c:pt idx="145">
                  <c:v>0.61</c:v>
                </c:pt>
                <c:pt idx="146">
                  <c:v>0.61099999999999999</c:v>
                </c:pt>
                <c:pt idx="147">
                  <c:v>0.61199999999999999</c:v>
                </c:pt>
                <c:pt idx="148">
                  <c:v>0.61299999999999999</c:v>
                </c:pt>
                <c:pt idx="149">
                  <c:v>0.61399999999999999</c:v>
                </c:pt>
                <c:pt idx="150">
                  <c:v>0.61499999999999999</c:v>
                </c:pt>
                <c:pt idx="151">
                  <c:v>0.61599999999999999</c:v>
                </c:pt>
                <c:pt idx="152">
                  <c:v>0.61699999999999999</c:v>
                </c:pt>
                <c:pt idx="153">
                  <c:v>0.61799999999999999</c:v>
                </c:pt>
                <c:pt idx="154">
                  <c:v>0.61899999999999999</c:v>
                </c:pt>
                <c:pt idx="155">
                  <c:v>0.62</c:v>
                </c:pt>
                <c:pt idx="156">
                  <c:v>0.621</c:v>
                </c:pt>
                <c:pt idx="157">
                  <c:v>0.622</c:v>
                </c:pt>
                <c:pt idx="158">
                  <c:v>0.623</c:v>
                </c:pt>
                <c:pt idx="159">
                  <c:v>0.624</c:v>
                </c:pt>
                <c:pt idx="160">
                  <c:v>0.625</c:v>
                </c:pt>
                <c:pt idx="161">
                  <c:v>0.626</c:v>
                </c:pt>
                <c:pt idx="162">
                  <c:v>0.627</c:v>
                </c:pt>
                <c:pt idx="163">
                  <c:v>0.628</c:v>
                </c:pt>
                <c:pt idx="164">
                  <c:v>0.629</c:v>
                </c:pt>
                <c:pt idx="165">
                  <c:v>0.63</c:v>
                </c:pt>
                <c:pt idx="166">
                  <c:v>0.63100000000000001</c:v>
                </c:pt>
                <c:pt idx="167">
                  <c:v>0.63200000000000001</c:v>
                </c:pt>
                <c:pt idx="168">
                  <c:v>0.63300000000000001</c:v>
                </c:pt>
                <c:pt idx="169">
                  <c:v>0.63400000000000001</c:v>
                </c:pt>
                <c:pt idx="170">
                  <c:v>0.63500000000000001</c:v>
                </c:pt>
                <c:pt idx="171">
                  <c:v>0.63600000000000001</c:v>
                </c:pt>
                <c:pt idx="172">
                  <c:v>0.63700000000000001</c:v>
                </c:pt>
                <c:pt idx="173">
                  <c:v>0.63800000000000001</c:v>
                </c:pt>
                <c:pt idx="174">
                  <c:v>0.63900000000000001</c:v>
                </c:pt>
                <c:pt idx="175">
                  <c:v>0.64</c:v>
                </c:pt>
                <c:pt idx="176">
                  <c:v>0.64100000000000001</c:v>
                </c:pt>
                <c:pt idx="177">
                  <c:v>0.64200000000000002</c:v>
                </c:pt>
                <c:pt idx="178">
                  <c:v>0.64300000000000002</c:v>
                </c:pt>
                <c:pt idx="179">
                  <c:v>0.64400000000000002</c:v>
                </c:pt>
                <c:pt idx="180">
                  <c:v>0.64500000000000002</c:v>
                </c:pt>
                <c:pt idx="181">
                  <c:v>0.64600000000000002</c:v>
                </c:pt>
                <c:pt idx="182">
                  <c:v>0.64700000000000002</c:v>
                </c:pt>
                <c:pt idx="183">
                  <c:v>0.64800000000000002</c:v>
                </c:pt>
                <c:pt idx="184">
                  <c:v>0.64900000000000002</c:v>
                </c:pt>
                <c:pt idx="185">
                  <c:v>0.65</c:v>
                </c:pt>
                <c:pt idx="186">
                  <c:v>0.65100000000000002</c:v>
                </c:pt>
                <c:pt idx="187">
                  <c:v>0.65200000000000002</c:v>
                </c:pt>
                <c:pt idx="188">
                  <c:v>0.65300000000000002</c:v>
                </c:pt>
                <c:pt idx="189">
                  <c:v>0.65400000000000003</c:v>
                </c:pt>
                <c:pt idx="190">
                  <c:v>0.65500000000000003</c:v>
                </c:pt>
                <c:pt idx="191">
                  <c:v>0.65600000000000003</c:v>
                </c:pt>
                <c:pt idx="192">
                  <c:v>0.65700000000000003</c:v>
                </c:pt>
                <c:pt idx="193">
                  <c:v>0.65800000000000003</c:v>
                </c:pt>
                <c:pt idx="194">
                  <c:v>0.65900000000000003</c:v>
                </c:pt>
                <c:pt idx="195">
                  <c:v>0.66</c:v>
                </c:pt>
                <c:pt idx="196">
                  <c:v>0.66100000000000003</c:v>
                </c:pt>
                <c:pt idx="197">
                  <c:v>0.66200000000000003</c:v>
                </c:pt>
                <c:pt idx="198">
                  <c:v>0.66300000000000003</c:v>
                </c:pt>
                <c:pt idx="199">
                  <c:v>0.66400000000000003</c:v>
                </c:pt>
                <c:pt idx="200">
                  <c:v>0.66500000000000004</c:v>
                </c:pt>
                <c:pt idx="201">
                  <c:v>0.66600000000000004</c:v>
                </c:pt>
                <c:pt idx="202">
                  <c:v>0.66700000000000004</c:v>
                </c:pt>
                <c:pt idx="203">
                  <c:v>0.66800000000000004</c:v>
                </c:pt>
                <c:pt idx="204">
                  <c:v>0.66900000000000004</c:v>
                </c:pt>
                <c:pt idx="205">
                  <c:v>0.67</c:v>
                </c:pt>
                <c:pt idx="206">
                  <c:v>0.67100000000000004</c:v>
                </c:pt>
                <c:pt idx="207">
                  <c:v>0.67200000000000004</c:v>
                </c:pt>
                <c:pt idx="208">
                  <c:v>0.67300000000000004</c:v>
                </c:pt>
                <c:pt idx="209">
                  <c:v>0.67400000000000004</c:v>
                </c:pt>
                <c:pt idx="210">
                  <c:v>0.67500000000000004</c:v>
                </c:pt>
                <c:pt idx="211">
                  <c:v>0.67600000000000005</c:v>
                </c:pt>
                <c:pt idx="212">
                  <c:v>0.67700000000000005</c:v>
                </c:pt>
                <c:pt idx="213">
                  <c:v>0.67800000000000005</c:v>
                </c:pt>
                <c:pt idx="214">
                  <c:v>0.67900000000000005</c:v>
                </c:pt>
                <c:pt idx="215">
                  <c:v>0.68</c:v>
                </c:pt>
                <c:pt idx="216">
                  <c:v>0.68100000000000005</c:v>
                </c:pt>
                <c:pt idx="217">
                  <c:v>0.68200000000000005</c:v>
                </c:pt>
                <c:pt idx="218">
                  <c:v>0.68300000000000005</c:v>
                </c:pt>
                <c:pt idx="219">
                  <c:v>0.68400000000000005</c:v>
                </c:pt>
                <c:pt idx="220">
                  <c:v>0.68500000000000005</c:v>
                </c:pt>
                <c:pt idx="221">
                  <c:v>0.68600000000000005</c:v>
                </c:pt>
                <c:pt idx="222">
                  <c:v>0.68700000000000006</c:v>
                </c:pt>
                <c:pt idx="223">
                  <c:v>0.68799999999999994</c:v>
                </c:pt>
                <c:pt idx="224">
                  <c:v>0.68899999999999995</c:v>
                </c:pt>
                <c:pt idx="225">
                  <c:v>0.69</c:v>
                </c:pt>
                <c:pt idx="226">
                  <c:v>0.69099999999999995</c:v>
                </c:pt>
                <c:pt idx="227">
                  <c:v>0.69199999999999995</c:v>
                </c:pt>
                <c:pt idx="228">
                  <c:v>0.69299999999999995</c:v>
                </c:pt>
                <c:pt idx="229">
                  <c:v>0.69399999999999995</c:v>
                </c:pt>
                <c:pt idx="230">
                  <c:v>0.69499999999999995</c:v>
                </c:pt>
                <c:pt idx="231">
                  <c:v>0.69599999999999995</c:v>
                </c:pt>
                <c:pt idx="232">
                  <c:v>0.69699999999999995</c:v>
                </c:pt>
                <c:pt idx="233">
                  <c:v>0.69799999999999995</c:v>
                </c:pt>
                <c:pt idx="234">
                  <c:v>0.69899999999999995</c:v>
                </c:pt>
                <c:pt idx="235">
                  <c:v>0.7</c:v>
                </c:pt>
                <c:pt idx="236">
                  <c:v>0.70099999999999996</c:v>
                </c:pt>
                <c:pt idx="237">
                  <c:v>0.70199999999999996</c:v>
                </c:pt>
                <c:pt idx="238">
                  <c:v>0.70299999999999996</c:v>
                </c:pt>
                <c:pt idx="239">
                  <c:v>0.70399999999999996</c:v>
                </c:pt>
                <c:pt idx="240">
                  <c:v>0.70499999999999996</c:v>
                </c:pt>
                <c:pt idx="241">
                  <c:v>0.70599999999999996</c:v>
                </c:pt>
                <c:pt idx="242">
                  <c:v>0.70699999999999996</c:v>
                </c:pt>
                <c:pt idx="243">
                  <c:v>0.70799999999999996</c:v>
                </c:pt>
                <c:pt idx="244">
                  <c:v>0.70899999999999996</c:v>
                </c:pt>
                <c:pt idx="245">
                  <c:v>0.71</c:v>
                </c:pt>
                <c:pt idx="246">
                  <c:v>0.71099999999999997</c:v>
                </c:pt>
                <c:pt idx="247">
                  <c:v>0.71199999999999997</c:v>
                </c:pt>
                <c:pt idx="248">
                  <c:v>0.71299999999999997</c:v>
                </c:pt>
                <c:pt idx="249">
                  <c:v>0.71399999999999997</c:v>
                </c:pt>
                <c:pt idx="250">
                  <c:v>0.71499999999999997</c:v>
                </c:pt>
                <c:pt idx="251">
                  <c:v>0.71599999999999997</c:v>
                </c:pt>
                <c:pt idx="252">
                  <c:v>0.71699999999999997</c:v>
                </c:pt>
                <c:pt idx="253">
                  <c:v>0.71799999999999997</c:v>
                </c:pt>
                <c:pt idx="254">
                  <c:v>0.71899999999999997</c:v>
                </c:pt>
                <c:pt idx="255">
                  <c:v>0.72</c:v>
                </c:pt>
                <c:pt idx="256">
                  <c:v>0.72099999999999997</c:v>
                </c:pt>
                <c:pt idx="257">
                  <c:v>0.72199999999999998</c:v>
                </c:pt>
                <c:pt idx="258">
                  <c:v>0.72299999999999998</c:v>
                </c:pt>
                <c:pt idx="259">
                  <c:v>0.72399999999999998</c:v>
                </c:pt>
                <c:pt idx="260">
                  <c:v>0.72499999999999998</c:v>
                </c:pt>
                <c:pt idx="261">
                  <c:v>0.72599999999999998</c:v>
                </c:pt>
                <c:pt idx="262">
                  <c:v>0.72699999999999998</c:v>
                </c:pt>
                <c:pt idx="263">
                  <c:v>0.72799999999999998</c:v>
                </c:pt>
                <c:pt idx="264">
                  <c:v>0.72899999999999998</c:v>
                </c:pt>
                <c:pt idx="265">
                  <c:v>0.73</c:v>
                </c:pt>
                <c:pt idx="266">
                  <c:v>0.73099999999999998</c:v>
                </c:pt>
                <c:pt idx="267">
                  <c:v>0.73199999999999998</c:v>
                </c:pt>
                <c:pt idx="268">
                  <c:v>0.73299999999999998</c:v>
                </c:pt>
                <c:pt idx="269">
                  <c:v>0.73399999999999999</c:v>
                </c:pt>
                <c:pt idx="270">
                  <c:v>0.73499999999999999</c:v>
                </c:pt>
                <c:pt idx="271">
                  <c:v>0.73599999999999999</c:v>
                </c:pt>
                <c:pt idx="272">
                  <c:v>0.73699999999999999</c:v>
                </c:pt>
                <c:pt idx="273">
                  <c:v>0.73799999999999999</c:v>
                </c:pt>
                <c:pt idx="274">
                  <c:v>0.73899999999999999</c:v>
                </c:pt>
                <c:pt idx="275">
                  <c:v>0.74</c:v>
                </c:pt>
                <c:pt idx="276">
                  <c:v>0.74099999999999999</c:v>
                </c:pt>
                <c:pt idx="277">
                  <c:v>0.74199999999999999</c:v>
                </c:pt>
                <c:pt idx="278">
                  <c:v>0.74299999999999999</c:v>
                </c:pt>
                <c:pt idx="279">
                  <c:v>0.74399999999999999</c:v>
                </c:pt>
                <c:pt idx="280">
                  <c:v>0.745</c:v>
                </c:pt>
                <c:pt idx="281">
                  <c:v>0.746</c:v>
                </c:pt>
                <c:pt idx="282">
                  <c:v>0.747</c:v>
                </c:pt>
                <c:pt idx="283">
                  <c:v>0.748</c:v>
                </c:pt>
                <c:pt idx="284">
                  <c:v>0.749</c:v>
                </c:pt>
                <c:pt idx="285">
                  <c:v>0.75</c:v>
                </c:pt>
                <c:pt idx="286">
                  <c:v>0.751</c:v>
                </c:pt>
                <c:pt idx="287">
                  <c:v>0.752</c:v>
                </c:pt>
                <c:pt idx="288">
                  <c:v>0.753</c:v>
                </c:pt>
                <c:pt idx="289">
                  <c:v>0.754</c:v>
                </c:pt>
                <c:pt idx="290">
                  <c:v>0.755</c:v>
                </c:pt>
                <c:pt idx="291">
                  <c:v>0.75600000000000001</c:v>
                </c:pt>
                <c:pt idx="292">
                  <c:v>0.75700000000000001</c:v>
                </c:pt>
                <c:pt idx="293">
                  <c:v>0.75800000000000001</c:v>
                </c:pt>
                <c:pt idx="294">
                  <c:v>0.75900000000000001</c:v>
                </c:pt>
                <c:pt idx="295">
                  <c:v>0.76</c:v>
                </c:pt>
                <c:pt idx="296">
                  <c:v>0.76100000000000001</c:v>
                </c:pt>
                <c:pt idx="297">
                  <c:v>0.76200000000000001</c:v>
                </c:pt>
                <c:pt idx="298">
                  <c:v>0.76300000000000001</c:v>
                </c:pt>
                <c:pt idx="299">
                  <c:v>0.76400000000000001</c:v>
                </c:pt>
                <c:pt idx="300">
                  <c:v>0.76500000000000001</c:v>
                </c:pt>
                <c:pt idx="301">
                  <c:v>0.76600000000000001</c:v>
                </c:pt>
                <c:pt idx="302">
                  <c:v>0.76700000000000002</c:v>
                </c:pt>
                <c:pt idx="303">
                  <c:v>0.76800000000000002</c:v>
                </c:pt>
                <c:pt idx="304">
                  <c:v>0.76900000000000002</c:v>
                </c:pt>
                <c:pt idx="305">
                  <c:v>0.77</c:v>
                </c:pt>
                <c:pt idx="306">
                  <c:v>0.77100000000000002</c:v>
                </c:pt>
                <c:pt idx="307">
                  <c:v>0.77200000000000002</c:v>
                </c:pt>
                <c:pt idx="308">
                  <c:v>0.77300000000000002</c:v>
                </c:pt>
                <c:pt idx="309">
                  <c:v>0.77400000000000002</c:v>
                </c:pt>
                <c:pt idx="310">
                  <c:v>0.77500000000000002</c:v>
                </c:pt>
                <c:pt idx="311">
                  <c:v>0.77600000000000002</c:v>
                </c:pt>
                <c:pt idx="312">
                  <c:v>0.77700000000000002</c:v>
                </c:pt>
                <c:pt idx="313">
                  <c:v>0.77800000000000002</c:v>
                </c:pt>
                <c:pt idx="314">
                  <c:v>0.77900000000000003</c:v>
                </c:pt>
                <c:pt idx="315">
                  <c:v>0.78</c:v>
                </c:pt>
                <c:pt idx="316">
                  <c:v>0.78100000000000003</c:v>
                </c:pt>
                <c:pt idx="317">
                  <c:v>0.78200000000000003</c:v>
                </c:pt>
                <c:pt idx="318">
                  <c:v>0.78300000000000003</c:v>
                </c:pt>
                <c:pt idx="319">
                  <c:v>0.78400000000000003</c:v>
                </c:pt>
                <c:pt idx="320">
                  <c:v>0.78500000000000003</c:v>
                </c:pt>
                <c:pt idx="321">
                  <c:v>0.78600000000000003</c:v>
                </c:pt>
                <c:pt idx="322">
                  <c:v>0.78700000000000003</c:v>
                </c:pt>
                <c:pt idx="323">
                  <c:v>0.78800000000000003</c:v>
                </c:pt>
                <c:pt idx="324">
                  <c:v>0.78900000000000003</c:v>
                </c:pt>
                <c:pt idx="325">
                  <c:v>0.79</c:v>
                </c:pt>
                <c:pt idx="326">
                  <c:v>0.79100000000000004</c:v>
                </c:pt>
                <c:pt idx="327">
                  <c:v>0.79200000000000004</c:v>
                </c:pt>
                <c:pt idx="328">
                  <c:v>0.79300000000000004</c:v>
                </c:pt>
                <c:pt idx="329">
                  <c:v>0.79400000000000004</c:v>
                </c:pt>
                <c:pt idx="330">
                  <c:v>0.79500000000000004</c:v>
                </c:pt>
                <c:pt idx="331">
                  <c:v>0.79600000000000004</c:v>
                </c:pt>
                <c:pt idx="332">
                  <c:v>0.79700000000000004</c:v>
                </c:pt>
                <c:pt idx="333">
                  <c:v>0.79800000000000004</c:v>
                </c:pt>
                <c:pt idx="334">
                  <c:v>0.79900000000000004</c:v>
                </c:pt>
                <c:pt idx="335">
                  <c:v>0.8</c:v>
                </c:pt>
                <c:pt idx="336">
                  <c:v>0.80100000000000005</c:v>
                </c:pt>
                <c:pt idx="337">
                  <c:v>0.80200000000000005</c:v>
                </c:pt>
                <c:pt idx="338">
                  <c:v>0.80300000000000005</c:v>
                </c:pt>
                <c:pt idx="339">
                  <c:v>0.80400000000000005</c:v>
                </c:pt>
                <c:pt idx="340">
                  <c:v>0.80500000000000005</c:v>
                </c:pt>
                <c:pt idx="341">
                  <c:v>0.80600000000000005</c:v>
                </c:pt>
                <c:pt idx="342">
                  <c:v>0.80700000000000005</c:v>
                </c:pt>
                <c:pt idx="343">
                  <c:v>0.80800000000000005</c:v>
                </c:pt>
                <c:pt idx="344">
                  <c:v>0.80900000000000005</c:v>
                </c:pt>
                <c:pt idx="345">
                  <c:v>0.81</c:v>
                </c:pt>
                <c:pt idx="346">
                  <c:v>0.81100000000000005</c:v>
                </c:pt>
                <c:pt idx="347">
                  <c:v>0.81200000000000006</c:v>
                </c:pt>
                <c:pt idx="348">
                  <c:v>0.81299999999999994</c:v>
                </c:pt>
                <c:pt idx="349">
                  <c:v>0.81399999999999995</c:v>
                </c:pt>
                <c:pt idx="350">
                  <c:v>0.81499999999999995</c:v>
                </c:pt>
                <c:pt idx="351">
                  <c:v>0.81599999999999995</c:v>
                </c:pt>
                <c:pt idx="352">
                  <c:v>0.81699999999999995</c:v>
                </c:pt>
                <c:pt idx="353">
                  <c:v>0.81799999999999995</c:v>
                </c:pt>
                <c:pt idx="354">
                  <c:v>0.81899999999999995</c:v>
                </c:pt>
                <c:pt idx="355">
                  <c:v>0.82</c:v>
                </c:pt>
                <c:pt idx="356">
                  <c:v>0.82099999999999995</c:v>
                </c:pt>
                <c:pt idx="357">
                  <c:v>0.82199999999999995</c:v>
                </c:pt>
                <c:pt idx="358">
                  <c:v>0.82299999999999995</c:v>
                </c:pt>
                <c:pt idx="359">
                  <c:v>0.82399999999999995</c:v>
                </c:pt>
                <c:pt idx="360">
                  <c:v>0.82499999999999996</c:v>
                </c:pt>
                <c:pt idx="361">
                  <c:v>0.82599999999999996</c:v>
                </c:pt>
                <c:pt idx="362">
                  <c:v>0.82699999999999996</c:v>
                </c:pt>
                <c:pt idx="363">
                  <c:v>0.82799999999999996</c:v>
                </c:pt>
                <c:pt idx="364">
                  <c:v>0.82899999999999996</c:v>
                </c:pt>
                <c:pt idx="365">
                  <c:v>0.83</c:v>
                </c:pt>
                <c:pt idx="366">
                  <c:v>0.83099999999999996</c:v>
                </c:pt>
                <c:pt idx="367">
                  <c:v>0.83199999999999996</c:v>
                </c:pt>
                <c:pt idx="368">
                  <c:v>0.83299999999999996</c:v>
                </c:pt>
                <c:pt idx="369">
                  <c:v>0.83399999999999996</c:v>
                </c:pt>
                <c:pt idx="370">
                  <c:v>0.83499999999999996</c:v>
                </c:pt>
                <c:pt idx="371">
                  <c:v>0.83599999999999997</c:v>
                </c:pt>
                <c:pt idx="372">
                  <c:v>0.83699999999999997</c:v>
                </c:pt>
                <c:pt idx="373">
                  <c:v>0.83799999999999997</c:v>
                </c:pt>
                <c:pt idx="374">
                  <c:v>0.83899999999999997</c:v>
                </c:pt>
                <c:pt idx="375">
                  <c:v>0.84</c:v>
                </c:pt>
                <c:pt idx="376">
                  <c:v>0.84099999999999997</c:v>
                </c:pt>
                <c:pt idx="377">
                  <c:v>0.84199999999999997</c:v>
                </c:pt>
                <c:pt idx="378">
                  <c:v>0.84299999999999997</c:v>
                </c:pt>
                <c:pt idx="379">
                  <c:v>0.84399999999999997</c:v>
                </c:pt>
                <c:pt idx="380">
                  <c:v>0.84499999999999997</c:v>
                </c:pt>
                <c:pt idx="381">
                  <c:v>0.84599999999999997</c:v>
                </c:pt>
                <c:pt idx="382">
                  <c:v>0.84699999999999998</c:v>
                </c:pt>
                <c:pt idx="383">
                  <c:v>0.84799999999999998</c:v>
                </c:pt>
                <c:pt idx="384">
                  <c:v>0.84899999999999998</c:v>
                </c:pt>
                <c:pt idx="385">
                  <c:v>0.85</c:v>
                </c:pt>
                <c:pt idx="386">
                  <c:v>0.85099999999999998</c:v>
                </c:pt>
                <c:pt idx="387">
                  <c:v>0.85199999999999998</c:v>
                </c:pt>
                <c:pt idx="388">
                  <c:v>0.85299999999999998</c:v>
                </c:pt>
                <c:pt idx="389">
                  <c:v>0.85399999999999998</c:v>
                </c:pt>
                <c:pt idx="390">
                  <c:v>0.85499999999999998</c:v>
                </c:pt>
                <c:pt idx="391">
                  <c:v>0.85599999999999998</c:v>
                </c:pt>
                <c:pt idx="392">
                  <c:v>0.85699999999999998</c:v>
                </c:pt>
                <c:pt idx="393">
                  <c:v>0.85799999999999998</c:v>
                </c:pt>
                <c:pt idx="394">
                  <c:v>0.85899999999999999</c:v>
                </c:pt>
                <c:pt idx="395">
                  <c:v>0.86</c:v>
                </c:pt>
                <c:pt idx="396">
                  <c:v>0.86099999999999999</c:v>
                </c:pt>
                <c:pt idx="397">
                  <c:v>0.86199999999999999</c:v>
                </c:pt>
                <c:pt idx="398">
                  <c:v>0.86299999999999999</c:v>
                </c:pt>
                <c:pt idx="399">
                  <c:v>0.86399999999999999</c:v>
                </c:pt>
                <c:pt idx="400">
                  <c:v>0.86499999999999999</c:v>
                </c:pt>
                <c:pt idx="401">
                  <c:v>0.86599999999999999</c:v>
                </c:pt>
                <c:pt idx="402">
                  <c:v>0.86699999999999999</c:v>
                </c:pt>
                <c:pt idx="403">
                  <c:v>0.86799999999999999</c:v>
                </c:pt>
                <c:pt idx="404">
                  <c:v>0.86899999999999999</c:v>
                </c:pt>
                <c:pt idx="405">
                  <c:v>0.87</c:v>
                </c:pt>
                <c:pt idx="406">
                  <c:v>0.871</c:v>
                </c:pt>
                <c:pt idx="407">
                  <c:v>0.872</c:v>
                </c:pt>
                <c:pt idx="408">
                  <c:v>0.873</c:v>
                </c:pt>
                <c:pt idx="409">
                  <c:v>0.874</c:v>
                </c:pt>
                <c:pt idx="410">
                  <c:v>0.875</c:v>
                </c:pt>
                <c:pt idx="411">
                  <c:v>0.876</c:v>
                </c:pt>
                <c:pt idx="412">
                  <c:v>0.877</c:v>
                </c:pt>
                <c:pt idx="413">
                  <c:v>0.878</c:v>
                </c:pt>
                <c:pt idx="414">
                  <c:v>0.879</c:v>
                </c:pt>
                <c:pt idx="415">
                  <c:v>0.88</c:v>
                </c:pt>
                <c:pt idx="416">
                  <c:v>0.88100000000000001</c:v>
                </c:pt>
                <c:pt idx="417">
                  <c:v>0.88200000000000001</c:v>
                </c:pt>
                <c:pt idx="418">
                  <c:v>0.88300000000000001</c:v>
                </c:pt>
                <c:pt idx="419">
                  <c:v>0.88400000000000001</c:v>
                </c:pt>
                <c:pt idx="420">
                  <c:v>0.88500000000000001</c:v>
                </c:pt>
                <c:pt idx="421">
                  <c:v>0.88600000000000001</c:v>
                </c:pt>
                <c:pt idx="422">
                  <c:v>0.88700000000000001</c:v>
                </c:pt>
                <c:pt idx="423">
                  <c:v>0.88800000000000001</c:v>
                </c:pt>
                <c:pt idx="424">
                  <c:v>0.88900000000000001</c:v>
                </c:pt>
                <c:pt idx="425">
                  <c:v>0.89</c:v>
                </c:pt>
                <c:pt idx="426">
                  <c:v>0.89100000000000001</c:v>
                </c:pt>
                <c:pt idx="427">
                  <c:v>0.89200000000000002</c:v>
                </c:pt>
                <c:pt idx="428">
                  <c:v>0.89300000000000002</c:v>
                </c:pt>
                <c:pt idx="429">
                  <c:v>0.89400000000000002</c:v>
                </c:pt>
                <c:pt idx="430">
                  <c:v>0.89500000000000002</c:v>
                </c:pt>
                <c:pt idx="431">
                  <c:v>0.89600000000000002</c:v>
                </c:pt>
                <c:pt idx="432">
                  <c:v>0.89700000000000002</c:v>
                </c:pt>
                <c:pt idx="433">
                  <c:v>0.89800000000000002</c:v>
                </c:pt>
                <c:pt idx="434">
                  <c:v>0.89900000000000002</c:v>
                </c:pt>
                <c:pt idx="435">
                  <c:v>0.9</c:v>
                </c:pt>
                <c:pt idx="436">
                  <c:v>0.90100000000000002</c:v>
                </c:pt>
                <c:pt idx="437">
                  <c:v>0.90200000000000002</c:v>
                </c:pt>
                <c:pt idx="438">
                  <c:v>0.90300000000000002</c:v>
                </c:pt>
                <c:pt idx="439">
                  <c:v>0.90400000000000003</c:v>
                </c:pt>
                <c:pt idx="440">
                  <c:v>0.90500000000000003</c:v>
                </c:pt>
                <c:pt idx="441">
                  <c:v>0.90600000000000003</c:v>
                </c:pt>
                <c:pt idx="442">
                  <c:v>0.90700000000000003</c:v>
                </c:pt>
                <c:pt idx="443">
                  <c:v>0.90800000000000003</c:v>
                </c:pt>
                <c:pt idx="444">
                  <c:v>0.90900000000000003</c:v>
                </c:pt>
                <c:pt idx="445">
                  <c:v>0.91</c:v>
                </c:pt>
                <c:pt idx="446">
                  <c:v>0.91100000000000003</c:v>
                </c:pt>
                <c:pt idx="447">
                  <c:v>0.91200000000000003</c:v>
                </c:pt>
                <c:pt idx="448">
                  <c:v>0.91300000000000003</c:v>
                </c:pt>
                <c:pt idx="449">
                  <c:v>0.91400000000000003</c:v>
                </c:pt>
                <c:pt idx="450">
                  <c:v>0.91500000000000004</c:v>
                </c:pt>
                <c:pt idx="451">
                  <c:v>0.91600000000000004</c:v>
                </c:pt>
                <c:pt idx="452">
                  <c:v>0.91700000000000004</c:v>
                </c:pt>
                <c:pt idx="453">
                  <c:v>0.91800000000000004</c:v>
                </c:pt>
                <c:pt idx="454">
                  <c:v>0.91900000000000004</c:v>
                </c:pt>
                <c:pt idx="455">
                  <c:v>0.92</c:v>
                </c:pt>
                <c:pt idx="456">
                  <c:v>0.92100000000000004</c:v>
                </c:pt>
                <c:pt idx="457">
                  <c:v>0.92200000000000004</c:v>
                </c:pt>
                <c:pt idx="458">
                  <c:v>0.92300000000000004</c:v>
                </c:pt>
                <c:pt idx="459">
                  <c:v>0.92400000000000004</c:v>
                </c:pt>
                <c:pt idx="460">
                  <c:v>0.92500000000000004</c:v>
                </c:pt>
                <c:pt idx="461">
                  <c:v>0.92600000000000005</c:v>
                </c:pt>
                <c:pt idx="462">
                  <c:v>0.92700000000000005</c:v>
                </c:pt>
                <c:pt idx="463">
                  <c:v>0.92800000000000005</c:v>
                </c:pt>
                <c:pt idx="464">
                  <c:v>0.92900000000000005</c:v>
                </c:pt>
                <c:pt idx="465">
                  <c:v>0.93</c:v>
                </c:pt>
                <c:pt idx="466">
                  <c:v>0.93100000000000005</c:v>
                </c:pt>
                <c:pt idx="467">
                  <c:v>0.93200000000000005</c:v>
                </c:pt>
                <c:pt idx="468">
                  <c:v>0.93300000000000005</c:v>
                </c:pt>
                <c:pt idx="469">
                  <c:v>0.93400000000000005</c:v>
                </c:pt>
                <c:pt idx="470">
                  <c:v>0.93500000000000005</c:v>
                </c:pt>
                <c:pt idx="471">
                  <c:v>0.93600000000000005</c:v>
                </c:pt>
                <c:pt idx="472">
                  <c:v>0.93700000000000006</c:v>
                </c:pt>
                <c:pt idx="473">
                  <c:v>0.93799999999999994</c:v>
                </c:pt>
                <c:pt idx="474">
                  <c:v>0.93899999999999995</c:v>
                </c:pt>
                <c:pt idx="475">
                  <c:v>0.94</c:v>
                </c:pt>
                <c:pt idx="476">
                  <c:v>0.94099999999999995</c:v>
                </c:pt>
                <c:pt idx="477">
                  <c:v>0.94199999999999995</c:v>
                </c:pt>
                <c:pt idx="478">
                  <c:v>0.94299999999999995</c:v>
                </c:pt>
                <c:pt idx="479">
                  <c:v>0.94399999999999995</c:v>
                </c:pt>
                <c:pt idx="480">
                  <c:v>0.94499999999999995</c:v>
                </c:pt>
                <c:pt idx="481">
                  <c:v>0.94599999999999995</c:v>
                </c:pt>
                <c:pt idx="482">
                  <c:v>0.94699999999999995</c:v>
                </c:pt>
                <c:pt idx="483">
                  <c:v>0.94799999999999995</c:v>
                </c:pt>
                <c:pt idx="484">
                  <c:v>0.94899999999999995</c:v>
                </c:pt>
                <c:pt idx="485">
                  <c:v>0.95</c:v>
                </c:pt>
                <c:pt idx="486">
                  <c:v>0.95099999999999996</c:v>
                </c:pt>
                <c:pt idx="487">
                  <c:v>0.95199999999999996</c:v>
                </c:pt>
                <c:pt idx="488">
                  <c:v>0.95299999999999996</c:v>
                </c:pt>
                <c:pt idx="489">
                  <c:v>0.95399999999999996</c:v>
                </c:pt>
                <c:pt idx="490">
                  <c:v>0.95499999999999996</c:v>
                </c:pt>
                <c:pt idx="491">
                  <c:v>0.95599999999999996</c:v>
                </c:pt>
                <c:pt idx="492">
                  <c:v>0.95699999999999996</c:v>
                </c:pt>
                <c:pt idx="493">
                  <c:v>0.95799999999999996</c:v>
                </c:pt>
                <c:pt idx="494">
                  <c:v>0.95899999999999996</c:v>
                </c:pt>
                <c:pt idx="495">
                  <c:v>0.96</c:v>
                </c:pt>
                <c:pt idx="496">
                  <c:v>0.96099999999999997</c:v>
                </c:pt>
                <c:pt idx="497">
                  <c:v>0.96199999999999997</c:v>
                </c:pt>
                <c:pt idx="498">
                  <c:v>0.96299999999999997</c:v>
                </c:pt>
                <c:pt idx="499">
                  <c:v>0.96399999999999997</c:v>
                </c:pt>
                <c:pt idx="500">
                  <c:v>0.96499999999999997</c:v>
                </c:pt>
                <c:pt idx="501">
                  <c:v>0.96599999999999997</c:v>
                </c:pt>
                <c:pt idx="502">
                  <c:v>0.96699999999999997</c:v>
                </c:pt>
                <c:pt idx="503">
                  <c:v>0.96799999999999997</c:v>
                </c:pt>
                <c:pt idx="504">
                  <c:v>0.96899999999999997</c:v>
                </c:pt>
                <c:pt idx="505">
                  <c:v>0.97</c:v>
                </c:pt>
                <c:pt idx="506">
                  <c:v>0.97099999999999997</c:v>
                </c:pt>
                <c:pt idx="507">
                  <c:v>0.97199999999999998</c:v>
                </c:pt>
                <c:pt idx="508">
                  <c:v>0.97299999999999998</c:v>
                </c:pt>
                <c:pt idx="509">
                  <c:v>0.97399999999999998</c:v>
                </c:pt>
                <c:pt idx="510">
                  <c:v>0.97499999999999998</c:v>
                </c:pt>
                <c:pt idx="511">
                  <c:v>0.97599999999999998</c:v>
                </c:pt>
                <c:pt idx="512">
                  <c:v>0.97699999999999998</c:v>
                </c:pt>
                <c:pt idx="513">
                  <c:v>0.97799999999999998</c:v>
                </c:pt>
                <c:pt idx="514">
                  <c:v>0.97899999999999998</c:v>
                </c:pt>
                <c:pt idx="515">
                  <c:v>0.98</c:v>
                </c:pt>
                <c:pt idx="516">
                  <c:v>0.98099999999999998</c:v>
                </c:pt>
                <c:pt idx="517">
                  <c:v>0.98199999999999998</c:v>
                </c:pt>
                <c:pt idx="518">
                  <c:v>0.98299999999999998</c:v>
                </c:pt>
                <c:pt idx="519">
                  <c:v>0.98399999999999999</c:v>
                </c:pt>
                <c:pt idx="520">
                  <c:v>0.98499999999999999</c:v>
                </c:pt>
                <c:pt idx="521">
                  <c:v>0.98599999999999999</c:v>
                </c:pt>
                <c:pt idx="522">
                  <c:v>0.98699999999999999</c:v>
                </c:pt>
                <c:pt idx="523">
                  <c:v>0.98799999999999999</c:v>
                </c:pt>
                <c:pt idx="524">
                  <c:v>0.98899999999999999</c:v>
                </c:pt>
                <c:pt idx="525">
                  <c:v>0.99</c:v>
                </c:pt>
                <c:pt idx="526">
                  <c:v>0.99099999999999999</c:v>
                </c:pt>
                <c:pt idx="527">
                  <c:v>0.99199999999999999</c:v>
                </c:pt>
                <c:pt idx="528">
                  <c:v>0.99299999999999999</c:v>
                </c:pt>
                <c:pt idx="529">
                  <c:v>0.99399999999999999</c:v>
                </c:pt>
                <c:pt idx="530">
                  <c:v>0.995</c:v>
                </c:pt>
                <c:pt idx="531">
                  <c:v>0.996</c:v>
                </c:pt>
                <c:pt idx="532">
                  <c:v>0.997</c:v>
                </c:pt>
                <c:pt idx="533">
                  <c:v>0.998</c:v>
                </c:pt>
                <c:pt idx="534">
                  <c:v>0.999</c:v>
                </c:pt>
                <c:pt idx="535">
                  <c:v>1</c:v>
                </c:pt>
                <c:pt idx="536">
                  <c:v>1.0009999999999999</c:v>
                </c:pt>
                <c:pt idx="537">
                  <c:v>1.002</c:v>
                </c:pt>
                <c:pt idx="538">
                  <c:v>1.0029999999999999</c:v>
                </c:pt>
                <c:pt idx="539">
                  <c:v>1.004</c:v>
                </c:pt>
                <c:pt idx="540">
                  <c:v>1.0049999999999999</c:v>
                </c:pt>
                <c:pt idx="541">
                  <c:v>1.006</c:v>
                </c:pt>
                <c:pt idx="542">
                  <c:v>1.0069999999999999</c:v>
                </c:pt>
                <c:pt idx="543">
                  <c:v>1.008</c:v>
                </c:pt>
                <c:pt idx="544">
                  <c:v>1.0089999999999999</c:v>
                </c:pt>
                <c:pt idx="545">
                  <c:v>1.01</c:v>
                </c:pt>
                <c:pt idx="546">
                  <c:v>1.0109999999999999</c:v>
                </c:pt>
                <c:pt idx="547">
                  <c:v>1.012</c:v>
                </c:pt>
                <c:pt idx="548">
                  <c:v>1.0129999999999999</c:v>
                </c:pt>
                <c:pt idx="549">
                  <c:v>1.014</c:v>
                </c:pt>
                <c:pt idx="550">
                  <c:v>1.0149999999999999</c:v>
                </c:pt>
                <c:pt idx="551">
                  <c:v>1.016</c:v>
                </c:pt>
                <c:pt idx="552">
                  <c:v>1.0169999999999999</c:v>
                </c:pt>
                <c:pt idx="553">
                  <c:v>1.018</c:v>
                </c:pt>
                <c:pt idx="554">
                  <c:v>1.0189999999999999</c:v>
                </c:pt>
                <c:pt idx="555">
                  <c:v>1.02</c:v>
                </c:pt>
                <c:pt idx="556">
                  <c:v>1.0209999999999999</c:v>
                </c:pt>
                <c:pt idx="557">
                  <c:v>1.022</c:v>
                </c:pt>
                <c:pt idx="558">
                  <c:v>1.0229999999999999</c:v>
                </c:pt>
                <c:pt idx="559">
                  <c:v>1.024</c:v>
                </c:pt>
                <c:pt idx="560">
                  <c:v>1.0249999999999999</c:v>
                </c:pt>
                <c:pt idx="561">
                  <c:v>1.026</c:v>
                </c:pt>
                <c:pt idx="562">
                  <c:v>1.0269999999999999</c:v>
                </c:pt>
                <c:pt idx="563">
                  <c:v>1.028</c:v>
                </c:pt>
                <c:pt idx="564">
                  <c:v>1.0289999999999999</c:v>
                </c:pt>
                <c:pt idx="565">
                  <c:v>1.03</c:v>
                </c:pt>
                <c:pt idx="566">
                  <c:v>1.0309999999999999</c:v>
                </c:pt>
                <c:pt idx="567">
                  <c:v>1.032</c:v>
                </c:pt>
                <c:pt idx="568">
                  <c:v>1.0329999999999999</c:v>
                </c:pt>
                <c:pt idx="569">
                  <c:v>1.034</c:v>
                </c:pt>
                <c:pt idx="570">
                  <c:v>1.0349999999999999</c:v>
                </c:pt>
                <c:pt idx="571">
                  <c:v>1.036</c:v>
                </c:pt>
                <c:pt idx="572">
                  <c:v>1.0369999999999999</c:v>
                </c:pt>
                <c:pt idx="573">
                  <c:v>1.038</c:v>
                </c:pt>
                <c:pt idx="574">
                  <c:v>1.0389999999999999</c:v>
                </c:pt>
                <c:pt idx="575">
                  <c:v>1.04</c:v>
                </c:pt>
                <c:pt idx="576">
                  <c:v>1.0409999999999999</c:v>
                </c:pt>
                <c:pt idx="577">
                  <c:v>1.042</c:v>
                </c:pt>
                <c:pt idx="578">
                  <c:v>1.0429999999999999</c:v>
                </c:pt>
                <c:pt idx="579">
                  <c:v>1.044</c:v>
                </c:pt>
                <c:pt idx="580">
                  <c:v>1.0449999999999999</c:v>
                </c:pt>
                <c:pt idx="581">
                  <c:v>1.046</c:v>
                </c:pt>
                <c:pt idx="582">
                  <c:v>1.0469999999999999</c:v>
                </c:pt>
                <c:pt idx="583">
                  <c:v>1.048</c:v>
                </c:pt>
                <c:pt idx="584">
                  <c:v>1.0489999999999999</c:v>
                </c:pt>
                <c:pt idx="585">
                  <c:v>1.05</c:v>
                </c:pt>
                <c:pt idx="586">
                  <c:v>1.0509999999999999</c:v>
                </c:pt>
                <c:pt idx="587">
                  <c:v>1.052</c:v>
                </c:pt>
                <c:pt idx="588">
                  <c:v>1.0529999999999999</c:v>
                </c:pt>
                <c:pt idx="589">
                  <c:v>1.054</c:v>
                </c:pt>
                <c:pt idx="590">
                  <c:v>1.0549999999999999</c:v>
                </c:pt>
                <c:pt idx="591">
                  <c:v>1.056</c:v>
                </c:pt>
                <c:pt idx="592">
                  <c:v>1.0569999999999999</c:v>
                </c:pt>
                <c:pt idx="593">
                  <c:v>1.0580000000000001</c:v>
                </c:pt>
                <c:pt idx="594">
                  <c:v>1.0589999999999999</c:v>
                </c:pt>
                <c:pt idx="595">
                  <c:v>1.06</c:v>
                </c:pt>
                <c:pt idx="596">
                  <c:v>1.0609999999999999</c:v>
                </c:pt>
                <c:pt idx="597">
                  <c:v>1.0620000000000001</c:v>
                </c:pt>
                <c:pt idx="598">
                  <c:v>1.0629999999999999</c:v>
                </c:pt>
                <c:pt idx="599">
                  <c:v>1.0640000000000001</c:v>
                </c:pt>
                <c:pt idx="600">
                  <c:v>1.0649999999999999</c:v>
                </c:pt>
                <c:pt idx="601">
                  <c:v>1.0660000000000001</c:v>
                </c:pt>
                <c:pt idx="602">
                  <c:v>1.0669999999999999</c:v>
                </c:pt>
                <c:pt idx="603">
                  <c:v>1.0680000000000001</c:v>
                </c:pt>
                <c:pt idx="604">
                  <c:v>1.069</c:v>
                </c:pt>
                <c:pt idx="605">
                  <c:v>1.07</c:v>
                </c:pt>
                <c:pt idx="606">
                  <c:v>1.071</c:v>
                </c:pt>
                <c:pt idx="607">
                  <c:v>1.0720000000000001</c:v>
                </c:pt>
                <c:pt idx="608">
                  <c:v>1.073</c:v>
                </c:pt>
                <c:pt idx="609">
                  <c:v>1.0740000000000001</c:v>
                </c:pt>
                <c:pt idx="610">
                  <c:v>1.075</c:v>
                </c:pt>
                <c:pt idx="611">
                  <c:v>1.0760000000000001</c:v>
                </c:pt>
                <c:pt idx="612">
                  <c:v>1.077</c:v>
                </c:pt>
                <c:pt idx="613">
                  <c:v>1.0780000000000001</c:v>
                </c:pt>
                <c:pt idx="614">
                  <c:v>1.079</c:v>
                </c:pt>
                <c:pt idx="615">
                  <c:v>1.08</c:v>
                </c:pt>
                <c:pt idx="616">
                  <c:v>1.081</c:v>
                </c:pt>
                <c:pt idx="617">
                  <c:v>1.0820000000000001</c:v>
                </c:pt>
                <c:pt idx="618">
                  <c:v>1.083</c:v>
                </c:pt>
                <c:pt idx="619">
                  <c:v>1.0840000000000001</c:v>
                </c:pt>
                <c:pt idx="620">
                  <c:v>1.085</c:v>
                </c:pt>
                <c:pt idx="621">
                  <c:v>1.0860000000000001</c:v>
                </c:pt>
                <c:pt idx="622">
                  <c:v>1.087</c:v>
                </c:pt>
                <c:pt idx="623">
                  <c:v>1.0880000000000001</c:v>
                </c:pt>
                <c:pt idx="624">
                  <c:v>1.089</c:v>
                </c:pt>
                <c:pt idx="625">
                  <c:v>1.0900000000000001</c:v>
                </c:pt>
                <c:pt idx="626">
                  <c:v>1.091</c:v>
                </c:pt>
                <c:pt idx="627">
                  <c:v>1.0920000000000001</c:v>
                </c:pt>
                <c:pt idx="628">
                  <c:v>1.093</c:v>
                </c:pt>
                <c:pt idx="629">
                  <c:v>1.0940000000000001</c:v>
                </c:pt>
                <c:pt idx="630">
                  <c:v>1.095</c:v>
                </c:pt>
                <c:pt idx="631">
                  <c:v>1.0960000000000001</c:v>
                </c:pt>
                <c:pt idx="632">
                  <c:v>1.097</c:v>
                </c:pt>
                <c:pt idx="633">
                  <c:v>1.0980000000000001</c:v>
                </c:pt>
                <c:pt idx="634">
                  <c:v>1.099</c:v>
                </c:pt>
                <c:pt idx="635">
                  <c:v>1.1000000000000001</c:v>
                </c:pt>
                <c:pt idx="636">
                  <c:v>1.101</c:v>
                </c:pt>
                <c:pt idx="637">
                  <c:v>1.1020000000000001</c:v>
                </c:pt>
                <c:pt idx="638">
                  <c:v>1.103</c:v>
                </c:pt>
                <c:pt idx="639">
                  <c:v>1.1040000000000001</c:v>
                </c:pt>
                <c:pt idx="640">
                  <c:v>1.105</c:v>
                </c:pt>
                <c:pt idx="641">
                  <c:v>1.1060000000000001</c:v>
                </c:pt>
                <c:pt idx="642">
                  <c:v>1.107</c:v>
                </c:pt>
                <c:pt idx="643">
                  <c:v>1.1080000000000001</c:v>
                </c:pt>
                <c:pt idx="644">
                  <c:v>1.109</c:v>
                </c:pt>
                <c:pt idx="645">
                  <c:v>1.1100000000000001</c:v>
                </c:pt>
                <c:pt idx="646">
                  <c:v>1.111</c:v>
                </c:pt>
                <c:pt idx="647">
                  <c:v>1.1120000000000001</c:v>
                </c:pt>
                <c:pt idx="648">
                  <c:v>1.113</c:v>
                </c:pt>
                <c:pt idx="649">
                  <c:v>1.1140000000000001</c:v>
                </c:pt>
                <c:pt idx="650">
                  <c:v>1.115</c:v>
                </c:pt>
                <c:pt idx="651">
                  <c:v>1.1160000000000001</c:v>
                </c:pt>
                <c:pt idx="652">
                  <c:v>1.117</c:v>
                </c:pt>
                <c:pt idx="653">
                  <c:v>1.1180000000000001</c:v>
                </c:pt>
                <c:pt idx="654">
                  <c:v>1.119</c:v>
                </c:pt>
                <c:pt idx="655">
                  <c:v>1.1200000000000001</c:v>
                </c:pt>
                <c:pt idx="656">
                  <c:v>1.121</c:v>
                </c:pt>
                <c:pt idx="657">
                  <c:v>1.1220000000000001</c:v>
                </c:pt>
                <c:pt idx="658">
                  <c:v>1.123</c:v>
                </c:pt>
                <c:pt idx="659">
                  <c:v>1.1240000000000001</c:v>
                </c:pt>
                <c:pt idx="660">
                  <c:v>1.125</c:v>
                </c:pt>
                <c:pt idx="661">
                  <c:v>1.1259999999999999</c:v>
                </c:pt>
                <c:pt idx="662">
                  <c:v>1.127</c:v>
                </c:pt>
                <c:pt idx="663">
                  <c:v>1.1279999999999999</c:v>
                </c:pt>
                <c:pt idx="664">
                  <c:v>1.129</c:v>
                </c:pt>
                <c:pt idx="665">
                  <c:v>1.1299999999999999</c:v>
                </c:pt>
                <c:pt idx="666">
                  <c:v>1.131</c:v>
                </c:pt>
                <c:pt idx="667">
                  <c:v>1.1319999999999999</c:v>
                </c:pt>
                <c:pt idx="668">
                  <c:v>1.133</c:v>
                </c:pt>
                <c:pt idx="669">
                  <c:v>1.1339999999999999</c:v>
                </c:pt>
                <c:pt idx="670">
                  <c:v>1.135</c:v>
                </c:pt>
                <c:pt idx="671">
                  <c:v>1.1359999999999999</c:v>
                </c:pt>
                <c:pt idx="672">
                  <c:v>1.137</c:v>
                </c:pt>
                <c:pt idx="673">
                  <c:v>1.1379999999999999</c:v>
                </c:pt>
                <c:pt idx="674">
                  <c:v>1.139</c:v>
                </c:pt>
                <c:pt idx="675">
                  <c:v>1.1399999999999999</c:v>
                </c:pt>
                <c:pt idx="676">
                  <c:v>1.141</c:v>
                </c:pt>
                <c:pt idx="677">
                  <c:v>1.1419999999999999</c:v>
                </c:pt>
                <c:pt idx="678">
                  <c:v>1.143</c:v>
                </c:pt>
                <c:pt idx="679">
                  <c:v>1.1439999999999999</c:v>
                </c:pt>
                <c:pt idx="680">
                  <c:v>1.145</c:v>
                </c:pt>
                <c:pt idx="681">
                  <c:v>1.1459999999999999</c:v>
                </c:pt>
                <c:pt idx="682">
                  <c:v>1.147</c:v>
                </c:pt>
                <c:pt idx="683">
                  <c:v>1.1479999999999999</c:v>
                </c:pt>
                <c:pt idx="684">
                  <c:v>1.149</c:v>
                </c:pt>
                <c:pt idx="685">
                  <c:v>1.1499999999999999</c:v>
                </c:pt>
                <c:pt idx="686">
                  <c:v>1.151</c:v>
                </c:pt>
                <c:pt idx="687">
                  <c:v>1.1519999999999999</c:v>
                </c:pt>
                <c:pt idx="688">
                  <c:v>1.153</c:v>
                </c:pt>
                <c:pt idx="689">
                  <c:v>1.1539999999999999</c:v>
                </c:pt>
                <c:pt idx="690">
                  <c:v>1.155</c:v>
                </c:pt>
                <c:pt idx="691">
                  <c:v>1.1559999999999999</c:v>
                </c:pt>
                <c:pt idx="692">
                  <c:v>1.157</c:v>
                </c:pt>
                <c:pt idx="693">
                  <c:v>1.1579999999999999</c:v>
                </c:pt>
                <c:pt idx="694">
                  <c:v>1.159</c:v>
                </c:pt>
                <c:pt idx="695">
                  <c:v>1.1599999999999999</c:v>
                </c:pt>
                <c:pt idx="696">
                  <c:v>1.161</c:v>
                </c:pt>
                <c:pt idx="697">
                  <c:v>1.1619999999999999</c:v>
                </c:pt>
                <c:pt idx="698">
                  <c:v>1.163</c:v>
                </c:pt>
                <c:pt idx="699">
                  <c:v>1.1639999999999999</c:v>
                </c:pt>
                <c:pt idx="700">
                  <c:v>1.165</c:v>
                </c:pt>
                <c:pt idx="701">
                  <c:v>1.1659999999999999</c:v>
                </c:pt>
                <c:pt idx="702">
                  <c:v>1.167</c:v>
                </c:pt>
                <c:pt idx="703">
                  <c:v>1.1679999999999999</c:v>
                </c:pt>
                <c:pt idx="704">
                  <c:v>1.169</c:v>
                </c:pt>
                <c:pt idx="705">
                  <c:v>1.17</c:v>
                </c:pt>
                <c:pt idx="706">
                  <c:v>1.171</c:v>
                </c:pt>
                <c:pt idx="707">
                  <c:v>1.1719999999999999</c:v>
                </c:pt>
                <c:pt idx="708">
                  <c:v>1.173</c:v>
                </c:pt>
                <c:pt idx="709">
                  <c:v>1.1739999999999999</c:v>
                </c:pt>
                <c:pt idx="710">
                  <c:v>1.175</c:v>
                </c:pt>
                <c:pt idx="711">
                  <c:v>1.1759999999999999</c:v>
                </c:pt>
                <c:pt idx="712">
                  <c:v>1.177</c:v>
                </c:pt>
                <c:pt idx="713">
                  <c:v>1.1779999999999999</c:v>
                </c:pt>
                <c:pt idx="714">
                  <c:v>1.179</c:v>
                </c:pt>
                <c:pt idx="715">
                  <c:v>1.18</c:v>
                </c:pt>
                <c:pt idx="716">
                  <c:v>1.181</c:v>
                </c:pt>
                <c:pt idx="717">
                  <c:v>1.1819999999999999</c:v>
                </c:pt>
                <c:pt idx="718">
                  <c:v>1.1830000000000001</c:v>
                </c:pt>
                <c:pt idx="719">
                  <c:v>1.1839999999999999</c:v>
                </c:pt>
                <c:pt idx="720">
                  <c:v>1.1850000000000001</c:v>
                </c:pt>
                <c:pt idx="721">
                  <c:v>1.1859999999999999</c:v>
                </c:pt>
                <c:pt idx="722">
                  <c:v>1.1870000000000001</c:v>
                </c:pt>
                <c:pt idx="723">
                  <c:v>1.1879999999999999</c:v>
                </c:pt>
                <c:pt idx="724">
                  <c:v>1.1890000000000001</c:v>
                </c:pt>
                <c:pt idx="725">
                  <c:v>1.19</c:v>
                </c:pt>
                <c:pt idx="726">
                  <c:v>1.1910000000000001</c:v>
                </c:pt>
                <c:pt idx="727">
                  <c:v>1.1919999999999999</c:v>
                </c:pt>
                <c:pt idx="728">
                  <c:v>1.1930000000000001</c:v>
                </c:pt>
                <c:pt idx="729">
                  <c:v>1.194</c:v>
                </c:pt>
                <c:pt idx="730">
                  <c:v>1.1950000000000001</c:v>
                </c:pt>
                <c:pt idx="731">
                  <c:v>1.196</c:v>
                </c:pt>
                <c:pt idx="732">
                  <c:v>1.1970000000000001</c:v>
                </c:pt>
                <c:pt idx="733">
                  <c:v>1.198</c:v>
                </c:pt>
                <c:pt idx="734">
                  <c:v>1.1990000000000001</c:v>
                </c:pt>
                <c:pt idx="735">
                  <c:v>1.2</c:v>
                </c:pt>
                <c:pt idx="736">
                  <c:v>1.2010000000000001</c:v>
                </c:pt>
                <c:pt idx="737">
                  <c:v>1.202</c:v>
                </c:pt>
                <c:pt idx="738">
                  <c:v>1.2030000000000001</c:v>
                </c:pt>
                <c:pt idx="739">
                  <c:v>1.204</c:v>
                </c:pt>
                <c:pt idx="740">
                  <c:v>1.2050000000000001</c:v>
                </c:pt>
                <c:pt idx="741">
                  <c:v>1.206</c:v>
                </c:pt>
                <c:pt idx="742">
                  <c:v>1.2070000000000001</c:v>
                </c:pt>
                <c:pt idx="743">
                  <c:v>1.208</c:v>
                </c:pt>
                <c:pt idx="744">
                  <c:v>1.2090000000000001</c:v>
                </c:pt>
                <c:pt idx="745">
                  <c:v>1.21</c:v>
                </c:pt>
                <c:pt idx="746">
                  <c:v>1.2110000000000001</c:v>
                </c:pt>
                <c:pt idx="747">
                  <c:v>1.212</c:v>
                </c:pt>
                <c:pt idx="748">
                  <c:v>1.2130000000000001</c:v>
                </c:pt>
                <c:pt idx="749">
                  <c:v>1.214</c:v>
                </c:pt>
                <c:pt idx="750">
                  <c:v>1.2150000000000001</c:v>
                </c:pt>
                <c:pt idx="751">
                  <c:v>1.216</c:v>
                </c:pt>
                <c:pt idx="752">
                  <c:v>1.2170000000000001</c:v>
                </c:pt>
                <c:pt idx="753">
                  <c:v>1.218</c:v>
                </c:pt>
                <c:pt idx="754">
                  <c:v>1.2190000000000001</c:v>
                </c:pt>
                <c:pt idx="755">
                  <c:v>1.22</c:v>
                </c:pt>
                <c:pt idx="756">
                  <c:v>1.2210000000000001</c:v>
                </c:pt>
                <c:pt idx="757">
                  <c:v>1.222</c:v>
                </c:pt>
                <c:pt idx="758">
                  <c:v>1.2230000000000001</c:v>
                </c:pt>
                <c:pt idx="759">
                  <c:v>1.224</c:v>
                </c:pt>
                <c:pt idx="760">
                  <c:v>1.2250000000000001</c:v>
                </c:pt>
                <c:pt idx="761">
                  <c:v>1.226</c:v>
                </c:pt>
                <c:pt idx="762">
                  <c:v>1.2270000000000001</c:v>
                </c:pt>
                <c:pt idx="763">
                  <c:v>1.228</c:v>
                </c:pt>
                <c:pt idx="764">
                  <c:v>1.2290000000000001</c:v>
                </c:pt>
                <c:pt idx="765">
                  <c:v>1.23</c:v>
                </c:pt>
                <c:pt idx="766">
                  <c:v>1.2310000000000001</c:v>
                </c:pt>
                <c:pt idx="767">
                  <c:v>1.232</c:v>
                </c:pt>
                <c:pt idx="768">
                  <c:v>1.2330000000000001</c:v>
                </c:pt>
                <c:pt idx="769">
                  <c:v>1.234</c:v>
                </c:pt>
                <c:pt idx="770">
                  <c:v>1.2350000000000001</c:v>
                </c:pt>
                <c:pt idx="771">
                  <c:v>1.236</c:v>
                </c:pt>
                <c:pt idx="772">
                  <c:v>1.2370000000000001</c:v>
                </c:pt>
                <c:pt idx="773">
                  <c:v>1.238</c:v>
                </c:pt>
                <c:pt idx="774">
                  <c:v>1.2390000000000001</c:v>
                </c:pt>
                <c:pt idx="775">
                  <c:v>1.24</c:v>
                </c:pt>
                <c:pt idx="776">
                  <c:v>1.2410000000000001</c:v>
                </c:pt>
                <c:pt idx="777">
                  <c:v>1.242</c:v>
                </c:pt>
                <c:pt idx="778">
                  <c:v>1.2430000000000001</c:v>
                </c:pt>
                <c:pt idx="779">
                  <c:v>1.244</c:v>
                </c:pt>
                <c:pt idx="780">
                  <c:v>1.2450000000000001</c:v>
                </c:pt>
                <c:pt idx="781">
                  <c:v>1.246</c:v>
                </c:pt>
                <c:pt idx="782">
                  <c:v>1.2470000000000001</c:v>
                </c:pt>
                <c:pt idx="783">
                  <c:v>1.248</c:v>
                </c:pt>
                <c:pt idx="784">
                  <c:v>1.2490000000000001</c:v>
                </c:pt>
                <c:pt idx="785">
                  <c:v>1.25</c:v>
                </c:pt>
                <c:pt idx="786">
                  <c:v>1.2509999999999999</c:v>
                </c:pt>
                <c:pt idx="787">
                  <c:v>1.252</c:v>
                </c:pt>
                <c:pt idx="788">
                  <c:v>1.2529999999999999</c:v>
                </c:pt>
                <c:pt idx="789">
                  <c:v>1.254</c:v>
                </c:pt>
                <c:pt idx="790">
                  <c:v>1.2549999999999999</c:v>
                </c:pt>
                <c:pt idx="791">
                  <c:v>1.256</c:v>
                </c:pt>
                <c:pt idx="792">
                  <c:v>1.2569999999999999</c:v>
                </c:pt>
                <c:pt idx="793">
                  <c:v>1.258</c:v>
                </c:pt>
                <c:pt idx="794">
                  <c:v>1.2589999999999999</c:v>
                </c:pt>
                <c:pt idx="795">
                  <c:v>1.26</c:v>
                </c:pt>
                <c:pt idx="796">
                  <c:v>1.2609999999999999</c:v>
                </c:pt>
                <c:pt idx="797">
                  <c:v>1.262</c:v>
                </c:pt>
                <c:pt idx="798">
                  <c:v>1.2629999999999999</c:v>
                </c:pt>
                <c:pt idx="799">
                  <c:v>1.264</c:v>
                </c:pt>
                <c:pt idx="800">
                  <c:v>1.2649999999999999</c:v>
                </c:pt>
                <c:pt idx="801">
                  <c:v>1.266</c:v>
                </c:pt>
                <c:pt idx="802">
                  <c:v>1.2669999999999999</c:v>
                </c:pt>
                <c:pt idx="803">
                  <c:v>1.268</c:v>
                </c:pt>
                <c:pt idx="804">
                  <c:v>1.2689999999999999</c:v>
                </c:pt>
                <c:pt idx="805">
                  <c:v>1.27</c:v>
                </c:pt>
                <c:pt idx="806">
                  <c:v>1.2709999999999999</c:v>
                </c:pt>
                <c:pt idx="807">
                  <c:v>1.272</c:v>
                </c:pt>
                <c:pt idx="808">
                  <c:v>1.2729999999999999</c:v>
                </c:pt>
                <c:pt idx="809">
                  <c:v>1.274</c:v>
                </c:pt>
                <c:pt idx="810">
                  <c:v>1.2749999999999999</c:v>
                </c:pt>
                <c:pt idx="811">
                  <c:v>1.276</c:v>
                </c:pt>
                <c:pt idx="812">
                  <c:v>1.2769999999999999</c:v>
                </c:pt>
                <c:pt idx="813">
                  <c:v>1.278</c:v>
                </c:pt>
                <c:pt idx="814">
                  <c:v>1.2789999999999999</c:v>
                </c:pt>
                <c:pt idx="815">
                  <c:v>1.28</c:v>
                </c:pt>
                <c:pt idx="816">
                  <c:v>1.2809999999999999</c:v>
                </c:pt>
                <c:pt idx="817">
                  <c:v>1.282</c:v>
                </c:pt>
                <c:pt idx="818">
                  <c:v>1.2829999999999999</c:v>
                </c:pt>
                <c:pt idx="819">
                  <c:v>1.284</c:v>
                </c:pt>
                <c:pt idx="820">
                  <c:v>1.2849999999999999</c:v>
                </c:pt>
                <c:pt idx="821">
                  <c:v>1.286</c:v>
                </c:pt>
                <c:pt idx="822">
                  <c:v>1.2869999999999999</c:v>
                </c:pt>
                <c:pt idx="823">
                  <c:v>1.288</c:v>
                </c:pt>
                <c:pt idx="824">
                  <c:v>1.2889999999999999</c:v>
                </c:pt>
                <c:pt idx="825">
                  <c:v>1.29</c:v>
                </c:pt>
                <c:pt idx="826">
                  <c:v>1.2909999999999999</c:v>
                </c:pt>
                <c:pt idx="827">
                  <c:v>1.292</c:v>
                </c:pt>
                <c:pt idx="828">
                  <c:v>1.2929999999999999</c:v>
                </c:pt>
                <c:pt idx="829">
                  <c:v>1.294</c:v>
                </c:pt>
                <c:pt idx="830">
                  <c:v>1.2949999999999999</c:v>
                </c:pt>
                <c:pt idx="831">
                  <c:v>1.296</c:v>
                </c:pt>
                <c:pt idx="832">
                  <c:v>1.2969999999999999</c:v>
                </c:pt>
                <c:pt idx="833">
                  <c:v>1.298</c:v>
                </c:pt>
                <c:pt idx="834">
                  <c:v>1.2989999999999999</c:v>
                </c:pt>
                <c:pt idx="835">
                  <c:v>1.3</c:v>
                </c:pt>
                <c:pt idx="836">
                  <c:v>1.3009999999999999</c:v>
                </c:pt>
                <c:pt idx="837">
                  <c:v>1.302</c:v>
                </c:pt>
                <c:pt idx="838">
                  <c:v>1.3029999999999999</c:v>
                </c:pt>
                <c:pt idx="839">
                  <c:v>1.304</c:v>
                </c:pt>
                <c:pt idx="840">
                  <c:v>1.3049999999999999</c:v>
                </c:pt>
                <c:pt idx="841">
                  <c:v>1.306</c:v>
                </c:pt>
                <c:pt idx="842">
                  <c:v>1.3069999999999999</c:v>
                </c:pt>
                <c:pt idx="843">
                  <c:v>1.3080000000000001</c:v>
                </c:pt>
                <c:pt idx="844">
                  <c:v>1.3089999999999999</c:v>
                </c:pt>
                <c:pt idx="845">
                  <c:v>1.31</c:v>
                </c:pt>
                <c:pt idx="846">
                  <c:v>1.3109999999999999</c:v>
                </c:pt>
                <c:pt idx="847">
                  <c:v>1.3120000000000001</c:v>
                </c:pt>
                <c:pt idx="848">
                  <c:v>1.3129999999999999</c:v>
                </c:pt>
                <c:pt idx="849">
                  <c:v>1.3140000000000001</c:v>
                </c:pt>
                <c:pt idx="850">
                  <c:v>1.3149999999999999</c:v>
                </c:pt>
                <c:pt idx="851">
                  <c:v>1.3160000000000001</c:v>
                </c:pt>
                <c:pt idx="852">
                  <c:v>1.3169999999999999</c:v>
                </c:pt>
                <c:pt idx="853">
                  <c:v>1.3180000000000001</c:v>
                </c:pt>
                <c:pt idx="854">
                  <c:v>1.319</c:v>
                </c:pt>
                <c:pt idx="855">
                  <c:v>1.32</c:v>
                </c:pt>
                <c:pt idx="856">
                  <c:v>1.321</c:v>
                </c:pt>
                <c:pt idx="857">
                  <c:v>1.3220000000000001</c:v>
                </c:pt>
                <c:pt idx="858">
                  <c:v>1.323</c:v>
                </c:pt>
                <c:pt idx="859">
                  <c:v>1.3240000000000001</c:v>
                </c:pt>
                <c:pt idx="860">
                  <c:v>1.325</c:v>
                </c:pt>
                <c:pt idx="861">
                  <c:v>1.3260000000000001</c:v>
                </c:pt>
                <c:pt idx="862">
                  <c:v>1.327</c:v>
                </c:pt>
                <c:pt idx="863">
                  <c:v>1.3280000000000001</c:v>
                </c:pt>
                <c:pt idx="864">
                  <c:v>1.329</c:v>
                </c:pt>
                <c:pt idx="865">
                  <c:v>1.33</c:v>
                </c:pt>
                <c:pt idx="866">
                  <c:v>1.331</c:v>
                </c:pt>
                <c:pt idx="867">
                  <c:v>1.3320000000000001</c:v>
                </c:pt>
                <c:pt idx="868">
                  <c:v>1.333</c:v>
                </c:pt>
                <c:pt idx="869">
                  <c:v>1.3340000000000001</c:v>
                </c:pt>
                <c:pt idx="870">
                  <c:v>1.335</c:v>
                </c:pt>
                <c:pt idx="871">
                  <c:v>1.3360000000000001</c:v>
                </c:pt>
                <c:pt idx="872">
                  <c:v>1.337</c:v>
                </c:pt>
                <c:pt idx="873">
                  <c:v>1.3380000000000001</c:v>
                </c:pt>
                <c:pt idx="874">
                  <c:v>1.339</c:v>
                </c:pt>
                <c:pt idx="875">
                  <c:v>1.34</c:v>
                </c:pt>
                <c:pt idx="876">
                  <c:v>1.341</c:v>
                </c:pt>
                <c:pt idx="877">
                  <c:v>1.3420000000000001</c:v>
                </c:pt>
                <c:pt idx="878">
                  <c:v>1.343</c:v>
                </c:pt>
                <c:pt idx="879">
                  <c:v>1.3440000000000001</c:v>
                </c:pt>
                <c:pt idx="880">
                  <c:v>1.345</c:v>
                </c:pt>
                <c:pt idx="881">
                  <c:v>1.3460000000000001</c:v>
                </c:pt>
                <c:pt idx="882">
                  <c:v>1.347</c:v>
                </c:pt>
                <c:pt idx="883">
                  <c:v>1.3480000000000001</c:v>
                </c:pt>
                <c:pt idx="884">
                  <c:v>1.349</c:v>
                </c:pt>
                <c:pt idx="885">
                  <c:v>1.35</c:v>
                </c:pt>
                <c:pt idx="886">
                  <c:v>1.351</c:v>
                </c:pt>
                <c:pt idx="887">
                  <c:v>1.3520000000000001</c:v>
                </c:pt>
                <c:pt idx="888">
                  <c:v>1.353</c:v>
                </c:pt>
                <c:pt idx="889">
                  <c:v>1.3540000000000001</c:v>
                </c:pt>
                <c:pt idx="890">
                  <c:v>1.355</c:v>
                </c:pt>
                <c:pt idx="891">
                  <c:v>1.3560000000000001</c:v>
                </c:pt>
                <c:pt idx="892">
                  <c:v>1.357</c:v>
                </c:pt>
                <c:pt idx="893">
                  <c:v>1.3580000000000001</c:v>
                </c:pt>
                <c:pt idx="894">
                  <c:v>1.359</c:v>
                </c:pt>
                <c:pt idx="895">
                  <c:v>1.36</c:v>
                </c:pt>
                <c:pt idx="896">
                  <c:v>1.361</c:v>
                </c:pt>
                <c:pt idx="897">
                  <c:v>1.3620000000000001</c:v>
                </c:pt>
                <c:pt idx="898">
                  <c:v>1.363</c:v>
                </c:pt>
                <c:pt idx="899">
                  <c:v>1.3640000000000001</c:v>
                </c:pt>
                <c:pt idx="900">
                  <c:v>1.365</c:v>
                </c:pt>
                <c:pt idx="901">
                  <c:v>1.3660000000000001</c:v>
                </c:pt>
                <c:pt idx="902">
                  <c:v>1.367</c:v>
                </c:pt>
                <c:pt idx="903">
                  <c:v>1.3680000000000001</c:v>
                </c:pt>
                <c:pt idx="904">
                  <c:v>1.369</c:v>
                </c:pt>
                <c:pt idx="905">
                  <c:v>1.37</c:v>
                </c:pt>
                <c:pt idx="906">
                  <c:v>1.371</c:v>
                </c:pt>
                <c:pt idx="907">
                  <c:v>1.3720000000000001</c:v>
                </c:pt>
                <c:pt idx="908">
                  <c:v>1.373</c:v>
                </c:pt>
                <c:pt idx="909">
                  <c:v>1.3740000000000001</c:v>
                </c:pt>
                <c:pt idx="910">
                  <c:v>1.375</c:v>
                </c:pt>
                <c:pt idx="911">
                  <c:v>1.3759999999999999</c:v>
                </c:pt>
                <c:pt idx="912">
                  <c:v>1.377</c:v>
                </c:pt>
                <c:pt idx="913">
                  <c:v>1.3779999999999999</c:v>
                </c:pt>
                <c:pt idx="914">
                  <c:v>1.379</c:v>
                </c:pt>
                <c:pt idx="915">
                  <c:v>1.3800000000000101</c:v>
                </c:pt>
                <c:pt idx="916">
                  <c:v>1.38100000000001</c:v>
                </c:pt>
                <c:pt idx="917">
                  <c:v>1.3820000000000101</c:v>
                </c:pt>
                <c:pt idx="918">
                  <c:v>1.38300000000001</c:v>
                </c:pt>
                <c:pt idx="919">
                  <c:v>1.3840000000000101</c:v>
                </c:pt>
                <c:pt idx="920">
                  <c:v>1.38500000000001</c:v>
                </c:pt>
                <c:pt idx="921">
                  <c:v>1.3860000000000099</c:v>
                </c:pt>
                <c:pt idx="922">
                  <c:v>1.38700000000001</c:v>
                </c:pt>
                <c:pt idx="923">
                  <c:v>1.3880000000000099</c:v>
                </c:pt>
                <c:pt idx="924">
                  <c:v>1.38900000000001</c:v>
                </c:pt>
                <c:pt idx="925">
                  <c:v>1.3900000000000099</c:v>
                </c:pt>
                <c:pt idx="926">
                  <c:v>1.39100000000001</c:v>
                </c:pt>
                <c:pt idx="927">
                  <c:v>1.3920000000000099</c:v>
                </c:pt>
                <c:pt idx="928">
                  <c:v>1.39300000000001</c:v>
                </c:pt>
                <c:pt idx="929">
                  <c:v>1.3940000000000099</c:v>
                </c:pt>
                <c:pt idx="930">
                  <c:v>1.39500000000001</c:v>
                </c:pt>
                <c:pt idx="931">
                  <c:v>1.3960000000000099</c:v>
                </c:pt>
                <c:pt idx="932">
                  <c:v>1.39700000000001</c:v>
                </c:pt>
                <c:pt idx="933">
                  <c:v>1.3980000000000099</c:v>
                </c:pt>
                <c:pt idx="934">
                  <c:v>1.39900000000001</c:v>
                </c:pt>
                <c:pt idx="935">
                  <c:v>1.4000000000000099</c:v>
                </c:pt>
                <c:pt idx="936">
                  <c:v>1.40100000000001</c:v>
                </c:pt>
                <c:pt idx="937">
                  <c:v>1.4020000000000099</c:v>
                </c:pt>
                <c:pt idx="938">
                  <c:v>1.40300000000001</c:v>
                </c:pt>
                <c:pt idx="939">
                  <c:v>1.4040000000000099</c:v>
                </c:pt>
                <c:pt idx="940">
                  <c:v>1.40500000000001</c:v>
                </c:pt>
                <c:pt idx="941">
                  <c:v>1.4060000000000099</c:v>
                </c:pt>
                <c:pt idx="942">
                  <c:v>1.40700000000001</c:v>
                </c:pt>
                <c:pt idx="943">
                  <c:v>1.4080000000000099</c:v>
                </c:pt>
                <c:pt idx="944">
                  <c:v>1.40900000000001</c:v>
                </c:pt>
                <c:pt idx="945">
                  <c:v>1.4100000000000099</c:v>
                </c:pt>
                <c:pt idx="946">
                  <c:v>1.41100000000001</c:v>
                </c:pt>
                <c:pt idx="947">
                  <c:v>1.4120000000000099</c:v>
                </c:pt>
                <c:pt idx="948">
                  <c:v>1.41300000000001</c:v>
                </c:pt>
                <c:pt idx="949">
                  <c:v>1.4140000000000099</c:v>
                </c:pt>
                <c:pt idx="950">
                  <c:v>1.41500000000001</c:v>
                </c:pt>
                <c:pt idx="951">
                  <c:v>1.4160000000000099</c:v>
                </c:pt>
                <c:pt idx="952">
                  <c:v>1.41700000000001</c:v>
                </c:pt>
                <c:pt idx="953">
                  <c:v>1.4180000000000099</c:v>
                </c:pt>
                <c:pt idx="954">
                  <c:v>1.41900000000001</c:v>
                </c:pt>
                <c:pt idx="955">
                  <c:v>1.4200000000000099</c:v>
                </c:pt>
                <c:pt idx="956">
                  <c:v>1.42100000000001</c:v>
                </c:pt>
                <c:pt idx="957">
                  <c:v>1.4220000000000099</c:v>
                </c:pt>
                <c:pt idx="958">
                  <c:v>1.42300000000001</c:v>
                </c:pt>
                <c:pt idx="959">
                  <c:v>1.4240000000000099</c:v>
                </c:pt>
                <c:pt idx="960">
                  <c:v>1.42500000000001</c:v>
                </c:pt>
                <c:pt idx="961">
                  <c:v>1.4260000000000099</c:v>
                </c:pt>
                <c:pt idx="962">
                  <c:v>1.42700000000001</c:v>
                </c:pt>
                <c:pt idx="963">
                  <c:v>1.4280000000000099</c:v>
                </c:pt>
                <c:pt idx="964">
                  <c:v>1.42900000000001</c:v>
                </c:pt>
                <c:pt idx="965">
                  <c:v>1.4300000000000099</c:v>
                </c:pt>
                <c:pt idx="966">
                  <c:v>1.43100000000001</c:v>
                </c:pt>
                <c:pt idx="967">
                  <c:v>1.4320000000000099</c:v>
                </c:pt>
                <c:pt idx="968">
                  <c:v>1.43300000000001</c:v>
                </c:pt>
                <c:pt idx="969">
                  <c:v>1.4340000000000099</c:v>
                </c:pt>
                <c:pt idx="970">
                  <c:v>1.43500000000001</c:v>
                </c:pt>
                <c:pt idx="971">
                  <c:v>1.4360000000000099</c:v>
                </c:pt>
                <c:pt idx="972">
                  <c:v>1.43700000000001</c:v>
                </c:pt>
                <c:pt idx="973">
                  <c:v>1.4380000000000099</c:v>
                </c:pt>
                <c:pt idx="974">
                  <c:v>1.43900000000001</c:v>
                </c:pt>
                <c:pt idx="975">
                  <c:v>1.4400000000000099</c:v>
                </c:pt>
                <c:pt idx="976">
                  <c:v>1.4410000000000101</c:v>
                </c:pt>
                <c:pt idx="977">
                  <c:v>1.4420000000000099</c:v>
                </c:pt>
                <c:pt idx="978">
                  <c:v>1.4430000000000101</c:v>
                </c:pt>
                <c:pt idx="979">
                  <c:v>1.4440000000000099</c:v>
                </c:pt>
                <c:pt idx="980">
                  <c:v>1.4450000000000101</c:v>
                </c:pt>
                <c:pt idx="981">
                  <c:v>1.4460000000000099</c:v>
                </c:pt>
                <c:pt idx="982">
                  <c:v>1.4470000000000101</c:v>
                </c:pt>
                <c:pt idx="983">
                  <c:v>1.4480000000000099</c:v>
                </c:pt>
                <c:pt idx="984">
                  <c:v>1.4490000000000101</c:v>
                </c:pt>
                <c:pt idx="985">
                  <c:v>1.4500000000000099</c:v>
                </c:pt>
                <c:pt idx="986">
                  <c:v>1.4510000000000101</c:v>
                </c:pt>
                <c:pt idx="987">
                  <c:v>1.4520000000000099</c:v>
                </c:pt>
                <c:pt idx="988">
                  <c:v>1.4530000000000101</c:v>
                </c:pt>
                <c:pt idx="989">
                  <c:v>1.45400000000001</c:v>
                </c:pt>
                <c:pt idx="990">
                  <c:v>1.4550000000000101</c:v>
                </c:pt>
                <c:pt idx="991">
                  <c:v>1.45600000000001</c:v>
                </c:pt>
                <c:pt idx="992">
                  <c:v>1.4570000000000101</c:v>
                </c:pt>
                <c:pt idx="993">
                  <c:v>1.45800000000001</c:v>
                </c:pt>
                <c:pt idx="994">
                  <c:v>1.4590000000000101</c:v>
                </c:pt>
                <c:pt idx="995">
                  <c:v>1.46000000000001</c:v>
                </c:pt>
                <c:pt idx="996">
                  <c:v>1.4610000000000101</c:v>
                </c:pt>
                <c:pt idx="997">
                  <c:v>1.46200000000001</c:v>
                </c:pt>
                <c:pt idx="998">
                  <c:v>1.4630000000000101</c:v>
                </c:pt>
                <c:pt idx="999">
                  <c:v>1.46400000000001</c:v>
                </c:pt>
                <c:pt idx="1000">
                  <c:v>1.4650000000000101</c:v>
                </c:pt>
                <c:pt idx="1001">
                  <c:v>1.46600000000001</c:v>
                </c:pt>
                <c:pt idx="1002">
                  <c:v>1.4670000000000101</c:v>
                </c:pt>
                <c:pt idx="1003">
                  <c:v>1.46800000000002</c:v>
                </c:pt>
                <c:pt idx="1004">
                  <c:v>1.4690000000000101</c:v>
                </c:pt>
                <c:pt idx="1005">
                  <c:v>1.47000000000001</c:v>
                </c:pt>
                <c:pt idx="1006">
                  <c:v>1.4710000000000101</c:v>
                </c:pt>
                <c:pt idx="1007">
                  <c:v>1.47200000000002</c:v>
                </c:pt>
                <c:pt idx="1008">
                  <c:v>1.4730000000000101</c:v>
                </c:pt>
                <c:pt idx="1009">
                  <c:v>1.47400000000002</c:v>
                </c:pt>
                <c:pt idx="1010">
                  <c:v>1.4750000000000201</c:v>
                </c:pt>
                <c:pt idx="1011">
                  <c:v>1.47600000000002</c:v>
                </c:pt>
                <c:pt idx="1012">
                  <c:v>1.4770000000000201</c:v>
                </c:pt>
                <c:pt idx="1013">
                  <c:v>1.47800000000002</c:v>
                </c:pt>
                <c:pt idx="1014">
                  <c:v>1.4790000000000201</c:v>
                </c:pt>
                <c:pt idx="1015">
                  <c:v>1.48000000000002</c:v>
                </c:pt>
                <c:pt idx="1016">
                  <c:v>1.4810000000000201</c:v>
                </c:pt>
                <c:pt idx="1017">
                  <c:v>1.48200000000002</c:v>
                </c:pt>
                <c:pt idx="1018">
                  <c:v>1.4830000000000201</c:v>
                </c:pt>
                <c:pt idx="1019">
                  <c:v>1.48400000000002</c:v>
                </c:pt>
                <c:pt idx="1020">
                  <c:v>1.4850000000000201</c:v>
                </c:pt>
                <c:pt idx="1021">
                  <c:v>1.48600000000002</c:v>
                </c:pt>
                <c:pt idx="1022">
                  <c:v>1.4870000000000201</c:v>
                </c:pt>
                <c:pt idx="1023">
                  <c:v>1.48800000000002</c:v>
                </c:pt>
                <c:pt idx="1024">
                  <c:v>1.4890000000000201</c:v>
                </c:pt>
                <c:pt idx="1025">
                  <c:v>1.49000000000002</c:v>
                </c:pt>
                <c:pt idx="1026">
                  <c:v>1.4910000000000201</c:v>
                </c:pt>
                <c:pt idx="1027">
                  <c:v>1.49200000000002</c:v>
                </c:pt>
                <c:pt idx="1028">
                  <c:v>1.4930000000000201</c:v>
                </c:pt>
                <c:pt idx="1029">
                  <c:v>1.49400000000002</c:v>
                </c:pt>
                <c:pt idx="1030">
                  <c:v>1.4950000000000201</c:v>
                </c:pt>
                <c:pt idx="1031">
                  <c:v>1.49600000000002</c:v>
                </c:pt>
                <c:pt idx="1032">
                  <c:v>1.4970000000000201</c:v>
                </c:pt>
                <c:pt idx="1033">
                  <c:v>1.49800000000002</c:v>
                </c:pt>
                <c:pt idx="1034">
                  <c:v>1.4990000000000201</c:v>
                </c:pt>
                <c:pt idx="1035">
                  <c:v>1.50000000000002</c:v>
                </c:pt>
                <c:pt idx="1036">
                  <c:v>1.5010000000000201</c:v>
                </c:pt>
                <c:pt idx="1037">
                  <c:v>1.50200000000002</c:v>
                </c:pt>
                <c:pt idx="1038">
                  <c:v>1.5030000000000201</c:v>
                </c:pt>
                <c:pt idx="1039">
                  <c:v>1.50400000000002</c:v>
                </c:pt>
                <c:pt idx="1040">
                  <c:v>1.5050000000000201</c:v>
                </c:pt>
                <c:pt idx="1041">
                  <c:v>1.50600000000002</c:v>
                </c:pt>
                <c:pt idx="1042">
                  <c:v>1.5070000000000201</c:v>
                </c:pt>
                <c:pt idx="1043">
                  <c:v>1.50800000000002</c:v>
                </c:pt>
                <c:pt idx="1044">
                  <c:v>1.5090000000000201</c:v>
                </c:pt>
                <c:pt idx="1045">
                  <c:v>1.51000000000002</c:v>
                </c:pt>
                <c:pt idx="1046">
                  <c:v>1.5110000000000201</c:v>
                </c:pt>
                <c:pt idx="1047">
                  <c:v>1.51200000000002</c:v>
                </c:pt>
                <c:pt idx="1048">
                  <c:v>1.5130000000000201</c:v>
                </c:pt>
                <c:pt idx="1049">
                  <c:v>1.51400000000002</c:v>
                </c:pt>
                <c:pt idx="1050">
                  <c:v>1.5150000000000201</c:v>
                </c:pt>
                <c:pt idx="1051">
                  <c:v>1.51600000000002</c:v>
                </c:pt>
                <c:pt idx="1052">
                  <c:v>1.5170000000000201</c:v>
                </c:pt>
                <c:pt idx="1053">
                  <c:v>1.51800000000002</c:v>
                </c:pt>
                <c:pt idx="1054">
                  <c:v>1.5190000000000199</c:v>
                </c:pt>
                <c:pt idx="1055">
                  <c:v>1.52000000000002</c:v>
                </c:pt>
                <c:pt idx="1056">
                  <c:v>1.5210000000000199</c:v>
                </c:pt>
                <c:pt idx="1057">
                  <c:v>1.52200000000002</c:v>
                </c:pt>
                <c:pt idx="1058">
                  <c:v>1.5230000000000199</c:v>
                </c:pt>
                <c:pt idx="1059">
                  <c:v>1.52400000000002</c:v>
                </c:pt>
                <c:pt idx="1060">
                  <c:v>1.5250000000000199</c:v>
                </c:pt>
                <c:pt idx="1061">
                  <c:v>1.52600000000002</c:v>
                </c:pt>
                <c:pt idx="1062">
                  <c:v>1.5270000000000199</c:v>
                </c:pt>
                <c:pt idx="1063">
                  <c:v>1.52800000000002</c:v>
                </c:pt>
                <c:pt idx="1064">
                  <c:v>1.5290000000000199</c:v>
                </c:pt>
                <c:pt idx="1065">
                  <c:v>1.53000000000002</c:v>
                </c:pt>
                <c:pt idx="1066">
                  <c:v>1.5310000000000199</c:v>
                </c:pt>
                <c:pt idx="1067">
                  <c:v>1.53200000000002</c:v>
                </c:pt>
                <c:pt idx="1068">
                  <c:v>1.5330000000000199</c:v>
                </c:pt>
                <c:pt idx="1069">
                  <c:v>1.53400000000002</c:v>
                </c:pt>
                <c:pt idx="1070">
                  <c:v>1.5350000000000199</c:v>
                </c:pt>
                <c:pt idx="1071">
                  <c:v>1.53600000000002</c:v>
                </c:pt>
                <c:pt idx="1072">
                  <c:v>1.5370000000000199</c:v>
                </c:pt>
                <c:pt idx="1073">
                  <c:v>1.53800000000002</c:v>
                </c:pt>
                <c:pt idx="1074">
                  <c:v>1.5390000000000199</c:v>
                </c:pt>
                <c:pt idx="1075">
                  <c:v>1.54000000000002</c:v>
                </c:pt>
                <c:pt idx="1076">
                  <c:v>1.5410000000000199</c:v>
                </c:pt>
                <c:pt idx="1077">
                  <c:v>1.54200000000002</c:v>
                </c:pt>
                <c:pt idx="1078">
                  <c:v>1.5430000000000199</c:v>
                </c:pt>
                <c:pt idx="1079">
                  <c:v>1.54400000000002</c:v>
                </c:pt>
                <c:pt idx="1080">
                  <c:v>1.5450000000000199</c:v>
                </c:pt>
                <c:pt idx="1081">
                  <c:v>1.54600000000002</c:v>
                </c:pt>
                <c:pt idx="1082">
                  <c:v>1.5470000000000199</c:v>
                </c:pt>
                <c:pt idx="1083">
                  <c:v>1.54800000000002</c:v>
                </c:pt>
                <c:pt idx="1084">
                  <c:v>1.5490000000000199</c:v>
                </c:pt>
                <c:pt idx="1085">
                  <c:v>1.55000000000002</c:v>
                </c:pt>
                <c:pt idx="1086">
                  <c:v>1.5510000000000199</c:v>
                </c:pt>
                <c:pt idx="1087">
                  <c:v>1.55200000000002</c:v>
                </c:pt>
                <c:pt idx="1088">
                  <c:v>1.5530000000000199</c:v>
                </c:pt>
                <c:pt idx="1089">
                  <c:v>1.55400000000002</c:v>
                </c:pt>
                <c:pt idx="1090">
                  <c:v>1.5550000000000299</c:v>
                </c:pt>
                <c:pt idx="1091">
                  <c:v>1.55600000000002</c:v>
                </c:pt>
                <c:pt idx="1092">
                  <c:v>1.5570000000000299</c:v>
                </c:pt>
                <c:pt idx="1093">
                  <c:v>1.55800000000002</c:v>
                </c:pt>
                <c:pt idx="1094">
                  <c:v>1.5590000000000299</c:v>
                </c:pt>
                <c:pt idx="1095">
                  <c:v>1.56000000000002</c:v>
                </c:pt>
                <c:pt idx="1096">
                  <c:v>1.5610000000000299</c:v>
                </c:pt>
                <c:pt idx="1097">
                  <c:v>1.56200000000002</c:v>
                </c:pt>
                <c:pt idx="1098">
                  <c:v>1.5630000000000299</c:v>
                </c:pt>
                <c:pt idx="1099">
                  <c:v>1.56400000000003</c:v>
                </c:pt>
                <c:pt idx="1100">
                  <c:v>1.5650000000000299</c:v>
                </c:pt>
                <c:pt idx="1101">
                  <c:v>1.56600000000003</c:v>
                </c:pt>
                <c:pt idx="1102">
                  <c:v>1.5670000000000299</c:v>
                </c:pt>
                <c:pt idx="1103">
                  <c:v>1.56800000000003</c:v>
                </c:pt>
                <c:pt idx="1104">
                  <c:v>1.5690000000000299</c:v>
                </c:pt>
                <c:pt idx="1105">
                  <c:v>1.57000000000003</c:v>
                </c:pt>
                <c:pt idx="1106">
                  <c:v>1.5710000000000299</c:v>
                </c:pt>
                <c:pt idx="1107">
                  <c:v>1.57200000000003</c:v>
                </c:pt>
                <c:pt idx="1108">
                  <c:v>1.5730000000000299</c:v>
                </c:pt>
                <c:pt idx="1109">
                  <c:v>1.57400000000003</c:v>
                </c:pt>
                <c:pt idx="1110">
                  <c:v>1.5750000000000299</c:v>
                </c:pt>
                <c:pt idx="1111">
                  <c:v>1.57600000000003</c:v>
                </c:pt>
                <c:pt idx="1112">
                  <c:v>1.5770000000000299</c:v>
                </c:pt>
                <c:pt idx="1113">
                  <c:v>1.57800000000003</c:v>
                </c:pt>
                <c:pt idx="1114">
                  <c:v>1.5790000000000299</c:v>
                </c:pt>
                <c:pt idx="1115">
                  <c:v>1.58000000000003</c:v>
                </c:pt>
                <c:pt idx="1116">
                  <c:v>1.5810000000000299</c:v>
                </c:pt>
                <c:pt idx="1117">
                  <c:v>1.58200000000003</c:v>
                </c:pt>
                <c:pt idx="1118">
                  <c:v>1.5830000000000299</c:v>
                </c:pt>
                <c:pt idx="1119">
                  <c:v>1.5840000000000301</c:v>
                </c:pt>
                <c:pt idx="1120">
                  <c:v>1.5850000000000299</c:v>
                </c:pt>
                <c:pt idx="1121">
                  <c:v>1.5860000000000301</c:v>
                </c:pt>
                <c:pt idx="1122">
                  <c:v>1.5870000000000299</c:v>
                </c:pt>
                <c:pt idx="1123">
                  <c:v>1.5880000000000301</c:v>
                </c:pt>
                <c:pt idx="1124">
                  <c:v>1.5890000000000299</c:v>
                </c:pt>
                <c:pt idx="1125">
                  <c:v>1.5900000000000301</c:v>
                </c:pt>
                <c:pt idx="1126">
                  <c:v>1.5910000000000299</c:v>
                </c:pt>
                <c:pt idx="1127">
                  <c:v>1.5920000000000301</c:v>
                </c:pt>
                <c:pt idx="1128">
                  <c:v>1.5930000000000299</c:v>
                </c:pt>
                <c:pt idx="1129">
                  <c:v>1.5940000000000301</c:v>
                </c:pt>
                <c:pt idx="1130">
                  <c:v>1.5950000000000299</c:v>
                </c:pt>
                <c:pt idx="1131">
                  <c:v>1.5960000000000301</c:v>
                </c:pt>
                <c:pt idx="1132">
                  <c:v>1.59700000000003</c:v>
                </c:pt>
                <c:pt idx="1133">
                  <c:v>1.5980000000000301</c:v>
                </c:pt>
                <c:pt idx="1134">
                  <c:v>1.59900000000003</c:v>
                </c:pt>
                <c:pt idx="1135">
                  <c:v>1.6000000000000301</c:v>
                </c:pt>
                <c:pt idx="1136">
                  <c:v>1.60100000000003</c:v>
                </c:pt>
                <c:pt idx="1137">
                  <c:v>1.6020000000000301</c:v>
                </c:pt>
                <c:pt idx="1138">
                  <c:v>1.60300000000003</c:v>
                </c:pt>
                <c:pt idx="1139">
                  <c:v>1.6040000000000301</c:v>
                </c:pt>
                <c:pt idx="1140">
                  <c:v>1.60500000000003</c:v>
                </c:pt>
                <c:pt idx="1141">
                  <c:v>1.6060000000000301</c:v>
                </c:pt>
                <c:pt idx="1142">
                  <c:v>1.60700000000003</c:v>
                </c:pt>
                <c:pt idx="1143">
                  <c:v>1.6080000000000301</c:v>
                </c:pt>
                <c:pt idx="1144">
                  <c:v>1.60900000000003</c:v>
                </c:pt>
                <c:pt idx="1145">
                  <c:v>1.6100000000000301</c:v>
                </c:pt>
                <c:pt idx="1146">
                  <c:v>1.61100000000003</c:v>
                </c:pt>
                <c:pt idx="1147">
                  <c:v>1.6120000000000301</c:v>
                </c:pt>
                <c:pt idx="1148">
                  <c:v>1.61300000000003</c:v>
                </c:pt>
                <c:pt idx="1149">
                  <c:v>1.6140000000000301</c:v>
                </c:pt>
                <c:pt idx="1150">
                  <c:v>1.61500000000003</c:v>
                </c:pt>
                <c:pt idx="1151">
                  <c:v>1.6160000000000301</c:v>
                </c:pt>
                <c:pt idx="1152">
                  <c:v>1.61700000000003</c:v>
                </c:pt>
                <c:pt idx="1153">
                  <c:v>1.6180000000000301</c:v>
                </c:pt>
                <c:pt idx="1154">
                  <c:v>1.61900000000003</c:v>
                </c:pt>
                <c:pt idx="1155">
                  <c:v>1.6200000000000301</c:v>
                </c:pt>
                <c:pt idx="1156">
                  <c:v>1.62100000000003</c:v>
                </c:pt>
                <c:pt idx="1157">
                  <c:v>1.6220000000000301</c:v>
                </c:pt>
                <c:pt idx="1158">
                  <c:v>1.62300000000003</c:v>
                </c:pt>
                <c:pt idx="1159">
                  <c:v>1.6240000000000301</c:v>
                </c:pt>
                <c:pt idx="1160">
                  <c:v>1.62500000000003</c:v>
                </c:pt>
                <c:pt idx="1161">
                  <c:v>1.6260000000000301</c:v>
                </c:pt>
                <c:pt idx="1162">
                  <c:v>1.62700000000003</c:v>
                </c:pt>
                <c:pt idx="1163">
                  <c:v>1.6280000000000301</c:v>
                </c:pt>
                <c:pt idx="1164">
                  <c:v>1.62900000000003</c:v>
                </c:pt>
                <c:pt idx="1165">
                  <c:v>1.6300000000000301</c:v>
                </c:pt>
                <c:pt idx="1166">
                  <c:v>1.63100000000003</c:v>
                </c:pt>
                <c:pt idx="1167">
                  <c:v>1.6320000000000301</c:v>
                </c:pt>
                <c:pt idx="1168">
                  <c:v>1.63300000000003</c:v>
                </c:pt>
                <c:pt idx="1169">
                  <c:v>1.6340000000000301</c:v>
                </c:pt>
                <c:pt idx="1170">
                  <c:v>1.63500000000003</c:v>
                </c:pt>
                <c:pt idx="1171">
                  <c:v>1.6360000000000301</c:v>
                </c:pt>
                <c:pt idx="1172">
                  <c:v>1.63700000000003</c:v>
                </c:pt>
                <c:pt idx="1173">
                  <c:v>1.6380000000000301</c:v>
                </c:pt>
                <c:pt idx="1174">
                  <c:v>1.63900000000003</c:v>
                </c:pt>
                <c:pt idx="1175">
                  <c:v>1.6400000000000301</c:v>
                </c:pt>
                <c:pt idx="1176">
                  <c:v>1.64100000000003</c:v>
                </c:pt>
                <c:pt idx="1177">
                  <c:v>1.6420000000000301</c:v>
                </c:pt>
                <c:pt idx="1178">
                  <c:v>1.64300000000003</c:v>
                </c:pt>
                <c:pt idx="1179">
                  <c:v>1.6440000000000301</c:v>
                </c:pt>
                <c:pt idx="1180">
                  <c:v>1.64500000000004</c:v>
                </c:pt>
                <c:pt idx="1181">
                  <c:v>1.6460000000000301</c:v>
                </c:pt>
                <c:pt idx="1182">
                  <c:v>1.64700000000003</c:v>
                </c:pt>
                <c:pt idx="1183">
                  <c:v>1.6480000000000301</c:v>
                </c:pt>
                <c:pt idx="1184">
                  <c:v>1.64900000000003</c:v>
                </c:pt>
                <c:pt idx="1185">
                  <c:v>1.6500000000000301</c:v>
                </c:pt>
                <c:pt idx="1186">
                  <c:v>1.65100000000003</c:v>
                </c:pt>
                <c:pt idx="1187">
                  <c:v>1.6520000000000299</c:v>
                </c:pt>
                <c:pt idx="1188">
                  <c:v>1.65300000000004</c:v>
                </c:pt>
                <c:pt idx="1189">
                  <c:v>1.6540000000000401</c:v>
                </c:pt>
                <c:pt idx="1190">
                  <c:v>1.65500000000004</c:v>
                </c:pt>
                <c:pt idx="1191">
                  <c:v>1.6560000000000401</c:v>
                </c:pt>
                <c:pt idx="1192">
                  <c:v>1.65700000000004</c:v>
                </c:pt>
                <c:pt idx="1193">
                  <c:v>1.6580000000000401</c:v>
                </c:pt>
                <c:pt idx="1194">
                  <c:v>1.65900000000004</c:v>
                </c:pt>
                <c:pt idx="1195">
                  <c:v>1.6600000000000401</c:v>
                </c:pt>
                <c:pt idx="1196">
                  <c:v>1.66100000000004</c:v>
                </c:pt>
                <c:pt idx="1197">
                  <c:v>1.6620000000000399</c:v>
                </c:pt>
                <c:pt idx="1198">
                  <c:v>1.66300000000004</c:v>
                </c:pt>
                <c:pt idx="1199">
                  <c:v>1.6640000000000399</c:v>
                </c:pt>
                <c:pt idx="1200">
                  <c:v>1.66500000000004</c:v>
                </c:pt>
                <c:pt idx="1201">
                  <c:v>1.6660000000000399</c:v>
                </c:pt>
                <c:pt idx="1202">
                  <c:v>1.66700000000004</c:v>
                </c:pt>
                <c:pt idx="1203">
                  <c:v>1.6680000000000399</c:v>
                </c:pt>
                <c:pt idx="1204">
                  <c:v>1.66900000000004</c:v>
                </c:pt>
                <c:pt idx="1205">
                  <c:v>1.6700000000000399</c:v>
                </c:pt>
                <c:pt idx="1206">
                  <c:v>1.67100000000004</c:v>
                </c:pt>
                <c:pt idx="1207">
                  <c:v>1.6720000000000399</c:v>
                </c:pt>
                <c:pt idx="1208">
                  <c:v>1.67300000000004</c:v>
                </c:pt>
                <c:pt idx="1209">
                  <c:v>1.6740000000000399</c:v>
                </c:pt>
                <c:pt idx="1210">
                  <c:v>1.67500000000004</c:v>
                </c:pt>
                <c:pt idx="1211">
                  <c:v>1.6760000000000399</c:v>
                </c:pt>
                <c:pt idx="1212">
                  <c:v>1.67700000000004</c:v>
                </c:pt>
                <c:pt idx="1213">
                  <c:v>1.6780000000000399</c:v>
                </c:pt>
                <c:pt idx="1214">
                  <c:v>1.67900000000004</c:v>
                </c:pt>
                <c:pt idx="1215">
                  <c:v>1.6800000000000399</c:v>
                </c:pt>
                <c:pt idx="1216">
                  <c:v>1.69</c:v>
                </c:pt>
                <c:pt idx="1217">
                  <c:v>1.69999999999996</c:v>
                </c:pt>
                <c:pt idx="1218">
                  <c:v>1.70999999999992</c:v>
                </c:pt>
                <c:pt idx="1219">
                  <c:v>1.7199999999998801</c:v>
                </c:pt>
                <c:pt idx="1220">
                  <c:v>1.7299999999998401</c:v>
                </c:pt>
                <c:pt idx="1221">
                  <c:v>1.7399999999997999</c:v>
                </c:pt>
                <c:pt idx="1222">
                  <c:v>1.74999999999976</c:v>
                </c:pt>
                <c:pt idx="1223">
                  <c:v>1.75999999999972</c:v>
                </c:pt>
                <c:pt idx="1224">
                  <c:v>1.7699999999996801</c:v>
                </c:pt>
                <c:pt idx="1225">
                  <c:v>1.7799999999996401</c:v>
                </c:pt>
                <c:pt idx="1226">
                  <c:v>1.7899999999995999</c:v>
                </c:pt>
                <c:pt idx="1227">
                  <c:v>1.79999999999956</c:v>
                </c:pt>
                <c:pt idx="1228">
                  <c:v>1.80999999999952</c:v>
                </c:pt>
                <c:pt idx="1229">
                  <c:v>1.81999999999948</c:v>
                </c:pt>
                <c:pt idx="1230">
                  <c:v>1.8299999999994401</c:v>
                </c:pt>
                <c:pt idx="1231">
                  <c:v>1.8399999999993999</c:v>
                </c:pt>
                <c:pt idx="1232">
                  <c:v>1.8499999999993599</c:v>
                </c:pt>
                <c:pt idx="1233">
                  <c:v>1.85999999999932</c:v>
                </c:pt>
                <c:pt idx="1234">
                  <c:v>1.86999999999928</c:v>
                </c:pt>
                <c:pt idx="1235">
                  <c:v>1.8799999999992401</c:v>
                </c:pt>
                <c:pt idx="1236">
                  <c:v>1.8899999999992001</c:v>
                </c:pt>
                <c:pt idx="1237">
                  <c:v>1.8999999999991599</c:v>
                </c:pt>
                <c:pt idx="1238">
                  <c:v>1.90999999999912</c:v>
                </c:pt>
                <c:pt idx="1239">
                  <c:v>1.91999999999908</c:v>
                </c:pt>
                <c:pt idx="1240">
                  <c:v>1.92999999999904</c:v>
                </c:pt>
                <c:pt idx="1241">
                  <c:v>1.9399999999990001</c:v>
                </c:pt>
                <c:pt idx="1242">
                  <c:v>1.9499999999989599</c:v>
                </c:pt>
                <c:pt idx="1243">
                  <c:v>1.9599999999989199</c:v>
                </c:pt>
                <c:pt idx="1244">
                  <c:v>1.96999999999888</c:v>
                </c:pt>
                <c:pt idx="1245">
                  <c:v>1.97999999999884</c:v>
                </c:pt>
                <c:pt idx="1246">
                  <c:v>1.9899999999988001</c:v>
                </c:pt>
                <c:pt idx="1247">
                  <c:v>1.9999999999987601</c:v>
                </c:pt>
                <c:pt idx="1248">
                  <c:v>2.0099999999987199</c:v>
                </c:pt>
                <c:pt idx="1249">
                  <c:v>2.0199999999986802</c:v>
                </c:pt>
                <c:pt idx="1250">
                  <c:v>2.02999999999864</c:v>
                </c:pt>
                <c:pt idx="1251">
                  <c:v>2.0399999999985998</c:v>
                </c:pt>
                <c:pt idx="1252">
                  <c:v>2.0499999999985601</c:v>
                </c:pt>
                <c:pt idx="1253">
                  <c:v>2.0599999999985199</c:v>
                </c:pt>
                <c:pt idx="1254">
                  <c:v>2.0699999999984802</c:v>
                </c:pt>
                <c:pt idx="1255">
                  <c:v>2.07999999999844</c:v>
                </c:pt>
                <c:pt idx="1256">
                  <c:v>2.0899999999983998</c:v>
                </c:pt>
                <c:pt idx="1257">
                  <c:v>2.0999999999983601</c:v>
                </c:pt>
                <c:pt idx="1258">
                  <c:v>2.1099999999983199</c:v>
                </c:pt>
                <c:pt idx="1259">
                  <c:v>2.1199999999982801</c:v>
                </c:pt>
                <c:pt idx="1260">
                  <c:v>2.12999999999824</c:v>
                </c:pt>
                <c:pt idx="1261">
                  <c:v>2.1399999999981998</c:v>
                </c:pt>
                <c:pt idx="1262">
                  <c:v>2.14999999999816</c:v>
                </c:pt>
                <c:pt idx="1263">
                  <c:v>2.1599999999981199</c:v>
                </c:pt>
                <c:pt idx="1264">
                  <c:v>2.1699999999980801</c:v>
                </c:pt>
                <c:pt idx="1265">
                  <c:v>2.17999999999804</c:v>
                </c:pt>
                <c:pt idx="1266">
                  <c:v>2.1899999999980002</c:v>
                </c:pt>
                <c:pt idx="1267">
                  <c:v>2.19999999999796</c:v>
                </c:pt>
                <c:pt idx="1268">
                  <c:v>2.2099999999979199</c:v>
                </c:pt>
                <c:pt idx="1269">
                  <c:v>2.2199999999978801</c:v>
                </c:pt>
                <c:pt idx="1270">
                  <c:v>2.2299999999978399</c:v>
                </c:pt>
                <c:pt idx="1271">
                  <c:v>2.2399999999978002</c:v>
                </c:pt>
                <c:pt idx="1272">
                  <c:v>2.24999999999776</c:v>
                </c:pt>
                <c:pt idx="1273">
                  <c:v>2.2599999999977198</c:v>
                </c:pt>
                <c:pt idx="1274">
                  <c:v>2.2699999999976801</c:v>
                </c:pt>
                <c:pt idx="1275">
                  <c:v>2.2799999999976399</c:v>
                </c:pt>
                <c:pt idx="1276">
                  <c:v>2.2899999999976002</c:v>
                </c:pt>
                <c:pt idx="1277">
                  <c:v>2.29999999999756</c:v>
                </c:pt>
                <c:pt idx="1278">
                  <c:v>2.3099999999975198</c:v>
                </c:pt>
                <c:pt idx="1279">
                  <c:v>2.3199999999974801</c:v>
                </c:pt>
                <c:pt idx="1280">
                  <c:v>2.3299999999974399</c:v>
                </c:pt>
                <c:pt idx="1281">
                  <c:v>2.3399999999974002</c:v>
                </c:pt>
                <c:pt idx="1282">
                  <c:v>2.34999999999736</c:v>
                </c:pt>
                <c:pt idx="1283">
                  <c:v>2.3599999999973198</c:v>
                </c:pt>
                <c:pt idx="1284">
                  <c:v>2.3699999999972801</c:v>
                </c:pt>
                <c:pt idx="1285">
                  <c:v>2.3799999999972399</c:v>
                </c:pt>
                <c:pt idx="1286">
                  <c:v>2.3899999999972001</c:v>
                </c:pt>
                <c:pt idx="1287">
                  <c:v>2.39999999999716</c:v>
                </c:pt>
                <c:pt idx="1288">
                  <c:v>2.4099999999971198</c:v>
                </c:pt>
                <c:pt idx="1289">
                  <c:v>2.41999999999708</c:v>
                </c:pt>
                <c:pt idx="1290">
                  <c:v>2.4299999999970399</c:v>
                </c:pt>
                <c:pt idx="1291">
                  <c:v>2.4399999999970001</c:v>
                </c:pt>
                <c:pt idx="1292">
                  <c:v>2.4499999999969599</c:v>
                </c:pt>
                <c:pt idx="1293">
                  <c:v>2.4599999999969202</c:v>
                </c:pt>
                <c:pt idx="1294">
                  <c:v>2.46999999999688</c:v>
                </c:pt>
                <c:pt idx="1295">
                  <c:v>2.4799999999968398</c:v>
                </c:pt>
                <c:pt idx="1296">
                  <c:v>2.4899999999968001</c:v>
                </c:pt>
                <c:pt idx="1297">
                  <c:v>2.4999999999967599</c:v>
                </c:pt>
                <c:pt idx="1298">
                  <c:v>2.5099999999967202</c:v>
                </c:pt>
                <c:pt idx="1299">
                  <c:v>2.51999999999668</c:v>
                </c:pt>
                <c:pt idx="1300">
                  <c:v>2.5299999999966398</c:v>
                </c:pt>
                <c:pt idx="1301">
                  <c:v>2.5399999999966001</c:v>
                </c:pt>
                <c:pt idx="1302">
                  <c:v>2.5499999999965599</c:v>
                </c:pt>
                <c:pt idx="1303">
                  <c:v>2.5599999999965202</c:v>
                </c:pt>
                <c:pt idx="1304">
                  <c:v>2.56999999999648</c:v>
                </c:pt>
                <c:pt idx="1305">
                  <c:v>2.5799999999964398</c:v>
                </c:pt>
                <c:pt idx="1306">
                  <c:v>2.5899999999964001</c:v>
                </c:pt>
                <c:pt idx="1307">
                  <c:v>2.5999999999963599</c:v>
                </c:pt>
                <c:pt idx="1308">
                  <c:v>2.6099999999963202</c:v>
                </c:pt>
                <c:pt idx="1309">
                  <c:v>2.61999999999628</c:v>
                </c:pt>
                <c:pt idx="1310">
                  <c:v>2.6299999999962398</c:v>
                </c:pt>
                <c:pt idx="1311">
                  <c:v>2.6399999999962001</c:v>
                </c:pt>
                <c:pt idx="1312">
                  <c:v>2.6499999999961599</c:v>
                </c:pt>
                <c:pt idx="1313">
                  <c:v>2.6599999999961201</c:v>
                </c:pt>
                <c:pt idx="1314">
                  <c:v>2.66999999999608</c:v>
                </c:pt>
                <c:pt idx="1315">
                  <c:v>2.6799999999960402</c:v>
                </c:pt>
                <c:pt idx="1316">
                  <c:v>2.689999999996</c:v>
                </c:pt>
                <c:pt idx="1317">
                  <c:v>2.6999999999959599</c:v>
                </c:pt>
                <c:pt idx="1318">
                  <c:v>2.7099999999959201</c:v>
                </c:pt>
                <c:pt idx="1319">
                  <c:v>2.7199999999958799</c:v>
                </c:pt>
                <c:pt idx="1320">
                  <c:v>2.7299999999958402</c:v>
                </c:pt>
                <c:pt idx="1321">
                  <c:v>2.7399999999958</c:v>
                </c:pt>
                <c:pt idx="1322">
                  <c:v>2.7499999999957598</c:v>
                </c:pt>
                <c:pt idx="1323">
                  <c:v>2.7599999999957201</c:v>
                </c:pt>
                <c:pt idx="1324">
                  <c:v>2.7699999999956799</c:v>
                </c:pt>
                <c:pt idx="1325">
                  <c:v>2.7799999999956402</c:v>
                </c:pt>
                <c:pt idx="1326">
                  <c:v>2.7899999999956</c:v>
                </c:pt>
                <c:pt idx="1327">
                  <c:v>2.7999999999955598</c:v>
                </c:pt>
                <c:pt idx="1328">
                  <c:v>2.8099999999955201</c:v>
                </c:pt>
                <c:pt idx="1329">
                  <c:v>2.8199999999954799</c:v>
                </c:pt>
                <c:pt idx="1330">
                  <c:v>2.8299999999954402</c:v>
                </c:pt>
                <c:pt idx="1331">
                  <c:v>2.8399999999954</c:v>
                </c:pt>
                <c:pt idx="1332">
                  <c:v>2.8499999999953598</c:v>
                </c:pt>
                <c:pt idx="1333">
                  <c:v>2.8599999999953201</c:v>
                </c:pt>
                <c:pt idx="1334">
                  <c:v>2.8699999999952799</c:v>
                </c:pt>
                <c:pt idx="1335">
                  <c:v>2.8799999999952401</c:v>
                </c:pt>
                <c:pt idx="1336">
                  <c:v>2.8899999999952</c:v>
                </c:pt>
                <c:pt idx="1337">
                  <c:v>2.8999999999951598</c:v>
                </c:pt>
                <c:pt idx="1338">
                  <c:v>2.9099999999951298</c:v>
                </c:pt>
                <c:pt idx="1339">
                  <c:v>2.9199999999950901</c:v>
                </c:pt>
                <c:pt idx="1340">
                  <c:v>2.9299999999950499</c:v>
                </c:pt>
                <c:pt idx="1341">
                  <c:v>2.9399999999950102</c:v>
                </c:pt>
                <c:pt idx="1342">
                  <c:v>2.94999999999497</c:v>
                </c:pt>
                <c:pt idx="1343">
                  <c:v>2.9599999999949298</c:v>
                </c:pt>
                <c:pt idx="1344">
                  <c:v>2.9699999999948901</c:v>
                </c:pt>
                <c:pt idx="1345">
                  <c:v>2.9799999999948499</c:v>
                </c:pt>
                <c:pt idx="1346">
                  <c:v>2.9899999999948101</c:v>
                </c:pt>
                <c:pt idx="1347">
                  <c:v>2.99999999999477</c:v>
                </c:pt>
                <c:pt idx="1348">
                  <c:v>3.0099999999947298</c:v>
                </c:pt>
                <c:pt idx="1349">
                  <c:v>3.01999999999469</c:v>
                </c:pt>
                <c:pt idx="1350">
                  <c:v>3.0299999999946499</c:v>
                </c:pt>
                <c:pt idx="1351">
                  <c:v>3.0399999999946101</c:v>
                </c:pt>
                <c:pt idx="1352">
                  <c:v>3.0499999999945699</c:v>
                </c:pt>
                <c:pt idx="1353">
                  <c:v>3.0599999999945302</c:v>
                </c:pt>
                <c:pt idx="1354">
                  <c:v>3.06999999999449</c:v>
                </c:pt>
                <c:pt idx="1355">
                  <c:v>3.0799999999944498</c:v>
                </c:pt>
                <c:pt idx="1356">
                  <c:v>3.0899999999944101</c:v>
                </c:pt>
                <c:pt idx="1357">
                  <c:v>3.0999999999943699</c:v>
                </c:pt>
                <c:pt idx="1358">
                  <c:v>3.1099999999943302</c:v>
                </c:pt>
                <c:pt idx="1359">
                  <c:v>3.11999999999429</c:v>
                </c:pt>
                <c:pt idx="1360">
                  <c:v>3.1299999999942498</c:v>
                </c:pt>
                <c:pt idx="1361">
                  <c:v>3.1399999999942101</c:v>
                </c:pt>
                <c:pt idx="1362">
                  <c:v>3.1499999999941699</c:v>
                </c:pt>
                <c:pt idx="1363">
                  <c:v>3.1599999999941302</c:v>
                </c:pt>
                <c:pt idx="1364">
                  <c:v>3.16999999999409</c:v>
                </c:pt>
                <c:pt idx="1365">
                  <c:v>3.1799999999940498</c:v>
                </c:pt>
                <c:pt idx="1366">
                  <c:v>3.1899999999940101</c:v>
                </c:pt>
                <c:pt idx="1367">
                  <c:v>3.1999999999939699</c:v>
                </c:pt>
                <c:pt idx="1368">
                  <c:v>3.2099999999939302</c:v>
                </c:pt>
                <c:pt idx="1369">
                  <c:v>3.21999999999389</c:v>
                </c:pt>
                <c:pt idx="1370">
                  <c:v>3.2299999999938498</c:v>
                </c:pt>
                <c:pt idx="1371">
                  <c:v>3.2399999999938101</c:v>
                </c:pt>
                <c:pt idx="1372">
                  <c:v>3.2499999999937699</c:v>
                </c:pt>
                <c:pt idx="1373">
                  <c:v>3.2599999999937301</c:v>
                </c:pt>
                <c:pt idx="1374">
                  <c:v>3.26999999999369</c:v>
                </c:pt>
                <c:pt idx="1375">
                  <c:v>3.2799999999936502</c:v>
                </c:pt>
                <c:pt idx="1376">
                  <c:v>3.28999999999361</c:v>
                </c:pt>
                <c:pt idx="1377">
                  <c:v>3.2999999999935699</c:v>
                </c:pt>
                <c:pt idx="1378">
                  <c:v>3.3099999999935301</c:v>
                </c:pt>
                <c:pt idx="1379">
                  <c:v>3.3199999999934899</c:v>
                </c:pt>
                <c:pt idx="1380">
                  <c:v>3.3299999999934502</c:v>
                </c:pt>
                <c:pt idx="1381">
                  <c:v>3.33999999999341</c:v>
                </c:pt>
                <c:pt idx="1382">
                  <c:v>3.3499999999933698</c:v>
                </c:pt>
                <c:pt idx="1383">
                  <c:v>3.3599999999933301</c:v>
                </c:pt>
                <c:pt idx="1384">
                  <c:v>3.3699999999932899</c:v>
                </c:pt>
                <c:pt idx="1385">
                  <c:v>3.3799999999932502</c:v>
                </c:pt>
                <c:pt idx="1386">
                  <c:v>3.38999999999321</c:v>
                </c:pt>
                <c:pt idx="1387">
                  <c:v>3.3999999999931698</c:v>
                </c:pt>
                <c:pt idx="1388">
                  <c:v>3.4099999999931301</c:v>
                </c:pt>
                <c:pt idx="1389">
                  <c:v>3.4199999999930899</c:v>
                </c:pt>
                <c:pt idx="1390">
                  <c:v>3.4299999999930502</c:v>
                </c:pt>
                <c:pt idx="1391">
                  <c:v>3.43999999999301</c:v>
                </c:pt>
                <c:pt idx="1392">
                  <c:v>3.4499999999929698</c:v>
                </c:pt>
                <c:pt idx="1393">
                  <c:v>3.4599999999929301</c:v>
                </c:pt>
                <c:pt idx="1394">
                  <c:v>3.4699999999928899</c:v>
                </c:pt>
                <c:pt idx="1395">
                  <c:v>3.4799999999928501</c:v>
                </c:pt>
                <c:pt idx="1396">
                  <c:v>3.48999999999281</c:v>
                </c:pt>
                <c:pt idx="1397">
                  <c:v>3.4999999999927698</c:v>
                </c:pt>
                <c:pt idx="1398">
                  <c:v>3.50999999999273</c:v>
                </c:pt>
                <c:pt idx="1399">
                  <c:v>3.5199999999926899</c:v>
                </c:pt>
                <c:pt idx="1400">
                  <c:v>3.5299999999926501</c:v>
                </c:pt>
                <c:pt idx="1401">
                  <c:v>3.5399999999926099</c:v>
                </c:pt>
                <c:pt idx="1402">
                  <c:v>3.5499999999925702</c:v>
                </c:pt>
                <c:pt idx="1403">
                  <c:v>3.55999999999253</c:v>
                </c:pt>
                <c:pt idx="1404">
                  <c:v>3.5699999999924898</c:v>
                </c:pt>
                <c:pt idx="1405">
                  <c:v>3.5799999999924501</c:v>
                </c:pt>
                <c:pt idx="1406">
                  <c:v>3.5899999999924099</c:v>
                </c:pt>
                <c:pt idx="1407">
                  <c:v>3.5999999999923702</c:v>
                </c:pt>
                <c:pt idx="1408">
                  <c:v>3.60999999999233</c:v>
                </c:pt>
                <c:pt idx="1409">
                  <c:v>3.6199999999922898</c:v>
                </c:pt>
                <c:pt idx="1410">
                  <c:v>3.6299999999922501</c:v>
                </c:pt>
                <c:pt idx="1411">
                  <c:v>3.6399999999922099</c:v>
                </c:pt>
                <c:pt idx="1412">
                  <c:v>3.6499999999921702</c:v>
                </c:pt>
                <c:pt idx="1413">
                  <c:v>3.65999999999213</c:v>
                </c:pt>
                <c:pt idx="1414">
                  <c:v>3.6699999999920898</c:v>
                </c:pt>
                <c:pt idx="1415">
                  <c:v>3.6799999999920501</c:v>
                </c:pt>
                <c:pt idx="1416">
                  <c:v>3.6899999999920099</c:v>
                </c:pt>
                <c:pt idx="1417">
                  <c:v>3.6999999999919702</c:v>
                </c:pt>
                <c:pt idx="1418">
                  <c:v>3.70999999999193</c:v>
                </c:pt>
                <c:pt idx="1419">
                  <c:v>3.7199999999918898</c:v>
                </c:pt>
                <c:pt idx="1420">
                  <c:v>3.7299999999918501</c:v>
                </c:pt>
                <c:pt idx="1421">
                  <c:v>3.7399999999918099</c:v>
                </c:pt>
                <c:pt idx="1422">
                  <c:v>3.7499999999917701</c:v>
                </c:pt>
                <c:pt idx="1423">
                  <c:v>3.75999999999173</c:v>
                </c:pt>
                <c:pt idx="1424">
                  <c:v>3.7699999999916902</c:v>
                </c:pt>
                <c:pt idx="1425">
                  <c:v>3.77999999999165</c:v>
                </c:pt>
                <c:pt idx="1426">
                  <c:v>3.7899999999916099</c:v>
                </c:pt>
                <c:pt idx="1427">
                  <c:v>3.7999999999915701</c:v>
                </c:pt>
                <c:pt idx="1428">
                  <c:v>3.8099999999915299</c:v>
                </c:pt>
                <c:pt idx="1429">
                  <c:v>3.8199999999914902</c:v>
                </c:pt>
                <c:pt idx="1430">
                  <c:v>3.82999999999145</c:v>
                </c:pt>
                <c:pt idx="1431">
                  <c:v>3.8399999999914098</c:v>
                </c:pt>
                <c:pt idx="1432">
                  <c:v>3.8499999999913701</c:v>
                </c:pt>
                <c:pt idx="1433">
                  <c:v>3.8599999999913299</c:v>
                </c:pt>
                <c:pt idx="1434">
                  <c:v>3.8699999999912902</c:v>
                </c:pt>
                <c:pt idx="1435">
                  <c:v>3.87999999999125</c:v>
                </c:pt>
                <c:pt idx="1436">
                  <c:v>3.8899999999912098</c:v>
                </c:pt>
                <c:pt idx="1437">
                  <c:v>3.8999999999911701</c:v>
                </c:pt>
                <c:pt idx="1438">
                  <c:v>3.9099999999911299</c:v>
                </c:pt>
                <c:pt idx="1439">
                  <c:v>3.9199999999910902</c:v>
                </c:pt>
                <c:pt idx="1440">
                  <c:v>3.92999999999105</c:v>
                </c:pt>
                <c:pt idx="1441">
                  <c:v>3.9399999999910098</c:v>
                </c:pt>
                <c:pt idx="1442">
                  <c:v>3.9499999999909701</c:v>
                </c:pt>
                <c:pt idx="1443">
                  <c:v>3.9599999999909299</c:v>
                </c:pt>
                <c:pt idx="1444">
                  <c:v>3.9699999999908901</c:v>
                </c:pt>
                <c:pt idx="1445">
                  <c:v>3.97999999999085</c:v>
                </c:pt>
                <c:pt idx="1446">
                  <c:v>3.9899999999908098</c:v>
                </c:pt>
                <c:pt idx="1447">
                  <c:v>3.99999999999077</c:v>
                </c:pt>
                <c:pt idx="1448">
                  <c:v>4.0099999999907299</c:v>
                </c:pt>
                <c:pt idx="1449">
                  <c:v>4.0199999999906897</c:v>
                </c:pt>
                <c:pt idx="1450">
                  <c:v>4.0299999999906504</c:v>
                </c:pt>
                <c:pt idx="1451">
                  <c:v>4.0399999999906102</c:v>
                </c:pt>
                <c:pt idx="1452">
                  <c:v>4.04999999999057</c:v>
                </c:pt>
                <c:pt idx="1453">
                  <c:v>4.0599999999905299</c:v>
                </c:pt>
                <c:pt idx="1454">
                  <c:v>4.0699999999904897</c:v>
                </c:pt>
                <c:pt idx="1455">
                  <c:v>4.0799999999904504</c:v>
                </c:pt>
                <c:pt idx="1456">
                  <c:v>4.0899999999904102</c:v>
                </c:pt>
                <c:pt idx="1457">
                  <c:v>4.09999999999037</c:v>
                </c:pt>
                <c:pt idx="1458">
                  <c:v>4.1099999999903298</c:v>
                </c:pt>
                <c:pt idx="1459">
                  <c:v>4.1199999999902897</c:v>
                </c:pt>
                <c:pt idx="1460">
                  <c:v>4.1299999999902504</c:v>
                </c:pt>
                <c:pt idx="1461">
                  <c:v>4.1399999999902102</c:v>
                </c:pt>
                <c:pt idx="1462">
                  <c:v>4.14999999999017</c:v>
                </c:pt>
                <c:pt idx="1463">
                  <c:v>4.1599999999901298</c:v>
                </c:pt>
                <c:pt idx="1464">
                  <c:v>4.1699999999900896</c:v>
                </c:pt>
                <c:pt idx="1465">
                  <c:v>4.1799999999900503</c:v>
                </c:pt>
                <c:pt idx="1466">
                  <c:v>4.1899999999900102</c:v>
                </c:pt>
                <c:pt idx="1467">
                  <c:v>4.19999999998997</c:v>
                </c:pt>
                <c:pt idx="1468">
                  <c:v>4.2099999999899298</c:v>
                </c:pt>
                <c:pt idx="1469">
                  <c:v>4.2199999999898896</c:v>
                </c:pt>
                <c:pt idx="1470">
                  <c:v>4.2299999999898503</c:v>
                </c:pt>
                <c:pt idx="1471">
                  <c:v>4.2399999999898101</c:v>
                </c:pt>
                <c:pt idx="1472">
                  <c:v>4.24999999998977</c:v>
                </c:pt>
                <c:pt idx="1473">
                  <c:v>4.2599999999897298</c:v>
                </c:pt>
                <c:pt idx="1474">
                  <c:v>4.2699999999896896</c:v>
                </c:pt>
                <c:pt idx="1475">
                  <c:v>4.2799999999896503</c:v>
                </c:pt>
                <c:pt idx="1476">
                  <c:v>4.2899999999896101</c:v>
                </c:pt>
                <c:pt idx="1477">
                  <c:v>4.2999999999895699</c:v>
                </c:pt>
                <c:pt idx="1478">
                  <c:v>4.3099999999895298</c:v>
                </c:pt>
                <c:pt idx="1479">
                  <c:v>4.3199999999894896</c:v>
                </c:pt>
                <c:pt idx="1480">
                  <c:v>4.3299999999894503</c:v>
                </c:pt>
                <c:pt idx="1481">
                  <c:v>4.3399999999894101</c:v>
                </c:pt>
                <c:pt idx="1482">
                  <c:v>4.3499999999893699</c:v>
                </c:pt>
                <c:pt idx="1483">
                  <c:v>4.3599999999893297</c:v>
                </c:pt>
                <c:pt idx="1484">
                  <c:v>4.3699999999892896</c:v>
                </c:pt>
                <c:pt idx="1485">
                  <c:v>4.3799999999892503</c:v>
                </c:pt>
                <c:pt idx="1486">
                  <c:v>4.3899999999892101</c:v>
                </c:pt>
                <c:pt idx="1487">
                  <c:v>4.3999999999891699</c:v>
                </c:pt>
                <c:pt idx="1488">
                  <c:v>4.4099999999891297</c:v>
                </c:pt>
                <c:pt idx="1489">
                  <c:v>4.4199999999890904</c:v>
                </c:pt>
                <c:pt idx="1490">
                  <c:v>4.4299999999890503</c:v>
                </c:pt>
                <c:pt idx="1491">
                  <c:v>4.4399999999890101</c:v>
                </c:pt>
                <c:pt idx="1492">
                  <c:v>4.4499999999889699</c:v>
                </c:pt>
                <c:pt idx="1493">
                  <c:v>4.4599999999889297</c:v>
                </c:pt>
                <c:pt idx="1494">
                  <c:v>4.4699999999888904</c:v>
                </c:pt>
                <c:pt idx="1495">
                  <c:v>4.4799999999888502</c:v>
                </c:pt>
                <c:pt idx="1496">
                  <c:v>4.4899999999888101</c:v>
                </c:pt>
                <c:pt idx="1497">
                  <c:v>4.4999999999887699</c:v>
                </c:pt>
                <c:pt idx="1498">
                  <c:v>4.5099999999887297</c:v>
                </c:pt>
                <c:pt idx="1499">
                  <c:v>4.5199999999886904</c:v>
                </c:pt>
                <c:pt idx="1500">
                  <c:v>4.5299999999886502</c:v>
                </c:pt>
                <c:pt idx="1501">
                  <c:v>4.53999999998861</c:v>
                </c:pt>
                <c:pt idx="1502">
                  <c:v>4.5499999999885699</c:v>
                </c:pt>
                <c:pt idx="1503">
                  <c:v>4.5599999999885297</c:v>
                </c:pt>
                <c:pt idx="1504">
                  <c:v>4.5699999999884904</c:v>
                </c:pt>
                <c:pt idx="1505">
                  <c:v>4.5799999999884502</c:v>
                </c:pt>
                <c:pt idx="1506">
                  <c:v>4.58999999998841</c:v>
                </c:pt>
                <c:pt idx="1507">
                  <c:v>4.5999999999883698</c:v>
                </c:pt>
                <c:pt idx="1508">
                  <c:v>4.6099999999883297</c:v>
                </c:pt>
                <c:pt idx="1509">
                  <c:v>4.6199999999882904</c:v>
                </c:pt>
                <c:pt idx="1510">
                  <c:v>4.6299999999882502</c:v>
                </c:pt>
                <c:pt idx="1511">
                  <c:v>4.63999999998821</c:v>
                </c:pt>
                <c:pt idx="1512">
                  <c:v>4.6499999999881698</c:v>
                </c:pt>
                <c:pt idx="1513">
                  <c:v>4.6599999999881296</c:v>
                </c:pt>
                <c:pt idx="1514">
                  <c:v>4.6699999999880903</c:v>
                </c:pt>
                <c:pt idx="1515">
                  <c:v>4.6799999999880502</c:v>
                </c:pt>
                <c:pt idx="1516">
                  <c:v>4.78</c:v>
                </c:pt>
                <c:pt idx="1517">
                  <c:v>4.8800000000119503</c:v>
                </c:pt>
                <c:pt idx="1518">
                  <c:v>4.9800000000239004</c:v>
                </c:pt>
                <c:pt idx="1519">
                  <c:v>5.0800000000358496</c:v>
                </c:pt>
                <c:pt idx="1520">
                  <c:v>5.1800000000477997</c:v>
                </c:pt>
                <c:pt idx="1521">
                  <c:v>5.2800000000597498</c:v>
                </c:pt>
                <c:pt idx="1522">
                  <c:v>5.3800000000716999</c:v>
                </c:pt>
                <c:pt idx="1523">
                  <c:v>5.48000000008365</c:v>
                </c:pt>
                <c:pt idx="1524">
                  <c:v>5.5800000000956</c:v>
                </c:pt>
                <c:pt idx="1525">
                  <c:v>5.6800000001075501</c:v>
                </c:pt>
                <c:pt idx="1526">
                  <c:v>5.7800000001195002</c:v>
                </c:pt>
                <c:pt idx="1527">
                  <c:v>5.8800000001314503</c:v>
                </c:pt>
                <c:pt idx="1528">
                  <c:v>5.9800000001434004</c:v>
                </c:pt>
                <c:pt idx="1529">
                  <c:v>6.0800000001553496</c:v>
                </c:pt>
                <c:pt idx="1530">
                  <c:v>6.1800000001672997</c:v>
                </c:pt>
                <c:pt idx="1531">
                  <c:v>6.2800000001792498</c:v>
                </c:pt>
                <c:pt idx="1532">
                  <c:v>6.3800000001911998</c:v>
                </c:pt>
                <c:pt idx="1533">
                  <c:v>6.4800000002031499</c:v>
                </c:pt>
                <c:pt idx="1534">
                  <c:v>6.5800000002151</c:v>
                </c:pt>
                <c:pt idx="1535">
                  <c:v>6.6800000002270501</c:v>
                </c:pt>
                <c:pt idx="1536">
                  <c:v>6.7800000002390002</c:v>
                </c:pt>
                <c:pt idx="1537">
                  <c:v>6.8800000002509503</c:v>
                </c:pt>
                <c:pt idx="1538">
                  <c:v>6.9800000002629004</c:v>
                </c:pt>
                <c:pt idx="1539">
                  <c:v>7.0800000002748504</c:v>
                </c:pt>
                <c:pt idx="1540">
                  <c:v>7.1800000002867996</c:v>
                </c:pt>
                <c:pt idx="1541">
                  <c:v>7.2800000002987497</c:v>
                </c:pt>
                <c:pt idx="1542">
                  <c:v>7.3800000003106998</c:v>
                </c:pt>
                <c:pt idx="1543">
                  <c:v>7.4800000003226499</c:v>
                </c:pt>
                <c:pt idx="1544">
                  <c:v>7.5800000003346</c:v>
                </c:pt>
                <c:pt idx="1545">
                  <c:v>7.6800000003465501</c:v>
                </c:pt>
                <c:pt idx="1546">
                  <c:v>7.7800000003585001</c:v>
                </c:pt>
                <c:pt idx="1547">
                  <c:v>7.8800000003704502</c:v>
                </c:pt>
                <c:pt idx="1548">
                  <c:v>7.9800000003824003</c:v>
                </c:pt>
                <c:pt idx="1549">
                  <c:v>8.0800000003943495</c:v>
                </c:pt>
                <c:pt idx="1550">
                  <c:v>8.1800000004063005</c:v>
                </c:pt>
                <c:pt idx="1551">
                  <c:v>8.2800000004182497</c:v>
                </c:pt>
                <c:pt idx="1552">
                  <c:v>8.3800000004302007</c:v>
                </c:pt>
                <c:pt idx="1553">
                  <c:v>8.4800000004421499</c:v>
                </c:pt>
                <c:pt idx="1554">
                  <c:v>8.5800000004541008</c:v>
                </c:pt>
                <c:pt idx="1555">
                  <c:v>8.68000000046605</c:v>
                </c:pt>
                <c:pt idx="1556">
                  <c:v>8.7800000004779992</c:v>
                </c:pt>
                <c:pt idx="1557">
                  <c:v>8.8800000004899502</c:v>
                </c:pt>
                <c:pt idx="1558">
                  <c:v>8.9800000005018994</c:v>
                </c:pt>
                <c:pt idx="1559">
                  <c:v>9.0800000005138504</c:v>
                </c:pt>
                <c:pt idx="1560">
                  <c:v>9.1800000005257996</c:v>
                </c:pt>
                <c:pt idx="1561">
                  <c:v>9.2800000005377505</c:v>
                </c:pt>
                <c:pt idx="1562">
                  <c:v>9.3800000005496997</c:v>
                </c:pt>
                <c:pt idx="1563">
                  <c:v>9.4800000005616507</c:v>
                </c:pt>
                <c:pt idx="1564">
                  <c:v>9.5800000005735999</c:v>
                </c:pt>
                <c:pt idx="1565">
                  <c:v>9.6800000005855509</c:v>
                </c:pt>
                <c:pt idx="1566">
                  <c:v>9.7800000005975001</c:v>
                </c:pt>
                <c:pt idx="1567">
                  <c:v>9.8800000006094493</c:v>
                </c:pt>
                <c:pt idx="1568">
                  <c:v>9.9800000006214002</c:v>
                </c:pt>
                <c:pt idx="1569">
                  <c:v>10.080000000633399</c:v>
                </c:pt>
                <c:pt idx="1570">
                  <c:v>10.1800000006453</c:v>
                </c:pt>
                <c:pt idx="1571">
                  <c:v>10.2800000006572</c:v>
                </c:pt>
                <c:pt idx="1572">
                  <c:v>10.380000000669201</c:v>
                </c:pt>
                <c:pt idx="1573">
                  <c:v>10.4800000006811</c:v>
                </c:pt>
                <c:pt idx="1574">
                  <c:v>10.580000000693101</c:v>
                </c:pt>
                <c:pt idx="1575">
                  <c:v>10.6800000007051</c:v>
                </c:pt>
                <c:pt idx="1576">
                  <c:v>10.780000000716999</c:v>
                </c:pt>
                <c:pt idx="1577">
                  <c:v>10.880000000729</c:v>
                </c:pt>
                <c:pt idx="1578">
                  <c:v>10.980000000740899</c:v>
                </c:pt>
                <c:pt idx="1579">
                  <c:v>11.0800000007529</c:v>
                </c:pt>
                <c:pt idx="1580">
                  <c:v>11.180000000764799</c:v>
                </c:pt>
                <c:pt idx="1581">
                  <c:v>11.2800000007768</c:v>
                </c:pt>
                <c:pt idx="1582">
                  <c:v>11.3800000007887</c:v>
                </c:pt>
                <c:pt idx="1583">
                  <c:v>11.4800000008007</c:v>
                </c:pt>
                <c:pt idx="1584">
                  <c:v>11.5800000008126</c:v>
                </c:pt>
                <c:pt idx="1585">
                  <c:v>11.680000000824601</c:v>
                </c:pt>
                <c:pt idx="1586">
                  <c:v>11.7800000008365</c:v>
                </c:pt>
                <c:pt idx="1587">
                  <c:v>11.880000000848501</c:v>
                </c:pt>
                <c:pt idx="1588">
                  <c:v>11.9800000008604</c:v>
                </c:pt>
                <c:pt idx="1589">
                  <c:v>12.080000000872399</c:v>
                </c:pt>
                <c:pt idx="1590">
                  <c:v>12.1800000008843</c:v>
                </c:pt>
                <c:pt idx="1591">
                  <c:v>12.280000000896299</c:v>
                </c:pt>
                <c:pt idx="1592">
                  <c:v>12.380000000908201</c:v>
                </c:pt>
                <c:pt idx="1593">
                  <c:v>12.480000000920199</c:v>
                </c:pt>
                <c:pt idx="1594">
                  <c:v>12.580000000932101</c:v>
                </c:pt>
                <c:pt idx="1595">
                  <c:v>12.6800000009441</c:v>
                </c:pt>
                <c:pt idx="1596">
                  <c:v>12.780000000956001</c:v>
                </c:pt>
                <c:pt idx="1597">
                  <c:v>12.880000000968</c:v>
                </c:pt>
                <c:pt idx="1598">
                  <c:v>12.980000000979899</c:v>
                </c:pt>
                <c:pt idx="1599">
                  <c:v>13.0800000009919</c:v>
                </c:pt>
                <c:pt idx="1600">
                  <c:v>13.180000001003799</c:v>
                </c:pt>
                <c:pt idx="1601">
                  <c:v>13.2800000010158</c:v>
                </c:pt>
                <c:pt idx="1602">
                  <c:v>13.3800000010277</c:v>
                </c:pt>
                <c:pt idx="1603">
                  <c:v>13.4800000010397</c:v>
                </c:pt>
                <c:pt idx="1604">
                  <c:v>13.5800000010516</c:v>
                </c:pt>
                <c:pt idx="1605">
                  <c:v>13.6800000010636</c:v>
                </c:pt>
                <c:pt idx="1606">
                  <c:v>13.7800000010755</c:v>
                </c:pt>
                <c:pt idx="1607">
                  <c:v>13.880000001087501</c:v>
                </c:pt>
                <c:pt idx="1608">
                  <c:v>13.9800000010994</c:v>
                </c:pt>
                <c:pt idx="1609">
                  <c:v>14.080000001111401</c:v>
                </c:pt>
                <c:pt idx="1610">
                  <c:v>14.1800000011233</c:v>
                </c:pt>
                <c:pt idx="1611">
                  <c:v>14.280000001135299</c:v>
                </c:pt>
                <c:pt idx="1612">
                  <c:v>14.3800000011472</c:v>
                </c:pt>
                <c:pt idx="1613">
                  <c:v>14.480000001159199</c:v>
                </c:pt>
                <c:pt idx="1614">
                  <c:v>14.580000001171101</c:v>
                </c:pt>
                <c:pt idx="1615">
                  <c:v>14.680000001183</c:v>
                </c:pt>
                <c:pt idx="1616">
                  <c:v>14.7800000011951</c:v>
                </c:pt>
                <c:pt idx="1617">
                  <c:v>14.8800000012069</c:v>
                </c:pt>
                <c:pt idx="1618">
                  <c:v>14.980000001219</c:v>
                </c:pt>
                <c:pt idx="1619">
                  <c:v>15.0800000012309</c:v>
                </c:pt>
                <c:pt idx="1620">
                  <c:v>15.180000001242901</c:v>
                </c:pt>
                <c:pt idx="1621">
                  <c:v>15.2800000012548</c:v>
                </c:pt>
                <c:pt idx="1622">
                  <c:v>15.380000001266801</c:v>
                </c:pt>
                <c:pt idx="1623">
                  <c:v>15.4800000012787</c:v>
                </c:pt>
                <c:pt idx="1624">
                  <c:v>15.5800000012906</c:v>
                </c:pt>
                <c:pt idx="1625">
                  <c:v>15.6800000013026</c:v>
                </c:pt>
                <c:pt idx="1626">
                  <c:v>15.7800000013145</c:v>
                </c:pt>
                <c:pt idx="1627">
                  <c:v>15.880000001326501</c:v>
                </c:pt>
                <c:pt idx="1628">
                  <c:v>15.9800000013384</c:v>
                </c:pt>
                <c:pt idx="1629">
                  <c:v>16.080000001350299</c:v>
                </c:pt>
                <c:pt idx="1630">
                  <c:v>16.180000001362401</c:v>
                </c:pt>
                <c:pt idx="1631">
                  <c:v>16.280000001374201</c:v>
                </c:pt>
                <c:pt idx="1632">
                  <c:v>16.3800000013863</c:v>
                </c:pt>
                <c:pt idx="1633">
                  <c:v>16.4800000013981</c:v>
                </c:pt>
                <c:pt idx="1634">
                  <c:v>16.580000001410099</c:v>
                </c:pt>
                <c:pt idx="1635">
                  <c:v>16.680000001422101</c:v>
                </c:pt>
                <c:pt idx="1636">
                  <c:v>16.7800000014341</c:v>
                </c:pt>
                <c:pt idx="1637">
                  <c:v>16.8800000014459</c:v>
                </c:pt>
                <c:pt idx="1638">
                  <c:v>16.980000001457999</c:v>
                </c:pt>
                <c:pt idx="1639">
                  <c:v>17.080000001469799</c:v>
                </c:pt>
                <c:pt idx="1640">
                  <c:v>17.180000001481901</c:v>
                </c:pt>
                <c:pt idx="1641">
                  <c:v>17.2800000014938</c:v>
                </c:pt>
                <c:pt idx="1642">
                  <c:v>17.380000001505699</c:v>
                </c:pt>
                <c:pt idx="1643">
                  <c:v>17.480000001517698</c:v>
                </c:pt>
                <c:pt idx="1644">
                  <c:v>17.580000001529601</c:v>
                </c:pt>
                <c:pt idx="1645">
                  <c:v>17.6800000015416</c:v>
                </c:pt>
                <c:pt idx="1646">
                  <c:v>17.7800000015535</c:v>
                </c:pt>
                <c:pt idx="1647">
                  <c:v>17.880000001565399</c:v>
                </c:pt>
                <c:pt idx="1648">
                  <c:v>17.980000001577501</c:v>
                </c:pt>
                <c:pt idx="1649">
                  <c:v>18.080000001589401</c:v>
                </c:pt>
                <c:pt idx="1650">
                  <c:v>18.1800000016013</c:v>
                </c:pt>
                <c:pt idx="1651">
                  <c:v>18.2800000016132</c:v>
                </c:pt>
                <c:pt idx="1652">
                  <c:v>18.380000001625199</c:v>
                </c:pt>
                <c:pt idx="1653">
                  <c:v>18.480000001637201</c:v>
                </c:pt>
                <c:pt idx="1654">
                  <c:v>18.5800000016492</c:v>
                </c:pt>
                <c:pt idx="1655">
                  <c:v>18.680000001661</c:v>
                </c:pt>
                <c:pt idx="1656">
                  <c:v>18.780000001673098</c:v>
                </c:pt>
                <c:pt idx="1657">
                  <c:v>18.880000001684898</c:v>
                </c:pt>
                <c:pt idx="1658">
                  <c:v>18.980000001697</c:v>
                </c:pt>
                <c:pt idx="1659">
                  <c:v>19.0800000017089</c:v>
                </c:pt>
                <c:pt idx="1660">
                  <c:v>19.180000001720799</c:v>
                </c:pt>
                <c:pt idx="1661">
                  <c:v>19.280000001732802</c:v>
                </c:pt>
                <c:pt idx="1662">
                  <c:v>19.380000001744801</c:v>
                </c:pt>
                <c:pt idx="1663">
                  <c:v>19.4800000017567</c:v>
                </c:pt>
                <c:pt idx="1664">
                  <c:v>19.5800000017686</c:v>
                </c:pt>
                <c:pt idx="1665">
                  <c:v>19.680000001780499</c:v>
                </c:pt>
                <c:pt idx="1666">
                  <c:v>19.780000001792601</c:v>
                </c:pt>
                <c:pt idx="1667">
                  <c:v>19.8800000018045</c:v>
                </c:pt>
                <c:pt idx="1668">
                  <c:v>19.9800000018164</c:v>
                </c:pt>
                <c:pt idx="1669">
                  <c:v>20.080000001828399</c:v>
                </c:pt>
                <c:pt idx="1670">
                  <c:v>20.180000001840298</c:v>
                </c:pt>
                <c:pt idx="1671">
                  <c:v>20.280000001852301</c:v>
                </c:pt>
                <c:pt idx="1672">
                  <c:v>20.3800000018642</c:v>
                </c:pt>
                <c:pt idx="1673">
                  <c:v>20.4800000018761</c:v>
                </c:pt>
                <c:pt idx="1674">
                  <c:v>20.580000001888202</c:v>
                </c:pt>
                <c:pt idx="1675">
                  <c:v>20.680000001900002</c:v>
                </c:pt>
                <c:pt idx="1676">
                  <c:v>20.7800000019121</c:v>
                </c:pt>
                <c:pt idx="1677">
                  <c:v>20.880000001924</c:v>
                </c:pt>
                <c:pt idx="1678">
                  <c:v>20.980000001935899</c:v>
                </c:pt>
                <c:pt idx="1679">
                  <c:v>21.080000001947901</c:v>
                </c:pt>
                <c:pt idx="1680">
                  <c:v>21.180000001959801</c:v>
                </c:pt>
                <c:pt idx="1681">
                  <c:v>21.2800000019718</c:v>
                </c:pt>
                <c:pt idx="1682">
                  <c:v>21.380000001983799</c:v>
                </c:pt>
                <c:pt idx="1683">
                  <c:v>21.480000001995599</c:v>
                </c:pt>
                <c:pt idx="1684">
                  <c:v>21.580000002007701</c:v>
                </c:pt>
                <c:pt idx="1685">
                  <c:v>21.680000002019501</c:v>
                </c:pt>
                <c:pt idx="1686">
                  <c:v>21.7800000020315</c:v>
                </c:pt>
                <c:pt idx="1687">
                  <c:v>21.880000002043499</c:v>
                </c:pt>
                <c:pt idx="1688">
                  <c:v>21.980000002055402</c:v>
                </c:pt>
                <c:pt idx="1689">
                  <c:v>22.080000002067401</c:v>
                </c:pt>
                <c:pt idx="1690">
                  <c:v>22.180000002079399</c:v>
                </c:pt>
                <c:pt idx="1691">
                  <c:v>22.280000002091199</c:v>
                </c:pt>
                <c:pt idx="1692">
                  <c:v>22.380000002103301</c:v>
                </c:pt>
                <c:pt idx="1693">
                  <c:v>22.480000002115101</c:v>
                </c:pt>
                <c:pt idx="1694">
                  <c:v>22.5800000021272</c:v>
                </c:pt>
                <c:pt idx="1695">
                  <c:v>22.680000002139099</c:v>
                </c:pt>
                <c:pt idx="1696">
                  <c:v>22.780000002150999</c:v>
                </c:pt>
                <c:pt idx="1697">
                  <c:v>22.880000002163001</c:v>
                </c:pt>
                <c:pt idx="1698">
                  <c:v>22.980000002174901</c:v>
                </c:pt>
                <c:pt idx="1699">
                  <c:v>23.0800000021868</c:v>
                </c:pt>
                <c:pt idx="1700">
                  <c:v>23.180000002198899</c:v>
                </c:pt>
                <c:pt idx="1701">
                  <c:v>23.280000002210699</c:v>
                </c:pt>
                <c:pt idx="1702">
                  <c:v>23.380000002222801</c:v>
                </c:pt>
                <c:pt idx="1703">
                  <c:v>23.4800000022346</c:v>
                </c:pt>
                <c:pt idx="1704">
                  <c:v>23.580000002246599</c:v>
                </c:pt>
                <c:pt idx="1705">
                  <c:v>23.680000002258598</c:v>
                </c:pt>
                <c:pt idx="1706">
                  <c:v>23.780000002270501</c:v>
                </c:pt>
                <c:pt idx="1707">
                  <c:v>23.8800000022825</c:v>
                </c:pt>
                <c:pt idx="1708">
                  <c:v>23.980000002294499</c:v>
                </c:pt>
                <c:pt idx="1709">
                  <c:v>24.080000002306299</c:v>
                </c:pt>
                <c:pt idx="1710">
                  <c:v>24.180000002318401</c:v>
                </c:pt>
                <c:pt idx="1711">
                  <c:v>24.280000002330201</c:v>
                </c:pt>
                <c:pt idx="1712">
                  <c:v>24.3800000023422</c:v>
                </c:pt>
                <c:pt idx="1713">
                  <c:v>24.480000002354199</c:v>
                </c:pt>
                <c:pt idx="1714">
                  <c:v>24.580000002366098</c:v>
                </c:pt>
                <c:pt idx="1715">
                  <c:v>24.680000002378101</c:v>
                </c:pt>
                <c:pt idx="1716">
                  <c:v>24.78000000239</c:v>
                </c:pt>
                <c:pt idx="1717">
                  <c:v>24.8800000024019</c:v>
                </c:pt>
                <c:pt idx="1718">
                  <c:v>24.980000002413998</c:v>
                </c:pt>
                <c:pt idx="1719">
                  <c:v>25.080000002425798</c:v>
                </c:pt>
                <c:pt idx="1720">
                  <c:v>25.1800000024379</c:v>
                </c:pt>
                <c:pt idx="1721">
                  <c:v>25.2800000024498</c:v>
                </c:pt>
                <c:pt idx="1722">
                  <c:v>25.380000002461699</c:v>
                </c:pt>
                <c:pt idx="1723">
                  <c:v>25.480000002473702</c:v>
                </c:pt>
                <c:pt idx="1724">
                  <c:v>25.580000002485601</c:v>
                </c:pt>
                <c:pt idx="1725">
                  <c:v>25.6800000024976</c:v>
                </c:pt>
                <c:pt idx="1726">
                  <c:v>25.780000002509599</c:v>
                </c:pt>
                <c:pt idx="1727">
                  <c:v>25.880000002521399</c:v>
                </c:pt>
                <c:pt idx="1728">
                  <c:v>25.980000002533501</c:v>
                </c:pt>
                <c:pt idx="1729">
                  <c:v>26.080000002545301</c:v>
                </c:pt>
                <c:pt idx="1730">
                  <c:v>26.1800000025573</c:v>
                </c:pt>
                <c:pt idx="1731">
                  <c:v>26.280000002569299</c:v>
                </c:pt>
                <c:pt idx="1732">
                  <c:v>26.380000002581198</c:v>
                </c:pt>
                <c:pt idx="1733">
                  <c:v>26.480000002593201</c:v>
                </c:pt>
                <c:pt idx="1734">
                  <c:v>26.5800000026052</c:v>
                </c:pt>
                <c:pt idx="1735">
                  <c:v>26.680000002617</c:v>
                </c:pt>
                <c:pt idx="1736">
                  <c:v>26.780000002629102</c:v>
                </c:pt>
                <c:pt idx="1737">
                  <c:v>26.880000002640902</c:v>
                </c:pt>
                <c:pt idx="1738">
                  <c:v>26.980000002653</c:v>
                </c:pt>
                <c:pt idx="1739">
                  <c:v>27.080000002664899</c:v>
                </c:pt>
                <c:pt idx="1740">
                  <c:v>27.180000002676799</c:v>
                </c:pt>
                <c:pt idx="1741">
                  <c:v>27.280000002688801</c:v>
                </c:pt>
                <c:pt idx="1742">
                  <c:v>27.380000002700701</c:v>
                </c:pt>
                <c:pt idx="1743">
                  <c:v>27.4800000027127</c:v>
                </c:pt>
                <c:pt idx="1744">
                  <c:v>27.580000002724699</c:v>
                </c:pt>
                <c:pt idx="1745">
                  <c:v>27.680000002736499</c:v>
                </c:pt>
                <c:pt idx="1746">
                  <c:v>27.780000002748601</c:v>
                </c:pt>
                <c:pt idx="1747">
                  <c:v>27.880000002760401</c:v>
                </c:pt>
                <c:pt idx="1748">
                  <c:v>27.9800000027724</c:v>
                </c:pt>
                <c:pt idx="1749">
                  <c:v>28.080000002784399</c:v>
                </c:pt>
                <c:pt idx="1750">
                  <c:v>28.180000002796302</c:v>
                </c:pt>
                <c:pt idx="1751">
                  <c:v>28.280000002808301</c:v>
                </c:pt>
                <c:pt idx="1752">
                  <c:v>28.380000002820299</c:v>
                </c:pt>
                <c:pt idx="1753">
                  <c:v>28.480000002832099</c:v>
                </c:pt>
                <c:pt idx="1754">
                  <c:v>28.580000002844201</c:v>
                </c:pt>
                <c:pt idx="1755">
                  <c:v>28.680000002856001</c:v>
                </c:pt>
                <c:pt idx="1756">
                  <c:v>28.7800000028681</c:v>
                </c:pt>
                <c:pt idx="1757">
                  <c:v>28.880000002879999</c:v>
                </c:pt>
                <c:pt idx="1758">
                  <c:v>28.980000002891899</c:v>
                </c:pt>
                <c:pt idx="1759">
                  <c:v>29.080000002903901</c:v>
                </c:pt>
                <c:pt idx="1760">
                  <c:v>29.180000002915801</c:v>
                </c:pt>
                <c:pt idx="1761">
                  <c:v>29.2800000029277</c:v>
                </c:pt>
                <c:pt idx="1762">
                  <c:v>29.380000002939799</c:v>
                </c:pt>
                <c:pt idx="1763">
                  <c:v>29.480000002951599</c:v>
                </c:pt>
                <c:pt idx="1764">
                  <c:v>29.5800000029637</c:v>
                </c:pt>
                <c:pt idx="1765">
                  <c:v>29.6800000029755</c:v>
                </c:pt>
                <c:pt idx="1766">
                  <c:v>29.780000002987499</c:v>
                </c:pt>
                <c:pt idx="1767">
                  <c:v>29.880000002999498</c:v>
                </c:pt>
                <c:pt idx="1768">
                  <c:v>29.980000003011401</c:v>
                </c:pt>
                <c:pt idx="1769">
                  <c:v>30.0800000030234</c:v>
                </c:pt>
                <c:pt idx="1770">
                  <c:v>30.180000003035399</c:v>
                </c:pt>
                <c:pt idx="1771">
                  <c:v>30.280000003047199</c:v>
                </c:pt>
                <c:pt idx="1772">
                  <c:v>30.380000003059301</c:v>
                </c:pt>
                <c:pt idx="1773">
                  <c:v>30.480000003071101</c:v>
                </c:pt>
                <c:pt idx="1774">
                  <c:v>30.5800000030831</c:v>
                </c:pt>
                <c:pt idx="1775">
                  <c:v>30.680000003095099</c:v>
                </c:pt>
                <c:pt idx="1776">
                  <c:v>30.780000003106998</c:v>
                </c:pt>
                <c:pt idx="1777">
                  <c:v>30.880000003119001</c:v>
                </c:pt>
                <c:pt idx="1778">
                  <c:v>30.980000003131</c:v>
                </c:pt>
                <c:pt idx="1779">
                  <c:v>31.0800000031428</c:v>
                </c:pt>
                <c:pt idx="1780">
                  <c:v>31.180000003154898</c:v>
                </c:pt>
                <c:pt idx="1781">
                  <c:v>31.280000003166698</c:v>
                </c:pt>
                <c:pt idx="1782">
                  <c:v>31.3800000031788</c:v>
                </c:pt>
                <c:pt idx="1783">
                  <c:v>31.4800000031907</c:v>
                </c:pt>
                <c:pt idx="1784">
                  <c:v>31.580000003202599</c:v>
                </c:pt>
                <c:pt idx="1785">
                  <c:v>31.680000003214602</c:v>
                </c:pt>
                <c:pt idx="1786">
                  <c:v>31.780000003226501</c:v>
                </c:pt>
                <c:pt idx="1787">
                  <c:v>31.8800000032385</c:v>
                </c:pt>
                <c:pt idx="1788">
                  <c:v>31.980000003250499</c:v>
                </c:pt>
                <c:pt idx="1789">
                  <c:v>32.080000003262299</c:v>
                </c:pt>
                <c:pt idx="1790">
                  <c:v>32.180000003274401</c:v>
                </c:pt>
                <c:pt idx="1791">
                  <c:v>32.280000003286197</c:v>
                </c:pt>
                <c:pt idx="1792">
                  <c:v>32.3800000032982</c:v>
                </c:pt>
                <c:pt idx="1793">
                  <c:v>32.480000003310202</c:v>
                </c:pt>
                <c:pt idx="1794">
                  <c:v>32.580000003322098</c:v>
                </c:pt>
                <c:pt idx="1795">
                  <c:v>32.680000003334101</c:v>
                </c:pt>
                <c:pt idx="1796">
                  <c:v>32.780000003346103</c:v>
                </c:pt>
                <c:pt idx="1797">
                  <c:v>32.8800000033579</c:v>
                </c:pt>
                <c:pt idx="1798">
                  <c:v>32.980000003370002</c:v>
                </c:pt>
                <c:pt idx="1799">
                  <c:v>33.080000003381798</c:v>
                </c:pt>
                <c:pt idx="1800">
                  <c:v>33.1800000033939</c:v>
                </c:pt>
                <c:pt idx="1801">
                  <c:v>33.280000003405803</c:v>
                </c:pt>
                <c:pt idx="1802">
                  <c:v>33.380000003417699</c:v>
                </c:pt>
                <c:pt idx="1803">
                  <c:v>33.480000003429701</c:v>
                </c:pt>
                <c:pt idx="1804">
                  <c:v>33.580000003441597</c:v>
                </c:pt>
                <c:pt idx="1805">
                  <c:v>33.6800000034536</c:v>
                </c:pt>
              </c:numCache>
            </c:numRef>
          </c:xVal>
          <c:yVal>
            <c:numRef>
              <c:f>'delta vs pore size'!$L$11:$L$1816</c:f>
              <c:numCache>
                <c:formatCode>0.000000E+00</c:formatCode>
                <c:ptCount val="1806"/>
                <c:pt idx="0">
                  <c:v>3.24632657523466E-2</c:v>
                </c:pt>
                <c:pt idx="1">
                  <c:v>3.2642089493321966E-2</c:v>
                </c:pt>
                <c:pt idx="2">
                  <c:v>3.2820416530497082E-2</c:v>
                </c:pt>
                <c:pt idx="3">
                  <c:v>3.2998248503736324E-2</c:v>
                </c:pt>
                <c:pt idx="4">
                  <c:v>3.317558704621483E-2</c:v>
                </c:pt>
                <c:pt idx="5">
                  <c:v>3.3352433784453205E-2</c:v>
                </c:pt>
                <c:pt idx="6">
                  <c:v>3.3528790338352092E-2</c:v>
                </c:pt>
                <c:pt idx="7">
                  <c:v>3.370465832122644E-2</c:v>
                </c:pt>
                <c:pt idx="8">
                  <c:v>3.3880039339839581E-2</c:v>
                </c:pt>
                <c:pt idx="9">
                  <c:v>3.4054934994437069E-2</c:v>
                </c:pt>
                <c:pt idx="10">
                  <c:v>3.4229346878780299E-2</c:v>
                </c:pt>
                <c:pt idx="11">
                  <c:v>3.440327658017988E-2</c:v>
                </c:pt>
                <c:pt idx="12">
                  <c:v>3.4576725679528839E-2</c:v>
                </c:pt>
                <c:pt idx="13">
                  <c:v>3.474969575133554E-2</c:v>
                </c:pt>
                <c:pt idx="14">
                  <c:v>3.4922188363756441E-2</c:v>
                </c:pt>
                <c:pt idx="15">
                  <c:v>3.5094205078628614E-2</c:v>
                </c:pt>
                <c:pt idx="16">
                  <c:v>3.5265747451502044E-2</c:v>
                </c:pt>
                <c:pt idx="17">
                  <c:v>3.5436817031671723E-2</c:v>
                </c:pt>
                <c:pt idx="18">
                  <c:v>3.5607415362209544E-2</c:v>
                </c:pt>
                <c:pt idx="19">
                  <c:v>3.5777543979995968E-2</c:v>
                </c:pt>
                <c:pt idx="20">
                  <c:v>3.5947204415751506E-2</c:v>
                </c:pt>
                <c:pt idx="21">
                  <c:v>3.6116398194067971E-2</c:v>
                </c:pt>
                <c:pt idx="22">
                  <c:v>3.6285126833439554E-2</c:v>
                </c:pt>
                <c:pt idx="23">
                  <c:v>3.6453391846293676E-2</c:v>
                </c:pt>
                <c:pt idx="24">
                  <c:v>3.6621194739021652E-2</c:v>
                </c:pt>
                <c:pt idx="25">
                  <c:v>3.6788537012009154E-2</c:v>
                </c:pt>
                <c:pt idx="26">
                  <c:v>3.6955420159666484E-2</c:v>
                </c:pt>
                <c:pt idx="27">
                  <c:v>3.7121845670458634E-2</c:v>
                </c:pt>
                <c:pt idx="28">
                  <c:v>3.7287815026935171E-2</c:v>
                </c:pt>
                <c:pt idx="29">
                  <c:v>3.7453329705759923E-2</c:v>
                </c:pt>
                <c:pt idx="30">
                  <c:v>3.7618391177740476E-2</c:v>
                </c:pt>
                <c:pt idx="31">
                  <c:v>3.7783000907857481E-2</c:v>
                </c:pt>
                <c:pt idx="32">
                  <c:v>3.7947160355293774E-2</c:v>
                </c:pt>
                <c:pt idx="33">
                  <c:v>3.8110870973463308E-2</c:v>
                </c:pt>
                <c:pt idx="34">
                  <c:v>3.827413421003991E-2</c:v>
                </c:pt>
                <c:pt idx="35">
                  <c:v>3.8436951506985846E-2</c:v>
                </c:pt>
                <c:pt idx="36">
                  <c:v>3.8599324300580211E-2</c:v>
                </c:pt>
                <c:pt idx="37">
                  <c:v>3.8761254021447124E-2</c:v>
                </c:pt>
                <c:pt idx="38">
                  <c:v>3.8922742094583775E-2</c:v>
                </c:pt>
                <c:pt idx="39">
                  <c:v>3.9083789939388262E-2</c:v>
                </c:pt>
                <c:pt idx="40">
                  <c:v>3.9244398969687275E-2</c:v>
                </c:pt>
                <c:pt idx="41">
                  <c:v>3.9404570593763594E-2</c:v>
                </c:pt>
                <c:pt idx="42">
                  <c:v>3.9564306214383421E-2</c:v>
                </c:pt>
                <c:pt idx="43">
                  <c:v>3.9723607228823538E-2</c:v>
                </c:pt>
                <c:pt idx="44">
                  <c:v>3.9882475028898294E-2</c:v>
                </c:pt>
                <c:pt idx="45">
                  <c:v>4.0040911000986432E-2</c:v>
                </c:pt>
                <c:pt idx="46">
                  <c:v>4.0198916526057719E-2</c:v>
                </c:pt>
                <c:pt idx="47">
                  <c:v>4.0356492979699468E-2</c:v>
                </c:pt>
                <c:pt idx="48">
                  <c:v>4.0513641732142829E-2</c:v>
                </c:pt>
                <c:pt idx="49">
                  <c:v>4.0670364148288951E-2</c:v>
                </c:pt>
                <c:pt idx="50">
                  <c:v>4.0826661587734993E-2</c:v>
                </c:pt>
                <c:pt idx="51">
                  <c:v>4.0982535404799944E-2</c:v>
                </c:pt>
                <c:pt idx="52">
                  <c:v>4.1137986948550316E-2</c:v>
                </c:pt>
                <c:pt idx="53">
                  <c:v>4.1293017562825635E-2</c:v>
                </c:pt>
                <c:pt idx="54">
                  <c:v>4.1447628586263816E-2</c:v>
                </c:pt>
                <c:pt idx="55">
                  <c:v>4.1601821352326374E-2</c:v>
                </c:pt>
                <c:pt idx="56">
                  <c:v>4.1755597189323465E-2</c:v>
                </c:pt>
                <c:pt idx="57">
                  <c:v>4.1908957420438778E-2</c:v>
                </c:pt>
                <c:pt idx="58">
                  <c:v>4.2061903363754274E-2</c:v>
                </c:pt>
                <c:pt idx="59">
                  <c:v>4.2214436332274799E-2</c:v>
                </c:pt>
                <c:pt idx="60">
                  <c:v>4.2366557633952508E-2</c:v>
                </c:pt>
                <c:pt idx="61">
                  <c:v>4.2518268571711156E-2</c:v>
                </c:pt>
                <c:pt idx="62">
                  <c:v>4.2669570443470257E-2</c:v>
                </c:pt>
                <c:pt idx="63">
                  <c:v>4.2820464542169076E-2</c:v>
                </c:pt>
                <c:pt idx="64">
                  <c:v>4.2970952155790478E-2</c:v>
                </c:pt>
                <c:pt idx="65">
                  <c:v>4.3121034567384642E-2</c:v>
                </c:pt>
                <c:pt idx="66">
                  <c:v>4.3270713055092627E-2</c:v>
                </c:pt>
                <c:pt idx="67">
                  <c:v>4.3419988892169789E-2</c:v>
                </c:pt>
                <c:pt idx="68">
                  <c:v>4.3568863347009074E-2</c:v>
                </c:pt>
                <c:pt idx="69">
                  <c:v>4.3717337683164145E-2</c:v>
                </c:pt>
                <c:pt idx="70">
                  <c:v>4.3865413159372403E-2</c:v>
                </c:pt>
                <c:pt idx="71">
                  <c:v>4.4013091029577837E-2</c:v>
                </c:pt>
                <c:pt idx="72">
                  <c:v>4.4160372542953762E-2</c:v>
                </c:pt>
                <c:pt idx="73">
                  <c:v>4.4307258943925405E-2</c:v>
                </c:pt>
                <c:pt idx="74">
                  <c:v>4.4453751472192361E-2</c:v>
                </c:pt>
                <c:pt idx="75">
                  <c:v>4.4599851362750929E-2</c:v>
                </c:pt>
                <c:pt idx="76">
                  <c:v>4.4745559845916279E-2</c:v>
                </c:pt>
                <c:pt idx="77">
                  <c:v>4.4890878147344541E-2</c:v>
                </c:pt>
                <c:pt idx="78">
                  <c:v>4.5035807488054712E-2</c:v>
                </c:pt>
                <c:pt idx="79">
                  <c:v>4.5180349084450455E-2</c:v>
                </c:pt>
                <c:pt idx="80">
                  <c:v>4.5324504148341778E-2</c:v>
                </c:pt>
                <c:pt idx="81">
                  <c:v>4.5468273886966566E-2</c:v>
                </c:pt>
                <c:pt idx="82">
                  <c:v>4.5611659503012006E-2</c:v>
                </c:pt>
                <c:pt idx="83">
                  <c:v>4.5754662194635851E-2</c:v>
                </c:pt>
                <c:pt idx="84">
                  <c:v>4.5897283155487613E-2</c:v>
                </c:pt>
                <c:pt idx="85">
                  <c:v>4.6039523574729575E-2</c:v>
                </c:pt>
                <c:pt idx="86">
                  <c:v>4.6181384637057725E-2</c:v>
                </c:pt>
                <c:pt idx="87">
                  <c:v>4.6322867522722536E-2</c:v>
                </c:pt>
                <c:pt idx="88">
                  <c:v>4.6463973407549646E-2</c:v>
                </c:pt>
                <c:pt idx="89">
                  <c:v>4.6604703462960403E-2</c:v>
                </c:pt>
                <c:pt idx="90">
                  <c:v>4.6745058855992297E-2</c:v>
                </c:pt>
                <c:pt idx="91">
                  <c:v>4.6885040749319262E-2</c:v>
                </c:pt>
                <c:pt idx="92">
                  <c:v>4.7024650301271891E-2</c:v>
                </c:pt>
                <c:pt idx="93">
                  <c:v>4.7163888665857488E-2</c:v>
                </c:pt>
                <c:pt idx="94">
                  <c:v>4.730275699278004E-2</c:v>
                </c:pt>
                <c:pt idx="95">
                  <c:v>4.7441256427460068E-2</c:v>
                </c:pt>
                <c:pt idx="96">
                  <c:v>4.757938811105434E-2</c:v>
                </c:pt>
                <c:pt idx="97">
                  <c:v>4.771715318047548E-2</c:v>
                </c:pt>
                <c:pt idx="98">
                  <c:v>4.7854552768411537E-2</c:v>
                </c:pt>
                <c:pt idx="99">
                  <c:v>4.799158800334527E-2</c:v>
                </c:pt>
                <c:pt idx="100">
                  <c:v>4.8128260009573508E-2</c:v>
                </c:pt>
                <c:pt idx="101">
                  <c:v>4.826456990722628E-2</c:v>
                </c:pt>
                <c:pt idx="102">
                  <c:v>4.8400518812285902E-2</c:v>
                </c:pt>
                <c:pt idx="103">
                  <c:v>4.8536107836605884E-2</c:v>
                </c:pt>
                <c:pt idx="104">
                  <c:v>4.8671338087929818E-2</c:v>
                </c:pt>
                <c:pt idx="105">
                  <c:v>4.8806210669910081E-2</c:v>
                </c:pt>
                <c:pt idx="106">
                  <c:v>4.8940726682126477E-2</c:v>
                </c:pt>
                <c:pt idx="107">
                  <c:v>4.9074887220104751E-2</c:v>
                </c:pt>
                <c:pt idx="108">
                  <c:v>4.9208693375334997E-2</c:v>
                </c:pt>
                <c:pt idx="109">
                  <c:v>4.9342146235289992E-2</c:v>
                </c:pt>
                <c:pt idx="110">
                  <c:v>4.9475246883443381E-2</c:v>
                </c:pt>
                <c:pt idx="111">
                  <c:v>4.9607996399287792E-2</c:v>
                </c:pt>
                <c:pt idx="112">
                  <c:v>4.9740395858352833E-2</c:v>
                </c:pt>
                <c:pt idx="113">
                  <c:v>4.9872446332223007E-2</c:v>
                </c:pt>
                <c:pt idx="114">
                  <c:v>5.0004148888555498E-2</c:v>
                </c:pt>
                <c:pt idx="115">
                  <c:v>5.0135504591097863E-2</c:v>
                </c:pt>
                <c:pt idx="116">
                  <c:v>5.026651449970565E-2</c:v>
                </c:pt>
                <c:pt idx="117">
                  <c:v>5.03971796703599E-2</c:v>
                </c:pt>
                <c:pt idx="118">
                  <c:v>5.0527501155184527E-2</c:v>
                </c:pt>
                <c:pt idx="119">
                  <c:v>5.0657480002463645E-2</c:v>
                </c:pt>
                <c:pt idx="120">
                  <c:v>5.0787117256658777E-2</c:v>
                </c:pt>
                <c:pt idx="121">
                  <c:v>5.0916413958425957E-2</c:v>
                </c:pt>
                <c:pt idx="122">
                  <c:v>5.1045371144632756E-2</c:v>
                </c:pt>
                <c:pt idx="123">
                  <c:v>5.11739898483752E-2</c:v>
                </c:pt>
                <c:pt idx="124">
                  <c:v>5.1302271098994601E-2</c:v>
                </c:pt>
                <c:pt idx="125">
                  <c:v>5.1430215922094298E-2</c:v>
                </c:pt>
                <c:pt idx="126">
                  <c:v>5.1557825339556287E-2</c:v>
                </c:pt>
                <c:pt idx="127">
                  <c:v>5.1685100369557785E-2</c:v>
                </c:pt>
                <c:pt idx="128">
                  <c:v>5.1812042026587686E-2</c:v>
                </c:pt>
                <c:pt idx="129">
                  <c:v>5.1938651321462921E-2</c:v>
                </c:pt>
                <c:pt idx="130">
                  <c:v>5.206492926134474E-2</c:v>
                </c:pt>
                <c:pt idx="131">
                  <c:v>5.2190876849754909E-2</c:v>
                </c:pt>
                <c:pt idx="132">
                  <c:v>5.2316495086591794E-2</c:v>
                </c:pt>
                <c:pt idx="133">
                  <c:v>5.2441784968146388E-2</c:v>
                </c:pt>
                <c:pt idx="134">
                  <c:v>5.2566747487118225E-2</c:v>
                </c:pt>
                <c:pt idx="135">
                  <c:v>5.269138363263122E-2</c:v>
                </c:pt>
                <c:pt idx="136">
                  <c:v>5.2815694390249406E-2</c:v>
                </c:pt>
                <c:pt idx="137">
                  <c:v>5.2939680741992616E-2</c:v>
                </c:pt>
                <c:pt idx="138">
                  <c:v>5.3063343666352049E-2</c:v>
                </c:pt>
                <c:pt idx="139">
                  <c:v>5.3186684138305768E-2</c:v>
                </c:pt>
                <c:pt idx="140">
                  <c:v>5.3309703129334099E-2</c:v>
                </c:pt>
                <c:pt idx="141">
                  <c:v>5.3432401607434975E-2</c:v>
                </c:pt>
                <c:pt idx="142">
                  <c:v>5.3554780537139149E-2</c:v>
                </c:pt>
                <c:pt idx="143">
                  <c:v>5.3676840879525387E-2</c:v>
                </c:pt>
                <c:pt idx="144">
                  <c:v>5.3798583592235515E-2</c:v>
                </c:pt>
                <c:pt idx="145">
                  <c:v>5.3920009629489438E-2</c:v>
                </c:pt>
                <c:pt idx="146">
                  <c:v>5.4041119942100029E-2</c:v>
                </c:pt>
                <c:pt idx="147">
                  <c:v>5.4161915477487992E-2</c:v>
                </c:pt>
                <c:pt idx="148">
                  <c:v>5.4282397179696587E-2</c:v>
                </c:pt>
                <c:pt idx="149">
                  <c:v>5.4402565989406335E-2</c:v>
                </c:pt>
                <c:pt idx="150">
                  <c:v>5.4522422843949592E-2</c:v>
                </c:pt>
                <c:pt idx="151">
                  <c:v>5.4641968677325063E-2</c:v>
                </c:pt>
                <c:pt idx="152">
                  <c:v>5.4761204420212269E-2</c:v>
                </c:pt>
                <c:pt idx="153">
                  <c:v>5.4880130999985878E-2</c:v>
                </c:pt>
                <c:pt idx="154">
                  <c:v>5.4998749340730013E-2</c:v>
                </c:pt>
                <c:pt idx="155">
                  <c:v>5.5117060363252451E-2</c:v>
                </c:pt>
                <c:pt idx="156">
                  <c:v>5.5235064985098753E-2</c:v>
                </c:pt>
                <c:pt idx="157">
                  <c:v>5.535276412056634E-2</c:v>
                </c:pt>
                <c:pt idx="158">
                  <c:v>5.5470158680718459E-2</c:v>
                </c:pt>
                <c:pt idx="159">
                  <c:v>5.5587249573398091E-2</c:v>
                </c:pt>
                <c:pt idx="160">
                  <c:v>5.570403770324181E-2</c:v>
                </c:pt>
                <c:pt idx="161">
                  <c:v>5.5820523971693514E-2</c:v>
                </c:pt>
                <c:pt idx="162">
                  <c:v>5.5936709277018139E-2</c:v>
                </c:pt>
                <c:pt idx="163">
                  <c:v>5.6052594514315261E-2</c:v>
                </c:pt>
                <c:pt idx="164">
                  <c:v>5.6168180575532654E-2</c:v>
                </c:pt>
                <c:pt idx="165">
                  <c:v>5.6283468349479754E-2</c:v>
                </c:pt>
                <c:pt idx="166">
                  <c:v>5.6398458721841058E-2</c:v>
                </c:pt>
                <c:pt idx="167">
                  <c:v>5.6513152575189476E-2</c:v>
                </c:pt>
                <c:pt idx="168">
                  <c:v>5.6627550788999566E-2</c:v>
                </c:pt>
                <c:pt idx="169">
                  <c:v>5.6741654239660745E-2</c:v>
                </c:pt>
                <c:pt idx="170">
                  <c:v>5.6855463800490419E-2</c:v>
                </c:pt>
                <c:pt idx="171">
                  <c:v>5.6968980341747015E-2</c:v>
                </c:pt>
                <c:pt idx="172">
                  <c:v>5.7082204730642981E-2</c:v>
                </c:pt>
                <c:pt idx="173">
                  <c:v>5.7195137831357705E-2</c:v>
                </c:pt>
                <c:pt idx="174">
                  <c:v>5.7307780505050365E-2</c:v>
                </c:pt>
                <c:pt idx="175">
                  <c:v>5.742013360987272E-2</c:v>
                </c:pt>
                <c:pt idx="176">
                  <c:v>5.7532198000981812E-2</c:v>
                </c:pt>
                <c:pt idx="177">
                  <c:v>5.764397453055263E-2</c:v>
                </c:pt>
                <c:pt idx="178">
                  <c:v>5.7755464047790701E-2</c:v>
                </c:pt>
                <c:pt idx="179">
                  <c:v>5.7866667398944589E-2</c:v>
                </c:pt>
                <c:pt idx="180">
                  <c:v>5.797758542731838E-2</c:v>
                </c:pt>
                <c:pt idx="181">
                  <c:v>5.8088218973284048E-2</c:v>
                </c:pt>
                <c:pt idx="182">
                  <c:v>5.8198568874293796E-2</c:v>
                </c:pt>
                <c:pt idx="183">
                  <c:v>5.8308635964892323E-2</c:v>
                </c:pt>
                <c:pt idx="184">
                  <c:v>5.841842107672901E-2</c:v>
                </c:pt>
                <c:pt idx="185">
                  <c:v>5.8527925038570086E-2</c:v>
                </c:pt>
                <c:pt idx="186">
                  <c:v>5.8637148676310667E-2</c:v>
                </c:pt>
                <c:pt idx="187">
                  <c:v>5.8746092812986796E-2</c:v>
                </c:pt>
                <c:pt idx="188">
                  <c:v>5.8854758268787381E-2</c:v>
                </c:pt>
                <c:pt idx="189">
                  <c:v>5.8963145861066102E-2</c:v>
                </c:pt>
                <c:pt idx="190">
                  <c:v>5.9071256404353227E-2</c:v>
                </c:pt>
                <c:pt idx="191">
                  <c:v>5.9179090710367387E-2</c:v>
                </c:pt>
                <c:pt idx="192">
                  <c:v>5.9286649588027276E-2</c:v>
                </c:pt>
                <c:pt idx="193">
                  <c:v>5.9393933843463316E-2</c:v>
                </c:pt>
                <c:pt idx="194">
                  <c:v>5.9500944280029236E-2</c:v>
                </c:pt>
                <c:pt idx="195">
                  <c:v>5.9607681698313604E-2</c:v>
                </c:pt>
                <c:pt idx="196">
                  <c:v>5.9714146896151309E-2</c:v>
                </c:pt>
                <c:pt idx="197">
                  <c:v>5.9820340668634966E-2</c:v>
                </c:pt>
                <c:pt idx="198">
                  <c:v>5.9926263808126282E-2</c:v>
                </c:pt>
                <c:pt idx="199">
                  <c:v>6.0031917104267335E-2</c:v>
                </c:pt>
                <c:pt idx="200">
                  <c:v>6.0137301343991846E-2</c:v>
                </c:pt>
                <c:pt idx="201">
                  <c:v>6.0242417311536338E-2</c:v>
                </c:pt>
                <c:pt idx="202">
                  <c:v>6.0347265788451281E-2</c:v>
                </c:pt>
                <c:pt idx="203">
                  <c:v>6.0451847553612152E-2</c:v>
                </c:pt>
                <c:pt idx="204">
                  <c:v>6.0556163383230464E-2</c:v>
                </c:pt>
                <c:pt idx="205">
                  <c:v>6.0660214050864719E-2</c:v>
                </c:pt>
                <c:pt idx="206">
                  <c:v>6.0764000327431317E-2</c:v>
                </c:pt>
                <c:pt idx="207">
                  <c:v>6.0867522981215401E-2</c:v>
                </c:pt>
                <c:pt idx="208">
                  <c:v>6.0970782777881677E-2</c:v>
                </c:pt>
                <c:pt idx="209">
                  <c:v>6.1073780480485125E-2</c:v>
                </c:pt>
                <c:pt idx="210">
                  <c:v>6.1176516849481714E-2</c:v>
                </c:pt>
                <c:pt idx="211">
                  <c:v>6.1278992642739026E-2</c:v>
                </c:pt>
                <c:pt idx="212">
                  <c:v>6.1381208615546842E-2</c:v>
                </c:pt>
                <c:pt idx="213">
                  <c:v>6.1483165520627665E-2</c:v>
                </c:pt>
                <c:pt idx="214">
                  <c:v>6.1584864108147216E-2</c:v>
                </c:pt>
                <c:pt idx="215">
                  <c:v>6.1686305125724837E-2</c:v>
                </c:pt>
                <c:pt idx="216">
                  <c:v>6.1787489318443876E-2</c:v>
                </c:pt>
                <c:pt idx="217">
                  <c:v>6.1888417428862016E-2</c:v>
                </c:pt>
                <c:pt idx="218">
                  <c:v>6.1989090197021535E-2</c:v>
                </c:pt>
                <c:pt idx="219">
                  <c:v>6.2089508360459532E-2</c:v>
                </c:pt>
                <c:pt idx="220">
                  <c:v>6.2189672654218091E-2</c:v>
                </c:pt>
                <c:pt idx="221">
                  <c:v>6.2289583810854407E-2</c:v>
                </c:pt>
                <c:pt idx="222">
                  <c:v>6.238924256045085E-2</c:v>
                </c:pt>
                <c:pt idx="223">
                  <c:v>6.2488649630625004E-2</c:v>
                </c:pt>
                <c:pt idx="224">
                  <c:v>6.258780574653959E-2</c:v>
                </c:pt>
                <c:pt idx="225">
                  <c:v>6.2686711630912453E-2</c:v>
                </c:pt>
                <c:pt idx="226">
                  <c:v>6.2785368004026371E-2</c:v>
                </c:pt>
                <c:pt idx="227">
                  <c:v>6.2883775583738935E-2</c:v>
                </c:pt>
                <c:pt idx="228">
                  <c:v>6.2981935085492269E-2</c:v>
                </c:pt>
                <c:pt idx="229">
                  <c:v>6.3079847222322807E-2</c:v>
                </c:pt>
                <c:pt idx="230">
                  <c:v>6.3177512704870958E-2</c:v>
                </c:pt>
                <c:pt idx="231">
                  <c:v>6.3274932241390733E-2</c:v>
                </c:pt>
                <c:pt idx="232">
                  <c:v>6.3372106537759321E-2</c:v>
                </c:pt>
                <c:pt idx="233">
                  <c:v>6.3469036297486639E-2</c:v>
                </c:pt>
                <c:pt idx="234">
                  <c:v>6.3565722221724852E-2</c:v>
                </c:pt>
                <c:pt idx="235">
                  <c:v>6.366216500927778E-2</c:v>
                </c:pt>
                <c:pt idx="236">
                  <c:v>6.3758365356610294E-2</c:v>
                </c:pt>
                <c:pt idx="237">
                  <c:v>6.3854323957857728E-2</c:v>
                </c:pt>
                <c:pt idx="238">
                  <c:v>6.3950041504835131E-2</c:v>
                </c:pt>
                <c:pt idx="239">
                  <c:v>6.4045518687046554E-2</c:v>
                </c:pt>
                <c:pt idx="240">
                  <c:v>6.4140756191694265E-2</c:v>
                </c:pt>
                <c:pt idx="241">
                  <c:v>6.4235754703687933E-2</c:v>
                </c:pt>
                <c:pt idx="242">
                  <c:v>6.4330514905653752E-2</c:v>
                </c:pt>
                <c:pt idx="243">
                  <c:v>6.4425037477943523E-2</c:v>
                </c:pt>
                <c:pt idx="244">
                  <c:v>6.4519323098643708E-2</c:v>
                </c:pt>
                <c:pt idx="245">
                  <c:v>6.4613372443584408E-2</c:v>
                </c:pt>
                <c:pt idx="246">
                  <c:v>6.4707186186348367E-2</c:v>
                </c:pt>
                <c:pt idx="247">
                  <c:v>6.4800764998279817E-2</c:v>
                </c:pt>
                <c:pt idx="248">
                  <c:v>6.4894109548493409E-2</c:v>
                </c:pt>
                <c:pt idx="249">
                  <c:v>6.4987220503883017E-2</c:v>
                </c:pt>
                <c:pt idx="250">
                  <c:v>6.5080098529130492E-2</c:v>
                </c:pt>
                <c:pt idx="251">
                  <c:v>6.5172744286714476E-2</c:v>
                </c:pt>
                <c:pt idx="252">
                  <c:v>6.5265158436919032E-2</c:v>
                </c:pt>
                <c:pt idx="253">
                  <c:v>6.5357341637842362E-2</c:v>
                </c:pt>
                <c:pt idx="254">
                  <c:v>6.5449294545405365E-2</c:v>
                </c:pt>
                <c:pt idx="255">
                  <c:v>6.5541017813360275E-2</c:v>
                </c:pt>
                <c:pt idx="256">
                  <c:v>6.5632512093299164E-2</c:v>
                </c:pt>
                <c:pt idx="257">
                  <c:v>6.572377803466245E-2</c:v>
                </c:pt>
                <c:pt idx="258">
                  <c:v>6.5814816284747335E-2</c:v>
                </c:pt>
                <c:pt idx="259">
                  <c:v>6.5905627488716242E-2</c:v>
                </c:pt>
                <c:pt idx="260">
                  <c:v>6.5996212289605172E-2</c:v>
                </c:pt>
                <c:pt idx="261">
                  <c:v>6.6086571328332067E-2</c:v>
                </c:pt>
                <c:pt idx="262">
                  <c:v>6.6176705243705072E-2</c:v>
                </c:pt>
                <c:pt idx="263">
                  <c:v>6.6266614672430821E-2</c:v>
                </c:pt>
                <c:pt idx="264">
                  <c:v>6.6356300249122646E-2</c:v>
                </c:pt>
                <c:pt idx="265">
                  <c:v>6.6445762606308745E-2</c:v>
                </c:pt>
                <c:pt idx="266">
                  <c:v>6.6535002374440336E-2</c:v>
                </c:pt>
                <c:pt idx="267">
                  <c:v>6.6624020181899765E-2</c:v>
                </c:pt>
                <c:pt idx="268">
                  <c:v>6.6712816655008542E-2</c:v>
                </c:pt>
                <c:pt idx="269">
                  <c:v>6.6801392418035399E-2</c:v>
                </c:pt>
                <c:pt idx="270">
                  <c:v>6.6889748093204263E-2</c:v>
                </c:pt>
                <c:pt idx="271">
                  <c:v>6.6977884300702228E-2</c:v>
                </c:pt>
                <c:pt idx="272">
                  <c:v>6.7065801658687432E-2</c:v>
                </c:pt>
                <c:pt idx="273">
                  <c:v>6.715350078329696E-2</c:v>
                </c:pt>
                <c:pt idx="274">
                  <c:v>6.7240982288654674E-2</c:v>
                </c:pt>
                <c:pt idx="275">
                  <c:v>6.7328246786879029E-2</c:v>
                </c:pt>
                <c:pt idx="276">
                  <c:v>6.7415294888090824E-2</c:v>
                </c:pt>
                <c:pt idx="277">
                  <c:v>6.7502127200420953E-2</c:v>
                </c:pt>
                <c:pt idx="278">
                  <c:v>6.7588744330018088E-2</c:v>
                </c:pt>
                <c:pt idx="279">
                  <c:v>6.7675146881056331E-2</c:v>
                </c:pt>
                <c:pt idx="280">
                  <c:v>6.7761335455742838E-2</c:v>
                </c:pt>
                <c:pt idx="281">
                  <c:v>6.7847310654325435E-2</c:v>
                </c:pt>
                <c:pt idx="282">
                  <c:v>6.7933073075100131E-2</c:v>
                </c:pt>
                <c:pt idx="283">
                  <c:v>6.8018623314418658E-2</c:v>
                </c:pt>
                <c:pt idx="284">
                  <c:v>6.8103961966695964E-2</c:v>
                </c:pt>
                <c:pt idx="285">
                  <c:v>6.8189089624417623E-2</c:v>
                </c:pt>
                <c:pt idx="286">
                  <c:v>6.8274006878147303E-2</c:v>
                </c:pt>
                <c:pt idx="287">
                  <c:v>6.8358714316534105E-2</c:v>
                </c:pt>
                <c:pt idx="288">
                  <c:v>6.8443212526319908E-2</c:v>
                </c:pt>
                <c:pt idx="289">
                  <c:v>6.8527502092346704E-2</c:v>
                </c:pt>
                <c:pt idx="290">
                  <c:v>6.8611583597563863E-2</c:v>
                </c:pt>
                <c:pt idx="291">
                  <c:v>6.8695457623035389E-2</c:v>
                </c:pt>
                <c:pt idx="292">
                  <c:v>6.8779124747947118E-2</c:v>
                </c:pt>
                <c:pt idx="293">
                  <c:v>6.88625855496139E-2</c:v>
                </c:pt>
                <c:pt idx="294">
                  <c:v>6.8945840603486741E-2</c:v>
                </c:pt>
                <c:pt idx="295">
                  <c:v>6.9028890483159924E-2</c:v>
                </c:pt>
                <c:pt idx="296">
                  <c:v>6.9111735760378074E-2</c:v>
                </c:pt>
                <c:pt idx="297">
                  <c:v>6.9194377005043245E-2</c:v>
                </c:pt>
                <c:pt idx="298">
                  <c:v>6.9276814785221866E-2</c:v>
                </c:pt>
                <c:pt idx="299">
                  <c:v>6.9359049667151798E-2</c:v>
                </c:pt>
                <c:pt idx="300">
                  <c:v>6.944108221524925E-2</c:v>
                </c:pt>
                <c:pt idx="301">
                  <c:v>6.9522912992115687E-2</c:v>
                </c:pt>
                <c:pt idx="302">
                  <c:v>6.960454255854473E-2</c:v>
                </c:pt>
                <c:pt idx="303">
                  <c:v>6.9685971473529035E-2</c:v>
                </c:pt>
                <c:pt idx="304">
                  <c:v>6.9767200294267084E-2</c:v>
                </c:pt>
                <c:pt idx="305">
                  <c:v>6.9848229576170012E-2</c:v>
                </c:pt>
                <c:pt idx="306">
                  <c:v>6.9929059872868335E-2</c:v>
                </c:pt>
                <c:pt idx="307">
                  <c:v>7.000969173621871E-2</c:v>
                </c:pt>
                <c:pt idx="308">
                  <c:v>7.0090125716310639E-2</c:v>
                </c:pt>
                <c:pt idx="309">
                  <c:v>7.0170362361473115E-2</c:v>
                </c:pt>
                <c:pt idx="310">
                  <c:v>7.0250402218281299E-2</c:v>
                </c:pt>
                <c:pt idx="311">
                  <c:v>7.0330245831563123E-2</c:v>
                </c:pt>
                <c:pt idx="312">
                  <c:v>7.0409893744405844E-2</c:v>
                </c:pt>
                <c:pt idx="313">
                  <c:v>7.0489346498162631E-2</c:v>
                </c:pt>
                <c:pt idx="314">
                  <c:v>7.0568604632459078E-2</c:v>
                </c:pt>
                <c:pt idx="315">
                  <c:v>7.0647668685199699E-2</c:v>
                </c:pt>
                <c:pt idx="316">
                  <c:v>7.0726539192574378E-2</c:v>
                </c:pt>
                <c:pt idx="317">
                  <c:v>7.0805216689064823E-2</c:v>
                </c:pt>
                <c:pt idx="318">
                  <c:v>7.0883701707450966E-2</c:v>
                </c:pt>
                <c:pt idx="319">
                  <c:v>7.0961994778817344E-2</c:v>
                </c:pt>
                <c:pt idx="320">
                  <c:v>7.1040096432559444E-2</c:v>
                </c:pt>
                <c:pt idx="321">
                  <c:v>7.1118007196390026E-2</c:v>
                </c:pt>
                <c:pt idx="322">
                  <c:v>7.1195727596345418E-2</c:v>
                </c:pt>
                <c:pt idx="323">
                  <c:v>7.1273258156791794E-2</c:v>
                </c:pt>
                <c:pt idx="324">
                  <c:v>7.1350599400431383E-2</c:v>
                </c:pt>
                <c:pt idx="325">
                  <c:v>7.1427751848308685E-2</c:v>
                </c:pt>
                <c:pt idx="326">
                  <c:v>7.1504716019816672E-2</c:v>
                </c:pt>
                <c:pt idx="327">
                  <c:v>7.1581492432702926E-2</c:v>
                </c:pt>
                <c:pt idx="328">
                  <c:v>7.1658081603075782E-2</c:v>
                </c:pt>
                <c:pt idx="329">
                  <c:v>7.1734484045410385E-2</c:v>
                </c:pt>
                <c:pt idx="330">
                  <c:v>7.1810700272554817E-2</c:v>
                </c:pt>
                <c:pt idx="331">
                  <c:v>7.1886730795736112E-2</c:v>
                </c:pt>
                <c:pt idx="332">
                  <c:v>7.1962576124566274E-2</c:v>
                </c:pt>
                <c:pt idx="333">
                  <c:v>7.2038236767048278E-2</c:v>
                </c:pt>
                <c:pt idx="334">
                  <c:v>7.2113713229582044E-2</c:v>
                </c:pt>
                <c:pt idx="335">
                  <c:v>7.2189006016970342E-2</c:v>
                </c:pt>
                <c:pt idx="336">
                  <c:v>7.2264115632424741E-2</c:v>
                </c:pt>
                <c:pt idx="337">
                  <c:v>7.2339042577571483E-2</c:v>
                </c:pt>
                <c:pt idx="338">
                  <c:v>7.2413787352457348E-2</c:v>
                </c:pt>
                <c:pt idx="339">
                  <c:v>7.2488350455555461E-2</c:v>
                </c:pt>
                <c:pt idx="340">
                  <c:v>7.2562732383771159E-2</c:v>
                </c:pt>
                <c:pt idx="341">
                  <c:v>7.2636933632447706E-2</c:v>
                </c:pt>
                <c:pt idx="342">
                  <c:v>7.2710954695372115E-2</c:v>
                </c:pt>
                <c:pt idx="343">
                  <c:v>7.2784796064780832E-2</c:v>
                </c:pt>
                <c:pt idx="344">
                  <c:v>7.2858458231365469E-2</c:v>
                </c:pt>
                <c:pt idx="345">
                  <c:v>7.2931941684278481E-2</c:v>
                </c:pt>
                <c:pt idx="346">
                  <c:v>7.3005246911138841E-2</c:v>
                </c:pt>
                <c:pt idx="347">
                  <c:v>7.3078374398037632E-2</c:v>
                </c:pt>
                <c:pt idx="348">
                  <c:v>7.3151324629543726E-2</c:v>
                </c:pt>
                <c:pt idx="349">
                  <c:v>7.3224098088709264E-2</c:v>
                </c:pt>
                <c:pt idx="350">
                  <c:v>7.3296695257075314E-2</c:v>
                </c:pt>
                <c:pt idx="351">
                  <c:v>7.3369116614677377E-2</c:v>
                </c:pt>
                <c:pt idx="352">
                  <c:v>7.3441362640050856E-2</c:v>
                </c:pt>
                <c:pt idx="353">
                  <c:v>7.3513433810236603E-2</c:v>
                </c:pt>
                <c:pt idx="354">
                  <c:v>7.3585330600786342E-2</c:v>
                </c:pt>
                <c:pt idx="355">
                  <c:v>7.3657053485768148E-2</c:v>
                </c:pt>
                <c:pt idx="356">
                  <c:v>7.3728602937771823E-2</c:v>
                </c:pt>
                <c:pt idx="357">
                  <c:v>7.3799979427914303E-2</c:v>
                </c:pt>
                <c:pt idx="358">
                  <c:v>7.3871183425845047E-2</c:v>
                </c:pt>
                <c:pt idx="359">
                  <c:v>7.3942215399751363E-2</c:v>
                </c:pt>
                <c:pt idx="360">
                  <c:v>7.4013075816363724E-2</c:v>
                </c:pt>
                <c:pt idx="361">
                  <c:v>7.40837651409611E-2</c:v>
                </c:pt>
                <c:pt idx="362">
                  <c:v>7.4154283837376184E-2</c:v>
                </c:pt>
                <c:pt idx="363">
                  <c:v>7.4224632368000712E-2</c:v>
                </c:pt>
                <c:pt idx="364">
                  <c:v>7.4294811193790652E-2</c:v>
                </c:pt>
                <c:pt idx="365">
                  <c:v>7.4364820774271409E-2</c:v>
                </c:pt>
                <c:pt idx="366">
                  <c:v>7.443466156754304E-2</c:v>
                </c:pt>
                <c:pt idx="367">
                  <c:v>7.4504334030285405E-2</c:v>
                </c:pt>
                <c:pt idx="368">
                  <c:v>7.4573838617763302E-2</c:v>
                </c:pt>
                <c:pt idx="369">
                  <c:v>7.4643175783831589E-2</c:v>
                </c:pt>
                <c:pt idx="370">
                  <c:v>7.4712345980940301E-2</c:v>
                </c:pt>
                <c:pt idx="371">
                  <c:v>7.4781349660139704E-2</c:v>
                </c:pt>
                <c:pt idx="372">
                  <c:v>7.4850187271085361E-2</c:v>
                </c:pt>
                <c:pt idx="373">
                  <c:v>7.4918859262043169E-2</c:v>
                </c:pt>
                <c:pt idx="374">
                  <c:v>7.4987366079894369E-2</c:v>
                </c:pt>
                <c:pt idx="375">
                  <c:v>7.5055708170140525E-2</c:v>
                </c:pt>
                <c:pt idx="376">
                  <c:v>7.51238859769085E-2</c:v>
                </c:pt>
                <c:pt idx="377">
                  <c:v>7.5191899942955415E-2</c:v>
                </c:pt>
                <c:pt idx="378">
                  <c:v>7.5259750509673567E-2</c:v>
                </c:pt>
                <c:pt idx="379">
                  <c:v>7.5327438117095316E-2</c:v>
                </c:pt>
                <c:pt idx="380">
                  <c:v>7.5394963203897991E-2</c:v>
                </c:pt>
                <c:pt idx="381">
                  <c:v>7.5462326207408781E-2</c:v>
                </c:pt>
                <c:pt idx="382">
                  <c:v>7.5529527563609505E-2</c:v>
                </c:pt>
                <c:pt idx="383">
                  <c:v>7.5596567707141515E-2</c:v>
                </c:pt>
                <c:pt idx="384">
                  <c:v>7.5663447071310452E-2</c:v>
                </c:pt>
                <c:pt idx="385">
                  <c:v>7.5730166088091022E-2</c:v>
                </c:pt>
                <c:pt idx="386">
                  <c:v>7.5796725188131797E-2</c:v>
                </c:pt>
                <c:pt idx="387">
                  <c:v>7.5863124800759921E-2</c:v>
                </c:pt>
                <c:pt idx="388">
                  <c:v>7.5929365353985853E-2</c:v>
                </c:pt>
                <c:pt idx="389">
                  <c:v>7.5995447274508049E-2</c:v>
                </c:pt>
                <c:pt idx="390">
                  <c:v>7.6061370987717675E-2</c:v>
                </c:pt>
                <c:pt idx="391">
                  <c:v>7.6127136917703231E-2</c:v>
                </c:pt>
                <c:pt idx="392">
                  <c:v>7.6192745487255228E-2</c:v>
                </c:pt>
                <c:pt idx="393">
                  <c:v>7.6258197117870782E-2</c:v>
                </c:pt>
                <c:pt idx="394">
                  <c:v>7.6323492229758261E-2</c:v>
                </c:pt>
                <c:pt idx="395">
                  <c:v>7.6388631241841795E-2</c:v>
                </c:pt>
                <c:pt idx="396">
                  <c:v>7.6453614571765929E-2</c:v>
                </c:pt>
                <c:pt idx="397">
                  <c:v>7.6518442635900102E-2</c:v>
                </c:pt>
                <c:pt idx="398">
                  <c:v>7.6583115849343214E-2</c:v>
                </c:pt>
                <c:pt idx="399">
                  <c:v>7.6647634625928093E-2</c:v>
                </c:pt>
                <c:pt idx="400">
                  <c:v>7.6711999378226037E-2</c:v>
                </c:pt>
                <c:pt idx="401">
                  <c:v>7.6776210517551249E-2</c:v>
                </c:pt>
                <c:pt idx="402">
                  <c:v>7.6840268453965285E-2</c:v>
                </c:pt>
                <c:pt idx="403">
                  <c:v>7.6904173596281517E-2</c:v>
                </c:pt>
                <c:pt idx="404">
                  <c:v>7.6967926352069505E-2</c:v>
                </c:pt>
                <c:pt idx="405">
                  <c:v>7.7031527127659427E-2</c:v>
                </c:pt>
                <c:pt idx="406">
                  <c:v>7.709497632814645E-2</c:v>
                </c:pt>
                <c:pt idx="407">
                  <c:v>7.7158274357395099E-2</c:v>
                </c:pt>
                <c:pt idx="408">
                  <c:v>7.7221421618043545E-2</c:v>
                </c:pt>
                <c:pt idx="409">
                  <c:v>7.728441851150801E-2</c:v>
                </c:pt>
                <c:pt idx="410">
                  <c:v>7.734726543798702E-2</c:v>
                </c:pt>
                <c:pt idx="411">
                  <c:v>7.7409962796465698E-2</c:v>
                </c:pt>
                <c:pt idx="412">
                  <c:v>7.7472510984720036E-2</c:v>
                </c:pt>
                <c:pt idx="413">
                  <c:v>7.7534910399321158E-2</c:v>
                </c:pt>
                <c:pt idx="414">
                  <c:v>7.759716143563955E-2</c:v>
                </c:pt>
                <c:pt idx="415">
                  <c:v>7.7659264487849267E-2</c:v>
                </c:pt>
                <c:pt idx="416">
                  <c:v>7.7721219948932135E-2</c:v>
                </c:pt>
                <c:pt idx="417">
                  <c:v>7.7783028210681962E-2</c:v>
                </c:pt>
                <c:pt idx="418">
                  <c:v>7.7844689663708652E-2</c:v>
                </c:pt>
                <c:pt idx="419">
                  <c:v>7.7906204697442388E-2</c:v>
                </c:pt>
                <c:pt idx="420">
                  <c:v>7.7967573700137766E-2</c:v>
                </c:pt>
                <c:pt idx="421">
                  <c:v>7.8028797058877872E-2</c:v>
                </c:pt>
                <c:pt idx="422">
                  <c:v>7.8089875159578437E-2</c:v>
                </c:pt>
                <c:pt idx="423">
                  <c:v>7.8150808386991857E-2</c:v>
                </c:pt>
                <c:pt idx="424">
                  <c:v>7.8211597124711291E-2</c:v>
                </c:pt>
                <c:pt idx="425">
                  <c:v>7.8272241755174693E-2</c:v>
                </c:pt>
                <c:pt idx="426">
                  <c:v>7.8332742659668858E-2</c:v>
                </c:pt>
                <c:pt idx="427">
                  <c:v>7.8393100218333428E-2</c:v>
                </c:pt>
                <c:pt idx="428">
                  <c:v>7.8453314810164876E-2</c:v>
                </c:pt>
                <c:pt idx="429">
                  <c:v>7.8513386813020503E-2</c:v>
                </c:pt>
                <c:pt idx="430">
                  <c:v>7.8573316603622392E-2</c:v>
                </c:pt>
                <c:pt idx="431">
                  <c:v>7.8633104557561354E-2</c:v>
                </c:pt>
                <c:pt idx="432">
                  <c:v>7.8692751049300888E-2</c:v>
                </c:pt>
                <c:pt idx="433">
                  <c:v>7.8752256452181049E-2</c:v>
                </c:pt>
                <c:pt idx="434">
                  <c:v>7.8811621138422383E-2</c:v>
                </c:pt>
                <c:pt idx="435">
                  <c:v>7.8870845479129814E-2</c:v>
                </c:pt>
                <c:pt idx="436">
                  <c:v>7.8929929844296476E-2</c:v>
                </c:pt>
                <c:pt idx="437">
                  <c:v>7.898887460280761E-2</c:v>
                </c:pt>
                <c:pt idx="438">
                  <c:v>7.9047680122444369E-2</c:v>
                </c:pt>
                <c:pt idx="439">
                  <c:v>7.9106346769887662E-2</c:v>
                </c:pt>
                <c:pt idx="440">
                  <c:v>7.9164874910721925E-2</c:v>
                </c:pt>
                <c:pt idx="441">
                  <c:v>7.9223264909438956E-2</c:v>
                </c:pt>
                <c:pt idx="442">
                  <c:v>7.9281517129441662E-2</c:v>
                </c:pt>
                <c:pt idx="443">
                  <c:v>7.9339631933047827E-2</c:v>
                </c:pt>
                <c:pt idx="444">
                  <c:v>7.9397609681493841E-2</c:v>
                </c:pt>
                <c:pt idx="445">
                  <c:v>7.9455450734938468E-2</c:v>
                </c:pt>
                <c:pt idx="446">
                  <c:v>7.9513155452466497E-2</c:v>
                </c:pt>
                <c:pt idx="447">
                  <c:v>7.9570724192092518E-2</c:v>
                </c:pt>
                <c:pt idx="448">
                  <c:v>7.9628157310764544E-2</c:v>
                </c:pt>
                <c:pt idx="449">
                  <c:v>7.9685455164367702E-2</c:v>
                </c:pt>
                <c:pt idx="450">
                  <c:v>7.9742618107727897E-2</c:v>
                </c:pt>
                <c:pt idx="451">
                  <c:v>7.9799646494615448E-2</c:v>
                </c:pt>
                <c:pt idx="452">
                  <c:v>7.9856540677748694E-2</c:v>
                </c:pt>
                <c:pt idx="453">
                  <c:v>7.9913301008797635E-2</c:v>
                </c:pt>
                <c:pt idx="454">
                  <c:v>7.9969927838387508E-2</c:v>
                </c:pt>
                <c:pt idx="455">
                  <c:v>8.002642151610237E-2</c:v>
                </c:pt>
                <c:pt idx="456">
                  <c:v>8.008278239048866E-2</c:v>
                </c:pt>
                <c:pt idx="457">
                  <c:v>8.0139010809058789E-2</c:v>
                </c:pt>
                <c:pt idx="458">
                  <c:v>8.0195107118294612E-2</c:v>
                </c:pt>
                <c:pt idx="459">
                  <c:v>8.025107166365103E-2</c:v>
                </c:pt>
                <c:pt idx="460">
                  <c:v>8.030690478955943E-2</c:v>
                </c:pt>
                <c:pt idx="461">
                  <c:v>8.0362606839431236E-2</c:v>
                </c:pt>
                <c:pt idx="462">
                  <c:v>8.0418178155661352E-2</c:v>
                </c:pt>
                <c:pt idx="463">
                  <c:v>8.0473619079631659E-2</c:v>
                </c:pt>
                <c:pt idx="464">
                  <c:v>8.0528929951714456E-2</c:v>
                </c:pt>
                <c:pt idx="465">
                  <c:v>8.0584111111275905E-2</c:v>
                </c:pt>
                <c:pt idx="466">
                  <c:v>8.0639162896679439E-2</c:v>
                </c:pt>
                <c:pt idx="467">
                  <c:v>8.0694085645289224E-2</c:v>
                </c:pt>
                <c:pt idx="468">
                  <c:v>8.0748879693473496E-2</c:v>
                </c:pt>
                <c:pt idx="469">
                  <c:v>8.0803545376607999E-2</c:v>
                </c:pt>
                <c:pt idx="470">
                  <c:v>8.0858083029079333E-2</c:v>
                </c:pt>
                <c:pt idx="471">
                  <c:v>8.091249298428832E-2</c:v>
                </c:pt>
                <c:pt idx="472">
                  <c:v>8.0966775574653344E-2</c:v>
                </c:pt>
                <c:pt idx="473">
                  <c:v>8.102093113161371E-2</c:v>
                </c:pt>
                <c:pt idx="474">
                  <c:v>8.1074959985632924E-2</c:v>
                </c:pt>
                <c:pt idx="475">
                  <c:v>8.1128862466202031E-2</c:v>
                </c:pt>
                <c:pt idx="476">
                  <c:v>8.118263890184288E-2</c:v>
                </c:pt>
                <c:pt idx="477">
                  <c:v>8.1236289620111438E-2</c:v>
                </c:pt>
                <c:pt idx="478">
                  <c:v>8.1289814947601041E-2</c:v>
                </c:pt>
                <c:pt idx="479">
                  <c:v>8.1343215209945655E-2</c:v>
                </c:pt>
                <c:pt idx="480">
                  <c:v>8.139649073182309E-2</c:v>
                </c:pt>
                <c:pt idx="481">
                  <c:v>8.144964183695827E-2</c:v>
                </c:pt>
                <c:pt idx="482">
                  <c:v>8.1502668848126431E-2</c:v>
                </c:pt>
                <c:pt idx="483">
                  <c:v>8.1555572087156317E-2</c:v>
                </c:pt>
                <c:pt idx="484">
                  <c:v>8.1608351874933371E-2</c:v>
                </c:pt>
                <c:pt idx="485">
                  <c:v>8.1661008531402957E-2</c:v>
                </c:pt>
                <c:pt idx="486">
                  <c:v>8.1713542375573447E-2</c:v>
                </c:pt>
                <c:pt idx="487">
                  <c:v>8.1765953725519452E-2</c:v>
                </c:pt>
                <c:pt idx="488">
                  <c:v>8.1818242898384907E-2</c:v>
                </c:pt>
                <c:pt idx="489">
                  <c:v>8.1870410210386241E-2</c:v>
                </c:pt>
                <c:pt idx="490">
                  <c:v>8.1922455976815481E-2</c:v>
                </c:pt>
                <c:pt idx="491">
                  <c:v>8.1974380512043324E-2</c:v>
                </c:pt>
                <c:pt idx="492">
                  <c:v>8.202618412952227E-2</c:v>
                </c:pt>
                <c:pt idx="493">
                  <c:v>8.2077867141789704E-2</c:v>
                </c:pt>
                <c:pt idx="494">
                  <c:v>8.2129429860470921E-2</c:v>
                </c:pt>
                <c:pt idx="495">
                  <c:v>8.2180872596282248E-2</c:v>
                </c:pt>
                <c:pt idx="496">
                  <c:v>8.2232195659034016E-2</c:v>
                </c:pt>
                <c:pt idx="497">
                  <c:v>8.2283399357633652E-2</c:v>
                </c:pt>
                <c:pt idx="498">
                  <c:v>8.2334484000088665E-2</c:v>
                </c:pt>
                <c:pt idx="499">
                  <c:v>8.2385449893509655E-2</c:v>
                </c:pt>
                <c:pt idx="500">
                  <c:v>8.2436297344113355E-2</c:v>
                </c:pt>
                <c:pt idx="501">
                  <c:v>8.2487026657225543E-2</c:v>
                </c:pt>
                <c:pt idx="502">
                  <c:v>8.2537638137284083E-2</c:v>
                </c:pt>
                <c:pt idx="503">
                  <c:v>8.2588132087841853E-2</c:v>
                </c:pt>
                <c:pt idx="504">
                  <c:v>8.26385088115697E-2</c:v>
                </c:pt>
                <c:pt idx="505">
                  <c:v>8.2688768610259381E-2</c:v>
                </c:pt>
                <c:pt idx="506">
                  <c:v>8.2738911784826494E-2</c:v>
                </c:pt>
                <c:pt idx="507">
                  <c:v>8.2788938635313405E-2</c:v>
                </c:pt>
                <c:pt idx="508">
                  <c:v>8.2838849460892122E-2</c:v>
                </c:pt>
                <c:pt idx="509">
                  <c:v>8.2888644559867219E-2</c:v>
                </c:pt>
                <c:pt idx="510">
                  <c:v>8.2938324229678714E-2</c:v>
                </c:pt>
                <c:pt idx="511">
                  <c:v>8.2987888766904938E-2</c:v>
                </c:pt>
                <c:pt idx="512">
                  <c:v>8.3037338467265381E-2</c:v>
                </c:pt>
                <c:pt idx="513">
                  <c:v>8.3086673625623567E-2</c:v>
                </c:pt>
                <c:pt idx="514">
                  <c:v>8.3135894535989865E-2</c:v>
                </c:pt>
                <c:pt idx="515">
                  <c:v>8.3185001491524357E-2</c:v>
                </c:pt>
                <c:pt idx="516">
                  <c:v>8.3233994784539619E-2</c:v>
                </c:pt>
                <c:pt idx="517">
                  <c:v>8.3282874706503529E-2</c:v>
                </c:pt>
                <c:pt idx="518">
                  <c:v>8.3331641548042082E-2</c:v>
                </c:pt>
                <c:pt idx="519">
                  <c:v>8.3380295598942167E-2</c:v>
                </c:pt>
                <c:pt idx="520">
                  <c:v>8.3428837148154328E-2</c:v>
                </c:pt>
                <c:pt idx="521">
                  <c:v>8.3477266483795554E-2</c:v>
                </c:pt>
                <c:pt idx="522">
                  <c:v>8.3525583893151997E-2</c:v>
                </c:pt>
                <c:pt idx="523">
                  <c:v>8.3573789662681752E-2</c:v>
                </c:pt>
                <c:pt idx="524">
                  <c:v>8.3621884078017572E-2</c:v>
                </c:pt>
                <c:pt idx="525">
                  <c:v>8.3669867423969563E-2</c:v>
                </c:pt>
                <c:pt idx="526">
                  <c:v>8.3717739984527931E-2</c:v>
                </c:pt>
                <c:pt idx="527">
                  <c:v>8.3765502042865689E-2</c:v>
                </c:pt>
                <c:pt idx="528">
                  <c:v>8.3813153881341293E-2</c:v>
                </c:pt>
                <c:pt idx="529">
                  <c:v>8.386069578150139E-2</c:v>
                </c:pt>
                <c:pt idx="530">
                  <c:v>8.3908128024083428E-2</c:v>
                </c:pt>
                <c:pt idx="531">
                  <c:v>8.395545088901836E-2</c:v>
                </c:pt>
                <c:pt idx="532">
                  <c:v>8.4002664655433268E-2</c:v>
                </c:pt>
                <c:pt idx="533">
                  <c:v>8.4049769601654015E-2</c:v>
                </c:pt>
                <c:pt idx="534">
                  <c:v>8.4096766005207865E-2</c:v>
                </c:pt>
                <c:pt idx="535">
                  <c:v>8.414365414282611E-2</c:v>
                </c:pt>
                <c:pt idx="536">
                  <c:v>8.4190434290446675E-2</c:v>
                </c:pt>
                <c:pt idx="537">
                  <c:v>8.4237106723216701E-2</c:v>
                </c:pt>
                <c:pt idx="538">
                  <c:v>8.4283671715495195E-2</c:v>
                </c:pt>
                <c:pt idx="539">
                  <c:v>8.4330129540855503E-2</c:v>
                </c:pt>
                <c:pt idx="540">
                  <c:v>8.4376480472088011E-2</c:v>
                </c:pt>
                <c:pt idx="541">
                  <c:v>8.4422724781202579E-2</c:v>
                </c:pt>
                <c:pt idx="542">
                  <c:v>8.4468862739431189E-2</c:v>
                </c:pt>
                <c:pt idx="543">
                  <c:v>8.4514894617230413E-2</c:v>
                </c:pt>
                <c:pt idx="544">
                  <c:v>8.4560820684284027E-2</c:v>
                </c:pt>
                <c:pt idx="545">
                  <c:v>8.4606641209505423E-2</c:v>
                </c:pt>
                <c:pt idx="546">
                  <c:v>8.4652356461040232E-2</c:v>
                </c:pt>
                <c:pt idx="547">
                  <c:v>8.4697966706268724E-2</c:v>
                </c:pt>
                <c:pt idx="548">
                  <c:v>8.4743472211808418E-2</c:v>
                </c:pt>
                <c:pt idx="549">
                  <c:v>8.4788873243516444E-2</c:v>
                </c:pt>
                <c:pt idx="550">
                  <c:v>8.4834170066492118E-2</c:v>
                </c:pt>
                <c:pt idx="551">
                  <c:v>8.4879362945079306E-2</c:v>
                </c:pt>
                <c:pt idx="552">
                  <c:v>8.4924452142869006E-2</c:v>
                </c:pt>
                <c:pt idx="553">
                  <c:v>8.4969437922701674E-2</c:v>
                </c:pt>
                <c:pt idx="554">
                  <c:v>8.5014320546669755E-2</c:v>
                </c:pt>
                <c:pt idx="555">
                  <c:v>8.5059100276120028E-2</c:v>
                </c:pt>
                <c:pt idx="556">
                  <c:v>8.51037773716561E-2</c:v>
                </c:pt>
                <c:pt idx="557">
                  <c:v>8.5148352093140756E-2</c:v>
                </c:pt>
                <c:pt idx="558">
                  <c:v>8.5192824699698411E-2</c:v>
                </c:pt>
                <c:pt idx="559">
                  <c:v>8.5237195449717459E-2</c:v>
                </c:pt>
                <c:pt idx="560">
                  <c:v>8.5281464600852702E-2</c:v>
                </c:pt>
                <c:pt idx="561">
                  <c:v>8.5325632410027649E-2</c:v>
                </c:pt>
                <c:pt idx="562">
                  <c:v>8.5369699133436991E-2</c:v>
                </c:pt>
                <c:pt idx="563">
                  <c:v>8.5413665026548832E-2</c:v>
                </c:pt>
                <c:pt idx="564">
                  <c:v>8.5457530344107177E-2</c:v>
                </c:pt>
                <c:pt idx="565">
                  <c:v>8.5501295340134106E-2</c:v>
                </c:pt>
                <c:pt idx="566">
                  <c:v>8.5544960267932277E-2</c:v>
                </c:pt>
                <c:pt idx="567">
                  <c:v>8.5588525380087099E-2</c:v>
                </c:pt>
                <c:pt idx="568">
                  <c:v>8.5631990928469168E-2</c:v>
                </c:pt>
                <c:pt idx="569">
                  <c:v>8.5675357164236451E-2</c:v>
                </c:pt>
                <c:pt idx="570">
                  <c:v>8.5718624337836696E-2</c:v>
                </c:pt>
                <c:pt idx="571">
                  <c:v>8.5761792699009617E-2</c:v>
                </c:pt>
                <c:pt idx="572">
                  <c:v>8.5804862496789286E-2</c:v>
                </c:pt>
                <c:pt idx="573">
                  <c:v>8.5847833979506266E-2</c:v>
                </c:pt>
                <c:pt idx="574">
                  <c:v>8.5890707394790017E-2</c:v>
                </c:pt>
                <c:pt idx="575">
                  <c:v>8.5933482989571028E-2</c:v>
                </c:pt>
                <c:pt idx="576">
                  <c:v>8.5976161010083138E-2</c:v>
                </c:pt>
                <c:pt idx="577">
                  <c:v>8.6018741701865728E-2</c:v>
                </c:pt>
                <c:pt idx="578">
                  <c:v>8.6061225309765996E-2</c:v>
                </c:pt>
                <c:pt idx="579">
                  <c:v>8.6103612077941122E-2</c:v>
                </c:pt>
                <c:pt idx="580">
                  <c:v>8.6145902249860545E-2</c:v>
                </c:pt>
                <c:pt idx="581">
                  <c:v>8.6188096068308073E-2</c:v>
                </c:pt>
                <c:pt idx="582">
                  <c:v>8.6230193775384198E-2</c:v>
                </c:pt>
                <c:pt idx="583">
                  <c:v>8.6272195612508179E-2</c:v>
                </c:pt>
                <c:pt idx="584">
                  <c:v>8.6314101820420291E-2</c:v>
                </c:pt>
                <c:pt idx="585">
                  <c:v>8.6355912639183935E-2</c:v>
                </c:pt>
                <c:pt idx="586">
                  <c:v>8.6397628308187882E-2</c:v>
                </c:pt>
                <c:pt idx="587">
                  <c:v>8.6439249066148333E-2</c:v>
                </c:pt>
                <c:pt idx="588">
                  <c:v>8.6480775151111161E-2</c:v>
                </c:pt>
                <c:pt idx="589">
                  <c:v>8.6522206800453957E-2</c:v>
                </c:pt>
                <c:pt idx="590">
                  <c:v>8.6563544250888275E-2</c:v>
                </c:pt>
                <c:pt idx="591">
                  <c:v>8.6604787738461614E-2</c:v>
                </c:pt>
                <c:pt idx="592">
                  <c:v>8.6645937498559686E-2</c:v>
                </c:pt>
                <c:pt idx="593">
                  <c:v>8.6686993765908396E-2</c:v>
                </c:pt>
                <c:pt idx="594">
                  <c:v>8.6727956774576023E-2</c:v>
                </c:pt>
                <c:pt idx="595">
                  <c:v>8.6768826757975273E-2</c:v>
                </c:pt>
                <c:pt idx="596">
                  <c:v>8.6809603948865402E-2</c:v>
                </c:pt>
                <c:pt idx="597">
                  <c:v>8.6850288579354229E-2</c:v>
                </c:pt>
                <c:pt idx="598">
                  <c:v>8.6890880880900301E-2</c:v>
                </c:pt>
                <c:pt idx="599">
                  <c:v>8.6931381084314835E-2</c:v>
                </c:pt>
                <c:pt idx="600">
                  <c:v>8.6971789419763912E-2</c:v>
                </c:pt>
                <c:pt idx="601">
                  <c:v>8.7012106116770391E-2</c:v>
                </c:pt>
                <c:pt idx="602">
                  <c:v>8.7052331404216046E-2</c:v>
                </c:pt>
                <c:pt idx="603">
                  <c:v>8.7092465510343539E-2</c:v>
                </c:pt>
                <c:pt idx="604">
                  <c:v>8.7132508662758498E-2</c:v>
                </c:pt>
                <c:pt idx="605">
                  <c:v>8.7172461088431463E-2</c:v>
                </c:pt>
                <c:pt idx="606">
                  <c:v>8.721232301369998E-2</c:v>
                </c:pt>
                <c:pt idx="607">
                  <c:v>8.725209466427053E-2</c:v>
                </c:pt>
                <c:pt idx="608">
                  <c:v>8.7291776265220597E-2</c:v>
                </c:pt>
                <c:pt idx="609">
                  <c:v>8.7331368041000584E-2</c:v>
                </c:pt>
                <c:pt idx="610">
                  <c:v>8.7370870215435839E-2</c:v>
                </c:pt>
                <c:pt idx="611">
                  <c:v>8.7410283011728609E-2</c:v>
                </c:pt>
                <c:pt idx="612">
                  <c:v>8.7449606652460043E-2</c:v>
                </c:pt>
                <c:pt idx="613">
                  <c:v>8.748884135959209E-2</c:v>
                </c:pt>
                <c:pt idx="614">
                  <c:v>8.7527987354469511E-2</c:v>
                </c:pt>
                <c:pt idx="615">
                  <c:v>8.7567044857821782E-2</c:v>
                </c:pt>
                <c:pt idx="616">
                  <c:v>8.760601408976508E-2</c:v>
                </c:pt>
                <c:pt idx="617">
                  <c:v>8.7644895269804152E-2</c:v>
                </c:pt>
                <c:pt idx="618">
                  <c:v>8.7683688616834302E-2</c:v>
                </c:pt>
                <c:pt idx="619">
                  <c:v>8.7722394349143237E-2</c:v>
                </c:pt>
                <c:pt idx="620">
                  <c:v>8.7761012684413081E-2</c:v>
                </c:pt>
                <c:pt idx="621">
                  <c:v>8.7799543839722161E-2</c:v>
                </c:pt>
                <c:pt idx="622">
                  <c:v>8.7837988031547021E-2</c:v>
                </c:pt>
                <c:pt idx="623">
                  <c:v>8.7876345475764187E-2</c:v>
                </c:pt>
                <c:pt idx="624">
                  <c:v>8.7914616387652175E-2</c:v>
                </c:pt>
                <c:pt idx="625">
                  <c:v>8.7952800981893259E-2</c:v>
                </c:pt>
                <c:pt idx="626">
                  <c:v>8.7990899472575435E-2</c:v>
                </c:pt>
                <c:pt idx="627">
                  <c:v>8.8028912073194202E-2</c:v>
                </c:pt>
                <c:pt idx="628">
                  <c:v>8.806683899665449E-2</c:v>
                </c:pt>
                <c:pt idx="629">
                  <c:v>8.8104680455272449E-2</c:v>
                </c:pt>
                <c:pt idx="630">
                  <c:v>8.814243666077734E-2</c:v>
                </c:pt>
                <c:pt idx="631">
                  <c:v>8.8180107824313333E-2</c:v>
                </c:pt>
                <c:pt idx="632">
                  <c:v>8.8217694156441359E-2</c:v>
                </c:pt>
                <c:pt idx="633">
                  <c:v>8.8255195867140937E-2</c:v>
                </c:pt>
                <c:pt idx="634">
                  <c:v>8.8292613165811981E-2</c:v>
                </c:pt>
                <c:pt idx="635">
                  <c:v>8.832994626127659E-2</c:v>
                </c:pt>
                <c:pt idx="636">
                  <c:v>8.8367195361780906E-2</c:v>
                </c:pt>
                <c:pt idx="637">
                  <c:v>8.8404360674996851E-2</c:v>
                </c:pt>
                <c:pt idx="638">
                  <c:v>8.8441442408023971E-2</c:v>
                </c:pt>
                <c:pt idx="639">
                  <c:v>8.847844076739117E-2</c:v>
                </c:pt>
                <c:pt idx="640">
                  <c:v>8.8515355959058531E-2</c:v>
                </c:pt>
                <c:pt idx="641">
                  <c:v>8.8552188188419062E-2</c:v>
                </c:pt>
                <c:pt idx="642">
                  <c:v>8.8588937660300487E-2</c:v>
                </c:pt>
                <c:pt idx="643">
                  <c:v>8.8625604578966968E-2</c:v>
                </c:pt>
                <c:pt idx="644">
                  <c:v>8.8662189148120879E-2</c:v>
                </c:pt>
                <c:pt idx="645">
                  <c:v>8.8698691570904556E-2</c:v>
                </c:pt>
                <c:pt idx="646">
                  <c:v>8.8735112049902046E-2</c:v>
                </c:pt>
                <c:pt idx="647">
                  <c:v>8.8771450787140799E-2</c:v>
                </c:pt>
                <c:pt idx="648">
                  <c:v>8.8807707984093473E-2</c:v>
                </c:pt>
                <c:pt idx="649">
                  <c:v>8.8843883841679544E-2</c:v>
                </c:pt>
                <c:pt idx="650">
                  <c:v>8.887997856026715E-2</c:v>
                </c:pt>
                <c:pt idx="651">
                  <c:v>8.8915992339674677E-2</c:v>
                </c:pt>
                <c:pt idx="652">
                  <c:v>8.8951925379172583E-2</c:v>
                </c:pt>
                <c:pt idx="653">
                  <c:v>8.8987777877484978E-2</c:v>
                </c:pt>
                <c:pt idx="654">
                  <c:v>8.9023550032791429E-2</c:v>
                </c:pt>
                <c:pt idx="655">
                  <c:v>8.905924204272854E-2</c:v>
                </c:pt>
                <c:pt idx="656">
                  <c:v>8.9094854104391719E-2</c:v>
                </c:pt>
                <c:pt idx="657">
                  <c:v>8.9130386414336779E-2</c:v>
                </c:pt>
                <c:pt idx="658">
                  <c:v>8.9165839168581687E-2</c:v>
                </c:pt>
                <c:pt idx="659">
                  <c:v>8.9201212562608129E-2</c:v>
                </c:pt>
                <c:pt idx="660">
                  <c:v>8.9236506791363246E-2</c:v>
                </c:pt>
                <c:pt idx="661">
                  <c:v>8.927172204926126E-2</c:v>
                </c:pt>
                <c:pt idx="662">
                  <c:v>8.9306858530185093E-2</c:v>
                </c:pt>
                <c:pt idx="663">
                  <c:v>8.9341916427488052E-2</c:v>
                </c:pt>
                <c:pt idx="664">
                  <c:v>8.9376895933995393E-2</c:v>
                </c:pt>
                <c:pt idx="665">
                  <c:v>8.9411797242006055E-2</c:v>
                </c:pt>
                <c:pt idx="666">
                  <c:v>8.944662054329415E-2</c:v>
                </c:pt>
                <c:pt idx="667">
                  <c:v>8.9481366029110693E-2</c:v>
                </c:pt>
                <c:pt idx="668">
                  <c:v>8.9516033890185143E-2</c:v>
                </c:pt>
                <c:pt idx="669">
                  <c:v>8.9550624316727043E-2</c:v>
                </c:pt>
                <c:pt idx="670">
                  <c:v>8.9585137498427586E-2</c:v>
                </c:pt>
                <c:pt idx="671">
                  <c:v>8.9619573624461255E-2</c:v>
                </c:pt>
                <c:pt idx="672">
                  <c:v>8.9653932883487358E-2</c:v>
                </c:pt>
                <c:pt idx="673">
                  <c:v>8.9688215463651647E-2</c:v>
                </c:pt>
                <c:pt idx="674">
                  <c:v>8.9722421552587861E-2</c:v>
                </c:pt>
                <c:pt idx="675">
                  <c:v>8.9756551337419346E-2</c:v>
                </c:pt>
                <c:pt idx="676">
                  <c:v>8.9790605004760563E-2</c:v>
                </c:pt>
                <c:pt idx="677">
                  <c:v>8.9824582740718709E-2</c:v>
                </c:pt>
                <c:pt idx="678">
                  <c:v>8.9858484730895208E-2</c:v>
                </c:pt>
                <c:pt idx="679">
                  <c:v>8.9892311160387331E-2</c:v>
                </c:pt>
                <c:pt idx="680">
                  <c:v>8.992606221378964E-2</c:v>
                </c:pt>
                <c:pt idx="681">
                  <c:v>8.9959738075195653E-2</c:v>
                </c:pt>
                <c:pt idx="682">
                  <c:v>8.9993338928199246E-2</c:v>
                </c:pt>
                <c:pt idx="683">
                  <c:v>9.0026864955896291E-2</c:v>
                </c:pt>
                <c:pt idx="684">
                  <c:v>9.0060316340886098E-2</c:v>
                </c:pt>
                <c:pt idx="685">
                  <c:v>9.0093693265272987E-2</c:v>
                </c:pt>
                <c:pt idx="686">
                  <c:v>9.0126995910667765E-2</c:v>
                </c:pt>
                <c:pt idx="687">
                  <c:v>9.0160224458189261E-2</c:v>
                </c:pt>
                <c:pt idx="688">
                  <c:v>9.019337908846578E-2</c:v>
                </c:pt>
                <c:pt idx="689">
                  <c:v>9.022645998163667E-2</c:v>
                </c:pt>
                <c:pt idx="690">
                  <c:v>9.0259467317353723E-2</c:v>
                </c:pt>
                <c:pt idx="691">
                  <c:v>9.029240127478276E-2</c:v>
                </c:pt>
                <c:pt idx="692">
                  <c:v>9.0325262032605019E-2</c:v>
                </c:pt>
                <c:pt idx="693">
                  <c:v>9.0358049769018692E-2</c:v>
                </c:pt>
                <c:pt idx="694">
                  <c:v>9.0390764661740369E-2</c:v>
                </c:pt>
                <c:pt idx="695">
                  <c:v>9.0423406888006513E-2</c:v>
                </c:pt>
                <c:pt idx="696">
                  <c:v>9.0455976624574913E-2</c:v>
                </c:pt>
                <c:pt idx="697">
                  <c:v>9.0488474047726142E-2</c:v>
                </c:pt>
                <c:pt idx="698">
                  <c:v>9.0520899333264987E-2</c:v>
                </c:pt>
                <c:pt idx="699">
                  <c:v>9.0553252656521949E-2</c:v>
                </c:pt>
                <c:pt idx="700">
                  <c:v>9.0585534192354614E-2</c:v>
                </c:pt>
                <c:pt idx="701">
                  <c:v>9.061774411514914E-2</c:v>
                </c:pt>
                <c:pt idx="702">
                  <c:v>9.0649882598821646E-2</c:v>
                </c:pt>
                <c:pt idx="703">
                  <c:v>9.0681949816819693E-2</c:v>
                </c:pt>
                <c:pt idx="704">
                  <c:v>9.0713945942123619E-2</c:v>
                </c:pt>
                <c:pt idx="705">
                  <c:v>9.0745871147248053E-2</c:v>
                </c:pt>
                <c:pt idx="706">
                  <c:v>9.0777725604243228E-2</c:v>
                </c:pt>
                <c:pt idx="707">
                  <c:v>9.0809509484696488E-2</c:v>
                </c:pt>
                <c:pt idx="708">
                  <c:v>9.084122295973357E-2</c:v>
                </c:pt>
                <c:pt idx="709">
                  <c:v>9.0872866200020136E-2</c:v>
                </c:pt>
                <c:pt idx="710">
                  <c:v>9.0904439375763021E-2</c:v>
                </c:pt>
                <c:pt idx="711">
                  <c:v>9.0935942656711746E-2</c:v>
                </c:pt>
                <c:pt idx="712">
                  <c:v>9.0967376212159806E-2</c:v>
                </c:pt>
                <c:pt idx="713">
                  <c:v>9.0998740210946102E-2</c:v>
                </c:pt>
                <c:pt idx="714">
                  <c:v>9.1030034821456288E-2</c:v>
                </c:pt>
                <c:pt idx="715">
                  <c:v>9.1061260211624154E-2</c:v>
                </c:pt>
                <c:pt idx="716">
                  <c:v>9.1092416548932964E-2</c:v>
                </c:pt>
                <c:pt idx="717">
                  <c:v>9.1123504000416841E-2</c:v>
                </c:pt>
                <c:pt idx="718">
                  <c:v>9.1154522732662099E-2</c:v>
                </c:pt>
                <c:pt idx="719">
                  <c:v>9.1185472911808604E-2</c:v>
                </c:pt>
                <c:pt idx="720">
                  <c:v>9.121635470355112E-2</c:v>
                </c:pt>
                <c:pt idx="721">
                  <c:v>9.1247168273140639E-2</c:v>
                </c:pt>
                <c:pt idx="722">
                  <c:v>9.1277913785385703E-2</c:v>
                </c:pt>
                <c:pt idx="723">
                  <c:v>9.1308591404653777E-2</c:v>
                </c:pt>
                <c:pt idx="724">
                  <c:v>9.1339201294872524E-2</c:v>
                </c:pt>
                <c:pt idx="725">
                  <c:v>9.1369743619531166E-2</c:v>
                </c:pt>
                <c:pt idx="726">
                  <c:v>9.1400218541681774E-2</c:v>
                </c:pt>
                <c:pt idx="727">
                  <c:v>9.1430626223940617E-2</c:v>
                </c:pt>
                <c:pt idx="728">
                  <c:v>9.1460966828489393E-2</c:v>
                </c:pt>
                <c:pt idx="729">
                  <c:v>9.1491240517076619E-2</c:v>
                </c:pt>
                <c:pt idx="730">
                  <c:v>9.1521447451018881E-2</c:v>
                </c:pt>
                <c:pt idx="731">
                  <c:v>9.1551587791202149E-2</c:v>
                </c:pt>
                <c:pt idx="732">
                  <c:v>9.1581661698083044E-2</c:v>
                </c:pt>
                <c:pt idx="733">
                  <c:v>9.1611669331690154E-2</c:v>
                </c:pt>
                <c:pt idx="734">
                  <c:v>9.1641610851625269E-2</c:v>
                </c:pt>
                <c:pt idx="735">
                  <c:v>9.1671486417064713E-2</c:v>
                </c:pt>
                <c:pt idx="736">
                  <c:v>9.1701296186760581E-2</c:v>
                </c:pt>
                <c:pt idx="737">
                  <c:v>9.1731040319042029E-2</c:v>
                </c:pt>
                <c:pt idx="738">
                  <c:v>9.1760718971816507E-2</c:v>
                </c:pt>
                <c:pt idx="739">
                  <c:v>9.1790332302571054E-2</c:v>
                </c:pt>
                <c:pt idx="740">
                  <c:v>9.1819880468373513E-2</c:v>
                </c:pt>
                <c:pt idx="741">
                  <c:v>9.1849363625873828E-2</c:v>
                </c:pt>
                <c:pt idx="742">
                  <c:v>9.1878781931305248E-2</c:v>
                </c:pt>
                <c:pt idx="743">
                  <c:v>9.1908135540485603E-2</c:v>
                </c:pt>
                <c:pt idx="744">
                  <c:v>9.1937424608818527E-2</c:v>
                </c:pt>
                <c:pt idx="745">
                  <c:v>9.1966649291294694E-2</c:v>
                </c:pt>
                <c:pt idx="746">
                  <c:v>9.1995809742493023E-2</c:v>
                </c:pt>
                <c:pt idx="747">
                  <c:v>9.202490611658197E-2</c:v>
                </c:pt>
                <c:pt idx="748">
                  <c:v>9.2053938567320678E-2</c:v>
                </c:pt>
                <c:pt idx="749">
                  <c:v>9.2082907248060245E-2</c:v>
                </c:pt>
                <c:pt idx="750">
                  <c:v>9.2111812311744895E-2</c:v>
                </c:pt>
                <c:pt idx="751">
                  <c:v>9.2140653910913223E-2</c:v>
                </c:pt>
                <c:pt idx="752">
                  <c:v>9.216943219769938E-2</c:v>
                </c:pt>
                <c:pt idx="753">
                  <c:v>9.2198147323834301E-2</c:v>
                </c:pt>
                <c:pt idx="754">
                  <c:v>9.2226799440646837E-2</c:v>
                </c:pt>
                <c:pt idx="755">
                  <c:v>9.225538869906505E-2</c:v>
                </c:pt>
                <c:pt idx="756">
                  <c:v>9.2283915249617293E-2</c:v>
                </c:pt>
                <c:pt idx="757">
                  <c:v>9.231237924243349E-2</c:v>
                </c:pt>
                <c:pt idx="758">
                  <c:v>9.2340780827246241E-2</c:v>
                </c:pt>
                <c:pt idx="759">
                  <c:v>9.2369120153392062E-2</c:v>
                </c:pt>
                <c:pt idx="760">
                  <c:v>9.2397397369812492E-2</c:v>
                </c:pt>
                <c:pt idx="761">
                  <c:v>9.2425612625055345E-2</c:v>
                </c:pt>
                <c:pt idx="762">
                  <c:v>9.2453766067275775E-2</c:v>
                </c:pt>
                <c:pt idx="763">
                  <c:v>9.2481857844237556E-2</c:v>
                </c:pt>
                <c:pt idx="764">
                  <c:v>9.2509888103314106E-2</c:v>
                </c:pt>
                <c:pt idx="765">
                  <c:v>9.2537856991489781E-2</c:v>
                </c:pt>
                <c:pt idx="766">
                  <c:v>9.2565764655360899E-2</c:v>
                </c:pt>
                <c:pt idx="767">
                  <c:v>9.2593611241136964E-2</c:v>
                </c:pt>
                <c:pt idx="768">
                  <c:v>9.2621396894641786E-2</c:v>
                </c:pt>
                <c:pt idx="769">
                  <c:v>9.264912176131461E-2</c:v>
                </c:pt>
                <c:pt idx="770">
                  <c:v>9.2676785986211263E-2</c:v>
                </c:pt>
                <c:pt idx="771">
                  <c:v>9.2704389714005297E-2</c:v>
                </c:pt>
                <c:pt idx="772">
                  <c:v>9.2731933088989055E-2</c:v>
                </c:pt>
                <c:pt idx="773">
                  <c:v>9.2759416255074903E-2</c:v>
                </c:pt>
                <c:pt idx="774">
                  <c:v>9.2786839355796222E-2</c:v>
                </c:pt>
                <c:pt idx="775">
                  <c:v>9.2814202534308637E-2</c:v>
                </c:pt>
                <c:pt idx="776">
                  <c:v>9.284150593339105E-2</c:v>
                </c:pt>
                <c:pt idx="777">
                  <c:v>9.2868749695446798E-2</c:v>
                </c:pt>
                <c:pt idx="778">
                  <c:v>9.2895933962504701E-2</c:v>
                </c:pt>
                <c:pt idx="779">
                  <c:v>9.2923058876220252E-2</c:v>
                </c:pt>
                <c:pt idx="780">
                  <c:v>9.2950124577876617E-2</c:v>
                </c:pt>
                <c:pt idx="781">
                  <c:v>9.2977131208385799E-2</c:v>
                </c:pt>
                <c:pt idx="782">
                  <c:v>9.300407890828967E-2</c:v>
                </c:pt>
                <c:pt idx="783">
                  <c:v>9.3030967817761143E-2</c:v>
                </c:pt>
                <c:pt idx="784">
                  <c:v>9.305779807660515E-2</c:v>
                </c:pt>
                <c:pt idx="785">
                  <c:v>9.3084569824259805E-2</c:v>
                </c:pt>
                <c:pt idx="786">
                  <c:v>9.3111283199797432E-2</c:v>
                </c:pt>
                <c:pt idx="787">
                  <c:v>9.3137938341925658E-2</c:v>
                </c:pt>
                <c:pt idx="788">
                  <c:v>9.3164535388988473E-2</c:v>
                </c:pt>
                <c:pt idx="789">
                  <c:v>9.3191074478967295E-2</c:v>
                </c:pt>
                <c:pt idx="790">
                  <c:v>9.3217555749482039E-2</c:v>
                </c:pt>
                <c:pt idx="791">
                  <c:v>9.3243979337792174E-2</c:v>
                </c:pt>
                <c:pt idx="792">
                  <c:v>9.3270345380797759E-2</c:v>
                </c:pt>
                <c:pt idx="793">
                  <c:v>9.3296654015040517E-2</c:v>
                </c:pt>
                <c:pt idx="794">
                  <c:v>9.3322905376704887E-2</c:v>
                </c:pt>
                <c:pt idx="795">
                  <c:v>9.3349099601619037E-2</c:v>
                </c:pt>
                <c:pt idx="796">
                  <c:v>9.3375236825255933E-2</c:v>
                </c:pt>
                <c:pt idx="797">
                  <c:v>9.3401317182734353E-2</c:v>
                </c:pt>
                <c:pt idx="798">
                  <c:v>9.3427340808819953E-2</c:v>
                </c:pt>
                <c:pt idx="799">
                  <c:v>9.3453307837926256E-2</c:v>
                </c:pt>
                <c:pt idx="800">
                  <c:v>9.347921840411573E-2</c:v>
                </c:pt>
                <c:pt idx="801">
                  <c:v>9.350507264110075E-2</c:v>
                </c:pt>
                <c:pt idx="802">
                  <c:v>9.3530870682244666E-2</c:v>
                </c:pt>
                <c:pt idx="803">
                  <c:v>9.3556612660562796E-2</c:v>
                </c:pt>
                <c:pt idx="804">
                  <c:v>9.3582298708723477E-2</c:v>
                </c:pt>
                <c:pt idx="805">
                  <c:v>9.3607928959049E-2</c:v>
                </c:pt>
                <c:pt idx="806">
                  <c:v>9.3633503543516711E-2</c:v>
                </c:pt>
                <c:pt idx="807">
                  <c:v>9.3659022593759911E-2</c:v>
                </c:pt>
                <c:pt idx="808">
                  <c:v>9.3684486241068968E-2</c:v>
                </c:pt>
                <c:pt idx="809">
                  <c:v>9.3709894616392217E-2</c:v>
                </c:pt>
                <c:pt idx="810">
                  <c:v>9.3735247850337017E-2</c:v>
                </c:pt>
                <c:pt idx="811">
                  <c:v>9.3760546073170706E-2</c:v>
                </c:pt>
                <c:pt idx="812">
                  <c:v>9.3785789414821616E-2</c:v>
                </c:pt>
                <c:pt idx="813">
                  <c:v>9.3810978004880016E-2</c:v>
                </c:pt>
                <c:pt idx="814">
                  <c:v>9.3836111972599154E-2</c:v>
                </c:pt>
                <c:pt idx="815">
                  <c:v>9.3861191446896156E-2</c:v>
                </c:pt>
                <c:pt idx="816">
                  <c:v>9.3886216556353083E-2</c:v>
                </c:pt>
                <c:pt idx="817">
                  <c:v>9.3911187429217835E-2</c:v>
                </c:pt>
                <c:pt idx="818">
                  <c:v>9.3936104193405159E-2</c:v>
                </c:pt>
                <c:pt idx="819">
                  <c:v>9.3960966976497598E-2</c:v>
                </c:pt>
                <c:pt idx="820">
                  <c:v>9.3985775905746458E-2</c:v>
                </c:pt>
                <c:pt idx="821">
                  <c:v>9.4010531108072767E-2</c:v>
                </c:pt>
                <c:pt idx="822">
                  <c:v>9.4035232710068223E-2</c:v>
                </c:pt>
                <c:pt idx="823">
                  <c:v>9.4059880837996143E-2</c:v>
                </c:pt>
                <c:pt idx="824">
                  <c:v>9.4084475617792443E-2</c:v>
                </c:pt>
                <c:pt idx="825">
                  <c:v>9.4109017175066534E-2</c:v>
                </c:pt>
                <c:pt idx="826">
                  <c:v>9.413350563510231E-2</c:v>
                </c:pt>
                <c:pt idx="827">
                  <c:v>9.4157941122859065E-2</c:v>
                </c:pt>
                <c:pt idx="828">
                  <c:v>9.4182323762972447E-2</c:v>
                </c:pt>
                <c:pt idx="829">
                  <c:v>9.4206653679755351E-2</c:v>
                </c:pt>
                <c:pt idx="830">
                  <c:v>9.4230930997198911E-2</c:v>
                </c:pt>
                <c:pt idx="831">
                  <c:v>9.425515583897337E-2</c:v>
                </c:pt>
                <c:pt idx="832">
                  <c:v>9.4279328328429057E-2</c:v>
                </c:pt>
                <c:pt idx="833">
                  <c:v>9.4303448588597252E-2</c:v>
                </c:pt>
                <c:pt idx="834">
                  <c:v>9.4327516742191156E-2</c:v>
                </c:pt>
                <c:pt idx="835">
                  <c:v>9.4351532911606764E-2</c:v>
                </c:pt>
                <c:pt idx="836">
                  <c:v>9.437549721892384E-2</c:v>
                </c:pt>
                <c:pt idx="837">
                  <c:v>9.4399409785906732E-2</c:v>
                </c:pt>
                <c:pt idx="838">
                  <c:v>9.4423270734005388E-2</c:v>
                </c:pt>
                <c:pt idx="839">
                  <c:v>9.4447080184356158E-2</c:v>
                </c:pt>
                <c:pt idx="840">
                  <c:v>9.4470838257782769E-2</c:v>
                </c:pt>
                <c:pt idx="841">
                  <c:v>9.4494545074797182E-2</c:v>
                </c:pt>
                <c:pt idx="842">
                  <c:v>9.4518200755600523E-2</c:v>
                </c:pt>
                <c:pt idx="843">
                  <c:v>9.4541805420083933E-2</c:v>
                </c:pt>
                <c:pt idx="844">
                  <c:v>9.456535918782949E-2</c:v>
                </c:pt>
                <c:pt idx="845">
                  <c:v>9.4588862178111063E-2</c:v>
                </c:pt>
                <c:pt idx="846">
                  <c:v>9.4612314509895254E-2</c:v>
                </c:pt>
                <c:pt idx="847">
                  <c:v>9.4635716301842199E-2</c:v>
                </c:pt>
                <c:pt idx="848">
                  <c:v>9.4659067672306529E-2</c:v>
                </c:pt>
                <c:pt idx="849">
                  <c:v>9.4682368739338177E-2</c:v>
                </c:pt>
                <c:pt idx="850">
                  <c:v>9.4705619620683287E-2</c:v>
                </c:pt>
                <c:pt idx="851">
                  <c:v>9.4728820433785083E-2</c:v>
                </c:pt>
                <c:pt idx="852">
                  <c:v>9.4751971295784707E-2</c:v>
                </c:pt>
                <c:pt idx="853">
                  <c:v>9.4775072323522114E-2</c:v>
                </c:pt>
                <c:pt idx="854">
                  <c:v>9.4798123633536943E-2</c:v>
                </c:pt>
                <c:pt idx="855">
                  <c:v>9.4821125342069323E-2</c:v>
                </c:pt>
                <c:pt idx="856">
                  <c:v>9.4844077565060775E-2</c:v>
                </c:pt>
                <c:pt idx="857">
                  <c:v>9.4866980418155056E-2</c:v>
                </c:pt>
                <c:pt idx="858">
                  <c:v>9.4889834016698996E-2</c:v>
                </c:pt>
                <c:pt idx="859">
                  <c:v>9.4912638475743341E-2</c:v>
                </c:pt>
                <c:pt idx="860">
                  <c:v>9.4935393910043644E-2</c:v>
                </c:pt>
                <c:pt idx="861">
                  <c:v>9.4958100434061041E-2</c:v>
                </c:pt>
                <c:pt idx="862">
                  <c:v>9.498075816196315E-2</c:v>
                </c:pt>
                <c:pt idx="863">
                  <c:v>9.5003367207624853E-2</c:v>
                </c:pt>
                <c:pt idx="864">
                  <c:v>9.5025927684629183E-2</c:v>
                </c:pt>
                <c:pt idx="865">
                  <c:v>9.5048439706268112E-2</c:v>
                </c:pt>
                <c:pt idx="866">
                  <c:v>9.5070903385543401E-2</c:v>
                </c:pt>
                <c:pt idx="867">
                  <c:v>9.5093318835167417E-2</c:v>
                </c:pt>
                <c:pt idx="868">
                  <c:v>9.5115686167563981E-2</c:v>
                </c:pt>
                <c:pt idx="869">
                  <c:v>9.5138005494869143E-2</c:v>
                </c:pt>
                <c:pt idx="870">
                  <c:v>9.5160276928932044E-2</c:v>
                </c:pt>
                <c:pt idx="871">
                  <c:v>9.5182500581315707E-2</c:v>
                </c:pt>
                <c:pt idx="872">
                  <c:v>9.5204676563297869E-2</c:v>
                </c:pt>
                <c:pt idx="873">
                  <c:v>9.5226804985871757E-2</c:v>
                </c:pt>
                <c:pt idx="874">
                  <c:v>9.5248885959746954E-2</c:v>
                </c:pt>
                <c:pt idx="875">
                  <c:v>9.5270919595350112E-2</c:v>
                </c:pt>
                <c:pt idx="876">
                  <c:v>9.5292906002825875E-2</c:v>
                </c:pt>
                <c:pt idx="877">
                  <c:v>9.5314845292037556E-2</c:v>
                </c:pt>
                <c:pt idx="878">
                  <c:v>9.5336737572568039E-2</c:v>
                </c:pt>
                <c:pt idx="879">
                  <c:v>9.5358582953720489E-2</c:v>
                </c:pt>
                <c:pt idx="880">
                  <c:v>9.5380381544519222E-2</c:v>
                </c:pt>
                <c:pt idx="881">
                  <c:v>9.5402133453710417E-2</c:v>
                </c:pt>
                <c:pt idx="882">
                  <c:v>9.5423838789762988E-2</c:v>
                </c:pt>
                <c:pt idx="883">
                  <c:v>9.544549766086928E-2</c:v>
                </c:pt>
                <c:pt idx="884">
                  <c:v>9.5467110174945927E-2</c:v>
                </c:pt>
                <c:pt idx="885">
                  <c:v>9.5488676439634559E-2</c:v>
                </c:pt>
                <c:pt idx="886">
                  <c:v>9.5510196562302682E-2</c:v>
                </c:pt>
                <c:pt idx="887">
                  <c:v>9.5531670650044337E-2</c:v>
                </c:pt>
                <c:pt idx="888">
                  <c:v>9.555309880968095E-2</c:v>
                </c:pt>
                <c:pt idx="889">
                  <c:v>9.5574481147762069E-2</c:v>
                </c:pt>
                <c:pt idx="890">
                  <c:v>9.5595817770566166E-2</c:v>
                </c:pt>
                <c:pt idx="891">
                  <c:v>9.5617108784101332E-2</c:v>
                </c:pt>
                <c:pt idx="892">
                  <c:v>9.5638354294106137E-2</c:v>
                </c:pt>
                <c:pt idx="893">
                  <c:v>9.5659554406050298E-2</c:v>
                </c:pt>
                <c:pt idx="894">
                  <c:v>9.568070922513551E-2</c:v>
                </c:pt>
                <c:pt idx="895">
                  <c:v>9.5701818856296139E-2</c:v>
                </c:pt>
                <c:pt idx="896">
                  <c:v>9.5722883404200029E-2</c:v>
                </c:pt>
                <c:pt idx="897">
                  <c:v>9.5743902973249223E-2</c:v>
                </c:pt>
                <c:pt idx="898">
                  <c:v>9.5764877667580711E-2</c:v>
                </c:pt>
                <c:pt idx="899">
                  <c:v>9.5785807591067182E-2</c:v>
                </c:pt>
                <c:pt idx="900">
                  <c:v>9.5806692847317784E-2</c:v>
                </c:pt>
                <c:pt idx="901">
                  <c:v>9.5827533539678822E-2</c:v>
                </c:pt>
                <c:pt idx="902">
                  <c:v>9.5848329771234558E-2</c:v>
                </c:pt>
                <c:pt idx="903">
                  <c:v>9.5869081644807883E-2</c:v>
                </c:pt>
                <c:pt idx="904">
                  <c:v>9.58897892629611E-2</c:v>
                </c:pt>
                <c:pt idx="905">
                  <c:v>9.5910452727996642E-2</c:v>
                </c:pt>
                <c:pt idx="906">
                  <c:v>9.5931072141957799E-2</c:v>
                </c:pt>
                <c:pt idx="907">
                  <c:v>9.5951647606629428E-2</c:v>
                </c:pt>
                <c:pt idx="908">
                  <c:v>9.597217922353872E-2</c:v>
                </c:pt>
                <c:pt idx="909">
                  <c:v>9.5992667093955875E-2</c:v>
                </c:pt>
                <c:pt idx="910">
                  <c:v>9.6013111318894853E-2</c:v>
                </c:pt>
                <c:pt idx="911">
                  <c:v>9.6033511999114099E-2</c:v>
                </c:pt>
                <c:pt idx="912">
                  <c:v>9.6053869235117231E-2</c:v>
                </c:pt>
                <c:pt idx="913">
                  <c:v>9.6074183127153767E-2</c:v>
                </c:pt>
                <c:pt idx="914">
                  <c:v>9.6094453775220051E-2</c:v>
                </c:pt>
                <c:pt idx="915">
                  <c:v>9.611468127905913E-2</c:v>
                </c:pt>
                <c:pt idx="916">
                  <c:v>9.6134865738162711E-2</c:v>
                </c:pt>
                <c:pt idx="917">
                  <c:v>9.6155007251770994E-2</c:v>
                </c:pt>
                <c:pt idx="918">
                  <c:v>9.6175105918873655E-2</c:v>
                </c:pt>
                <c:pt idx="919">
                  <c:v>9.6195161838210488E-2</c:v>
                </c:pt>
                <c:pt idx="920">
                  <c:v>9.6215175108272114E-2</c:v>
                </c:pt>
                <c:pt idx="921">
                  <c:v>9.6235145827300722E-2</c:v>
                </c:pt>
                <c:pt idx="922">
                  <c:v>9.6255074093290677E-2</c:v>
                </c:pt>
                <c:pt idx="923">
                  <c:v>9.6274960003989302E-2</c:v>
                </c:pt>
                <c:pt idx="924">
                  <c:v>9.6294803656897507E-2</c:v>
                </c:pt>
                <c:pt idx="925">
                  <c:v>9.6314605149270524E-2</c:v>
                </c:pt>
                <c:pt idx="926">
                  <c:v>9.6334364578118531E-2</c:v>
                </c:pt>
                <c:pt idx="927">
                  <c:v>9.6354082040207387E-2</c:v>
                </c:pt>
                <c:pt idx="928">
                  <c:v>9.6373757632059284E-2</c:v>
                </c:pt>
                <c:pt idx="929">
                  <c:v>9.6393391449953472E-2</c:v>
                </c:pt>
                <c:pt idx="930">
                  <c:v>9.6412983589926851E-2</c:v>
                </c:pt>
                <c:pt idx="931">
                  <c:v>9.6432534147774751E-2</c:v>
                </c:pt>
                <c:pt idx="932">
                  <c:v>9.64520432190515E-2</c:v>
                </c:pt>
                <c:pt idx="933">
                  <c:v>9.6471510899071189E-2</c:v>
                </c:pt>
                <c:pt idx="934">
                  <c:v>9.6490937282908251E-2</c:v>
                </c:pt>
                <c:pt idx="935">
                  <c:v>9.6510322465398216E-2</c:v>
                </c:pt>
                <c:pt idx="936">
                  <c:v>9.6529666541138301E-2</c:v>
                </c:pt>
                <c:pt idx="937">
                  <c:v>9.6548969604488125E-2</c:v>
                </c:pt>
                <c:pt idx="938">
                  <c:v>9.6568231749570327E-2</c:v>
                </c:pt>
                <c:pt idx="939">
                  <c:v>9.6587453070271265E-2</c:v>
                </c:pt>
                <c:pt idx="940">
                  <c:v>9.6606633660241623E-2</c:v>
                </c:pt>
                <c:pt idx="941">
                  <c:v>9.6625773612897134E-2</c:v>
                </c:pt>
                <c:pt idx="942">
                  <c:v>9.6644873021419164E-2</c:v>
                </c:pt>
                <c:pt idx="943">
                  <c:v>9.6663931978755391E-2</c:v>
                </c:pt>
                <c:pt idx="944">
                  <c:v>9.6682950577620455E-2</c:v>
                </c:pt>
                <c:pt idx="945">
                  <c:v>9.6701928910496615E-2</c:v>
                </c:pt>
                <c:pt idx="946">
                  <c:v>9.6720867069634356E-2</c:v>
                </c:pt>
                <c:pt idx="947">
                  <c:v>9.6739765147053083E-2</c:v>
                </c:pt>
                <c:pt idx="948">
                  <c:v>9.6758623234541694E-2</c:v>
                </c:pt>
                <c:pt idx="949">
                  <c:v>9.677744142365928E-2</c:v>
                </c:pt>
                <c:pt idx="950">
                  <c:v>9.6796219805735745E-2</c:v>
                </c:pt>
                <c:pt idx="951">
                  <c:v>9.6814958471872409E-2</c:v>
                </c:pt>
                <c:pt idx="952">
                  <c:v>9.6833657512942678E-2</c:v>
                </c:pt>
                <c:pt idx="953">
                  <c:v>9.6852317019592654E-2</c:v>
                </c:pt>
                <c:pt idx="954">
                  <c:v>9.6870937082241773E-2</c:v>
                </c:pt>
                <c:pt idx="955">
                  <c:v>9.6889517791083429E-2</c:v>
                </c:pt>
                <c:pt idx="956">
                  <c:v>9.6908059236085572E-2</c:v>
                </c:pt>
                <c:pt idx="957">
                  <c:v>9.6926561506991402E-2</c:v>
                </c:pt>
                <c:pt idx="958">
                  <c:v>9.6945024693319906E-2</c:v>
                </c:pt>
                <c:pt idx="959">
                  <c:v>9.6963448884366518E-2</c:v>
                </c:pt>
                <c:pt idx="960">
                  <c:v>9.6981834169203737E-2</c:v>
                </c:pt>
                <c:pt idx="961">
                  <c:v>9.700018063668174E-2</c:v>
                </c:pt>
                <c:pt idx="962">
                  <c:v>9.701848837542898E-2</c:v>
                </c:pt>
                <c:pt idx="963">
                  <c:v>9.7036757473852819E-2</c:v>
                </c:pt>
                <c:pt idx="964">
                  <c:v>9.7054988020140107E-2</c:v>
                </c:pt>
                <c:pt idx="965">
                  <c:v>9.7073180102257822E-2</c:v>
                </c:pt>
                <c:pt idx="966">
                  <c:v>9.7091333807953664E-2</c:v>
                </c:pt>
                <c:pt idx="967">
                  <c:v>9.7109449224756658E-2</c:v>
                </c:pt>
                <c:pt idx="968">
                  <c:v>9.712752643997774E-2</c:v>
                </c:pt>
                <c:pt idx="969">
                  <c:v>9.7145565540710382E-2</c:v>
                </c:pt>
                <c:pt idx="970">
                  <c:v>9.7163566613831173E-2</c:v>
                </c:pt>
                <c:pt idx="971">
                  <c:v>9.7181529746000431E-2</c:v>
                </c:pt>
                <c:pt idx="972">
                  <c:v>9.719945502366277E-2</c:v>
                </c:pt>
                <c:pt idx="973">
                  <c:v>9.7217342533047715E-2</c:v>
                </c:pt>
                <c:pt idx="974">
                  <c:v>9.7235192360170294E-2</c:v>
                </c:pt>
                <c:pt idx="975">
                  <c:v>9.7253004590831624E-2</c:v>
                </c:pt>
                <c:pt idx="976">
                  <c:v>9.727077931061949E-2</c:v>
                </c:pt>
                <c:pt idx="977">
                  <c:v>9.728851660490892E-2</c:v>
                </c:pt>
                <c:pt idx="978">
                  <c:v>9.7306216558862804E-2</c:v>
                </c:pt>
                <c:pt idx="979">
                  <c:v>9.7323879257432452E-2</c:v>
                </c:pt>
                <c:pt idx="980">
                  <c:v>9.7341504785358177E-2</c:v>
                </c:pt>
                <c:pt idx="981">
                  <c:v>9.735909322716986E-2</c:v>
                </c:pt>
                <c:pt idx="982">
                  <c:v>9.7376644667187554E-2</c:v>
                </c:pt>
                <c:pt idx="983">
                  <c:v>9.7394159189522031E-2</c:v>
                </c:pt>
                <c:pt idx="984">
                  <c:v>9.7411636878075386E-2</c:v>
                </c:pt>
                <c:pt idx="985">
                  <c:v>9.7429077816541573E-2</c:v>
                </c:pt>
                <c:pt idx="986">
                  <c:v>9.7446482088407005E-2</c:v>
                </c:pt>
                <c:pt idx="987">
                  <c:v>9.7463849776951106E-2</c:v>
                </c:pt>
                <c:pt idx="988">
                  <c:v>9.7481180965246883E-2</c:v>
                </c:pt>
                <c:pt idx="989">
                  <c:v>9.749847573616148E-2</c:v>
                </c:pt>
                <c:pt idx="990">
                  <c:v>9.7515734172356733E-2</c:v>
                </c:pt>
                <c:pt idx="991">
                  <c:v>9.7532956356289779E-2</c:v>
                </c:pt>
                <c:pt idx="992">
                  <c:v>9.7550142370213547E-2</c:v>
                </c:pt>
                <c:pt idx="993">
                  <c:v>9.7567292296177388E-2</c:v>
                </c:pt>
                <c:pt idx="994">
                  <c:v>9.7584406216027555E-2</c:v>
                </c:pt>
                <c:pt idx="995">
                  <c:v>9.7601484211407824E-2</c:v>
                </c:pt>
                <c:pt idx="996">
                  <c:v>9.7618526363759978E-2</c:v>
                </c:pt>
                <c:pt idx="997">
                  <c:v>9.7635532754324447E-2</c:v>
                </c:pt>
                <c:pt idx="998">
                  <c:v>9.7652503464140769E-2</c:v>
                </c:pt>
                <c:pt idx="999">
                  <c:v>9.7669438574048195E-2</c:v>
                </c:pt>
                <c:pt idx="1000">
                  <c:v>9.7686338164686193E-2</c:v>
                </c:pt>
                <c:pt idx="1001">
                  <c:v>9.7703202316495041E-2</c:v>
                </c:pt>
                <c:pt idx="1002">
                  <c:v>9.7720031109716485E-2</c:v>
                </c:pt>
                <c:pt idx="1003">
                  <c:v>9.7736824624393481E-2</c:v>
                </c:pt>
                <c:pt idx="1004">
                  <c:v>9.7753582940372383E-2</c:v>
                </c:pt>
                <c:pt idx="1005">
                  <c:v>9.7770306137301838E-2</c:v>
                </c:pt>
                <c:pt idx="1006">
                  <c:v>9.7786994294634277E-2</c:v>
                </c:pt>
                <c:pt idx="1007">
                  <c:v>9.7803647491625512E-2</c:v>
                </c:pt>
                <c:pt idx="1008">
                  <c:v>9.782026580733702E-2</c:v>
                </c:pt>
                <c:pt idx="1009">
                  <c:v>9.7836849320634231E-2</c:v>
                </c:pt>
                <c:pt idx="1010">
                  <c:v>9.7853398110188824E-2</c:v>
                </c:pt>
                <c:pt idx="1011">
                  <c:v>9.7869912254478442E-2</c:v>
                </c:pt>
                <c:pt idx="1012">
                  <c:v>9.7886391831787392E-2</c:v>
                </c:pt>
                <c:pt idx="1013">
                  <c:v>9.7902836920207181E-2</c:v>
                </c:pt>
                <c:pt idx="1014">
                  <c:v>9.7919247597636996E-2</c:v>
                </c:pt>
                <c:pt idx="1015">
                  <c:v>9.7935623941784261E-2</c:v>
                </c:pt>
                <c:pt idx="1016">
                  <c:v>9.795196603016515E-2</c:v>
                </c:pt>
                <c:pt idx="1017">
                  <c:v>9.7968273940105113E-2</c:v>
                </c:pt>
                <c:pt idx="1018">
                  <c:v>9.7984547748739367E-2</c:v>
                </c:pt>
                <c:pt idx="1019">
                  <c:v>9.8000787533013431E-2</c:v>
                </c:pt>
                <c:pt idx="1020">
                  <c:v>9.8016993369683642E-2</c:v>
                </c:pt>
                <c:pt idx="1021">
                  <c:v>9.8033165335317654E-2</c:v>
                </c:pt>
                <c:pt idx="1022">
                  <c:v>9.8049303506294955E-2</c:v>
                </c:pt>
                <c:pt idx="1023">
                  <c:v>9.8065407958807388E-2</c:v>
                </c:pt>
                <c:pt idx="1024">
                  <c:v>9.8081478768859642E-2</c:v>
                </c:pt>
                <c:pt idx="1025">
                  <c:v>9.809751601226975E-2</c:v>
                </c:pt>
                <c:pt idx="1026">
                  <c:v>9.8113519764669616E-2</c:v>
                </c:pt>
                <c:pt idx="1027">
                  <c:v>9.8129490101505512E-2</c:v>
                </c:pt>
                <c:pt idx="1028">
                  <c:v>9.8145427098038557E-2</c:v>
                </c:pt>
                <c:pt idx="1029">
                  <c:v>9.8161330829345264E-2</c:v>
                </c:pt>
                <c:pt idx="1030">
                  <c:v>9.817720137031799E-2</c:v>
                </c:pt>
                <c:pt idx="1031">
                  <c:v>9.819303879566546E-2</c:v>
                </c:pt>
                <c:pt idx="1032">
                  <c:v>9.8208843179913255E-2</c:v>
                </c:pt>
                <c:pt idx="1033">
                  <c:v>9.8224614597404294E-2</c:v>
                </c:pt>
                <c:pt idx="1034">
                  <c:v>9.8240353122299354E-2</c:v>
                </c:pt>
                <c:pt idx="1035">
                  <c:v>9.8256058828577547E-2</c:v>
                </c:pt>
                <c:pt idx="1036">
                  <c:v>9.8271731790036787E-2</c:v>
                </c:pt>
                <c:pt idx="1037">
                  <c:v>9.8287372080294325E-2</c:v>
                </c:pt>
                <c:pt idx="1038">
                  <c:v>9.830297977278718E-2</c:v>
                </c:pt>
                <c:pt idx="1039">
                  <c:v>9.8318554940772684E-2</c:v>
                </c:pt>
                <c:pt idx="1040">
                  <c:v>9.8334097657328909E-2</c:v>
                </c:pt>
                <c:pt idx="1041">
                  <c:v>9.8349607995355207E-2</c:v>
                </c:pt>
                <c:pt idx="1042">
                  <c:v>9.8365086027572629E-2</c:v>
                </c:pt>
                <c:pt idx="1043">
                  <c:v>9.8380531826524439E-2</c:v>
                </c:pt>
                <c:pt idx="1044">
                  <c:v>9.8395945464576612E-2</c:v>
                </c:pt>
                <c:pt idx="1045">
                  <c:v>9.8411327013918262E-2</c:v>
                </c:pt>
                <c:pt idx="1046">
                  <c:v>9.8426676546562147E-2</c:v>
                </c:pt>
                <c:pt idx="1047">
                  <c:v>9.8441994134345137E-2</c:v>
                </c:pt>
                <c:pt idx="1048">
                  <c:v>9.8457279848928686E-2</c:v>
                </c:pt>
                <c:pt idx="1049">
                  <c:v>9.8472533761799305E-2</c:v>
                </c:pt>
                <c:pt idx="1050">
                  <c:v>9.848775594426902E-2</c:v>
                </c:pt>
                <c:pt idx="1051">
                  <c:v>9.8502946467475871E-2</c:v>
                </c:pt>
                <c:pt idx="1052">
                  <c:v>9.8518105402384343E-2</c:v>
                </c:pt>
                <c:pt idx="1053">
                  <c:v>9.8533232819785835E-2</c:v>
                </c:pt>
                <c:pt idx="1054">
                  <c:v>9.8548328790299164E-2</c:v>
                </c:pt>
                <c:pt idx="1055">
                  <c:v>9.8563393384370965E-2</c:v>
                </c:pt>
                <c:pt idx="1056">
                  <c:v>9.8578426672276204E-2</c:v>
                </c:pt>
                <c:pt idx="1057">
                  <c:v>9.8593428724118609E-2</c:v>
                </c:pt>
                <c:pt idx="1058">
                  <c:v>9.8608399609831143E-2</c:v>
                </c:pt>
                <c:pt idx="1059">
                  <c:v>9.8623339399176446E-2</c:v>
                </c:pt>
                <c:pt idx="1060">
                  <c:v>9.8638248161747322E-2</c:v>
                </c:pt>
                <c:pt idx="1061">
                  <c:v>9.8653125966967153E-2</c:v>
                </c:pt>
                <c:pt idx="1062">
                  <c:v>9.8667972884090391E-2</c:v>
                </c:pt>
                <c:pt idx="1063">
                  <c:v>9.8682788982202951E-2</c:v>
                </c:pt>
                <c:pt idx="1064">
                  <c:v>9.8697574330222748E-2</c:v>
                </c:pt>
                <c:pt idx="1065">
                  <c:v>9.8712328996900051E-2</c:v>
                </c:pt>
                <c:pt idx="1066">
                  <c:v>9.8727053050818026E-2</c:v>
                </c:pt>
                <c:pt idx="1067">
                  <c:v>9.8741746560393084E-2</c:v>
                </c:pt>
                <c:pt idx="1068">
                  <c:v>9.8756409593875411E-2</c:v>
                </c:pt>
                <c:pt idx="1069">
                  <c:v>9.8771042219349361E-2</c:v>
                </c:pt>
                <c:pt idx="1070">
                  <c:v>9.8785644504733927E-2</c:v>
                </c:pt>
                <c:pt idx="1071">
                  <c:v>9.8800216517783146E-2</c:v>
                </c:pt>
                <c:pt idx="1072">
                  <c:v>9.8814758326086591E-2</c:v>
                </c:pt>
                <c:pt idx="1073">
                  <c:v>9.8829269997069744E-2</c:v>
                </c:pt>
                <c:pt idx="1074">
                  <c:v>9.8843751597994495E-2</c:v>
                </c:pt>
                <c:pt idx="1075">
                  <c:v>9.8858203195959546E-2</c:v>
                </c:pt>
                <c:pt idx="1076">
                  <c:v>9.8872624857900854E-2</c:v>
                </c:pt>
                <c:pt idx="1077">
                  <c:v>9.8887016650592061E-2</c:v>
                </c:pt>
                <c:pt idx="1078">
                  <c:v>9.890137864064491E-2</c:v>
                </c:pt>
                <c:pt idx="1079">
                  <c:v>9.8915710894509706E-2</c:v>
                </c:pt>
                <c:pt idx="1080">
                  <c:v>9.8930013478475742E-2</c:v>
                </c:pt>
                <c:pt idx="1081">
                  <c:v>9.8944286458671704E-2</c:v>
                </c:pt>
                <c:pt idx="1082">
                  <c:v>9.8958529901066114E-2</c:v>
                </c:pt>
                <c:pt idx="1083">
                  <c:v>9.8972743871467747E-2</c:v>
                </c:pt>
                <c:pt idx="1084">
                  <c:v>9.8986928435526075E-2</c:v>
                </c:pt>
                <c:pt idx="1085">
                  <c:v>9.9001083658731656E-2</c:v>
                </c:pt>
                <c:pt idx="1086">
                  <c:v>9.9015209606416604E-2</c:v>
                </c:pt>
                <c:pt idx="1087">
                  <c:v>9.9029306343754953E-2</c:v>
                </c:pt>
                <c:pt idx="1088">
                  <c:v>9.904337393576311E-2</c:v>
                </c:pt>
                <c:pt idx="1089">
                  <c:v>9.905741244730043E-2</c:v>
                </c:pt>
                <c:pt idx="1090">
                  <c:v>9.9071421943068894E-2</c:v>
                </c:pt>
                <c:pt idx="1091">
                  <c:v>9.9085402487615076E-2</c:v>
                </c:pt>
                <c:pt idx="1092">
                  <c:v>9.9099354145328486E-2</c:v>
                </c:pt>
                <c:pt idx="1093">
                  <c:v>9.9113276980444184E-2</c:v>
                </c:pt>
                <c:pt idx="1094">
                  <c:v>9.9127171057040969E-2</c:v>
                </c:pt>
                <c:pt idx="1095">
                  <c:v>9.9141036439044039E-2</c:v>
                </c:pt>
                <c:pt idx="1096">
                  <c:v>9.9154873190223147E-2</c:v>
                </c:pt>
                <c:pt idx="1097">
                  <c:v>9.9168681374195253E-2</c:v>
                </c:pt>
                <c:pt idx="1098">
                  <c:v>9.9182461054422841E-2</c:v>
                </c:pt>
                <c:pt idx="1099">
                  <c:v>9.9196212294215838E-2</c:v>
                </c:pt>
                <c:pt idx="1100">
                  <c:v>9.9209935156731363E-2</c:v>
                </c:pt>
                <c:pt idx="1101">
                  <c:v>9.9223629704974226E-2</c:v>
                </c:pt>
                <c:pt idx="1102">
                  <c:v>9.9237296001797357E-2</c:v>
                </c:pt>
                <c:pt idx="1103">
                  <c:v>9.9250934109902197E-2</c:v>
                </c:pt>
                <c:pt idx="1104">
                  <c:v>9.9264544091839116E-2</c:v>
                </c:pt>
                <c:pt idx="1105">
                  <c:v>9.9278126010007767E-2</c:v>
                </c:pt>
                <c:pt idx="1106">
                  <c:v>9.929167992665755E-2</c:v>
                </c:pt>
                <c:pt idx="1107">
                  <c:v>9.9305205903887944E-2</c:v>
                </c:pt>
                <c:pt idx="1108">
                  <c:v>9.9318704003648964E-2</c:v>
                </c:pt>
                <c:pt idx="1109">
                  <c:v>9.9332174287741479E-2</c:v>
                </c:pt>
                <c:pt idx="1110">
                  <c:v>9.9345616817817686E-2</c:v>
                </c:pt>
                <c:pt idx="1111">
                  <c:v>9.9359031655381444E-2</c:v>
                </c:pt>
                <c:pt idx="1112">
                  <c:v>9.9372418861788714E-2</c:v>
                </c:pt>
                <c:pt idx="1113">
                  <c:v>9.9385778498247881E-2</c:v>
                </c:pt>
                <c:pt idx="1114">
                  <c:v>9.9399110625820228E-2</c:v>
                </c:pt>
                <c:pt idx="1115">
                  <c:v>9.9412415305420235E-2</c:v>
                </c:pt>
                <c:pt idx="1116">
                  <c:v>9.9425692597816029E-2</c:v>
                </c:pt>
                <c:pt idx="1117">
                  <c:v>9.9438942563629756E-2</c:v>
                </c:pt>
                <c:pt idx="1118">
                  <c:v>9.9452165263337958E-2</c:v>
                </c:pt>
                <c:pt idx="1119">
                  <c:v>9.9465360757271942E-2</c:v>
                </c:pt>
                <c:pt idx="1120">
                  <c:v>9.9478529105618177E-2</c:v>
                </c:pt>
                <c:pt idx="1121">
                  <c:v>9.9491670368418689E-2</c:v>
                </c:pt>
                <c:pt idx="1122">
                  <c:v>9.9504784605571425E-2</c:v>
                </c:pt>
                <c:pt idx="1123">
                  <c:v>9.9517871876830616E-2</c:v>
                </c:pt>
                <c:pt idx="1124">
                  <c:v>9.9530932241807174E-2</c:v>
                </c:pt>
                <c:pt idx="1125">
                  <c:v>9.9543965759969086E-2</c:v>
                </c:pt>
                <c:pt idx="1126">
                  <c:v>9.9556972490641757E-2</c:v>
                </c:pt>
                <c:pt idx="1127">
                  <c:v>9.9569952493008373E-2</c:v>
                </c:pt>
                <c:pt idx="1128">
                  <c:v>9.9582905826110346E-2</c:v>
                </c:pt>
                <c:pt idx="1129">
                  <c:v>9.9595832548847588E-2</c:v>
                </c:pt>
                <c:pt idx="1130">
                  <c:v>9.9608732719978957E-2</c:v>
                </c:pt>
                <c:pt idx="1131">
                  <c:v>9.9621606398122606E-2</c:v>
                </c:pt>
                <c:pt idx="1132">
                  <c:v>9.9634453641756326E-2</c:v>
                </c:pt>
                <c:pt idx="1133">
                  <c:v>9.9647274509217953E-2</c:v>
                </c:pt>
                <c:pt idx="1134">
                  <c:v>9.9660069058705711E-2</c:v>
                </c:pt>
                <c:pt idx="1135">
                  <c:v>9.9672837348278587E-2</c:v>
                </c:pt>
                <c:pt idx="1136">
                  <c:v>9.968557943585668E-2</c:v>
                </c:pt>
                <c:pt idx="1137">
                  <c:v>9.9698295379221591E-2</c:v>
                </c:pt>
                <c:pt idx="1138">
                  <c:v>9.971098523601675E-2</c:v>
                </c:pt>
                <c:pt idx="1139">
                  <c:v>9.9723649063747824E-2</c:v>
                </c:pt>
                <c:pt idx="1140">
                  <c:v>9.9736286919783035E-2</c:v>
                </c:pt>
                <c:pt idx="1141">
                  <c:v>9.9748898861353547E-2</c:v>
                </c:pt>
                <c:pt idx="1142">
                  <c:v>9.9761484945553799E-2</c:v>
                </c:pt>
                <c:pt idx="1143">
                  <c:v>9.9774045229341884E-2</c:v>
                </c:pt>
                <c:pt idx="1144">
                  <c:v>9.9786579769539904E-2</c:v>
                </c:pt>
                <c:pt idx="1145">
                  <c:v>9.979908862283432E-2</c:v>
                </c:pt>
                <c:pt idx="1146">
                  <c:v>9.9811571845776284E-2</c:v>
                </c:pt>
                <c:pt idx="1147">
                  <c:v>9.9824029494782043E-2</c:v>
                </c:pt>
                <c:pt idx="1148">
                  <c:v>9.9836461626133244E-2</c:v>
                </c:pt>
                <c:pt idx="1149">
                  <c:v>9.9848868295977306E-2</c:v>
                </c:pt>
                <c:pt idx="1150">
                  <c:v>9.9861249560327769E-2</c:v>
                </c:pt>
                <c:pt idx="1151">
                  <c:v>9.9873605475064631E-2</c:v>
                </c:pt>
                <c:pt idx="1152">
                  <c:v>9.9885936095934727E-2</c:v>
                </c:pt>
                <c:pt idx="1153">
                  <c:v>9.989824147855203E-2</c:v>
                </c:pt>
                <c:pt idx="1154">
                  <c:v>9.9910521678398048E-2</c:v>
                </c:pt>
                <c:pt idx="1155">
                  <c:v>9.9922776750822132E-2</c:v>
                </c:pt>
                <c:pt idx="1156">
                  <c:v>9.9935006751041833E-2</c:v>
                </c:pt>
                <c:pt idx="1157">
                  <c:v>9.9947211734143226E-2</c:v>
                </c:pt>
                <c:pt idx="1158">
                  <c:v>9.9959391755081312E-2</c:v>
                </c:pt>
                <c:pt idx="1159">
                  <c:v>9.9971546868680275E-2</c:v>
                </c:pt>
                <c:pt idx="1160">
                  <c:v>9.9983677129633894E-2</c:v>
                </c:pt>
                <c:pt idx="1161">
                  <c:v>9.9995782592505827E-2</c:v>
                </c:pt>
                <c:pt idx="1162">
                  <c:v>0.10000786331173001</c:v>
                </c:pt>
                <c:pt idx="1163">
                  <c:v>0.10001991934161092</c:v>
                </c:pt>
                <c:pt idx="1164">
                  <c:v>0.10003195073632398</c:v>
                </c:pt>
                <c:pt idx="1165">
                  <c:v>0.10004395754991585</c:v>
                </c:pt>
                <c:pt idx="1166">
                  <c:v>0.10005593983630479</c:v>
                </c:pt>
                <c:pt idx="1167">
                  <c:v>0.10006789764928095</c:v>
                </c:pt>
                <c:pt idx="1168">
                  <c:v>0.10007983104250677</c:v>
                </c:pt>
                <c:pt idx="1169">
                  <c:v>0.10009174006951725</c:v>
                </c:pt>
                <c:pt idx="1170">
                  <c:v>0.10010362478372033</c:v>
                </c:pt>
                <c:pt idx="1171">
                  <c:v>0.10011548523839715</c:v>
                </c:pt>
                <c:pt idx="1172">
                  <c:v>0.10012732148670248</c:v>
                </c:pt>
                <c:pt idx="1173">
                  <c:v>0.10013913358166492</c:v>
                </c:pt>
                <c:pt idx="1174">
                  <c:v>0.10015092157618737</c:v>
                </c:pt>
                <c:pt idx="1175">
                  <c:v>0.10016268552304723</c:v>
                </c:pt>
                <c:pt idx="1176">
                  <c:v>0.10017442547489681</c:v>
                </c:pt>
                <c:pt idx="1177">
                  <c:v>0.10018614148426361</c:v>
                </c:pt>
                <c:pt idx="1178">
                  <c:v>0.10019783360355065</c:v>
                </c:pt>
                <c:pt idx="1179">
                  <c:v>0.10020950188503693</c:v>
                </c:pt>
                <c:pt idx="1180">
                  <c:v>0.10022114638087713</c:v>
                </c:pt>
                <c:pt idx="1181">
                  <c:v>0.10023276714310314</c:v>
                </c:pt>
                <c:pt idx="1182">
                  <c:v>0.10024436422362319</c:v>
                </c:pt>
                <c:pt idx="1183">
                  <c:v>0.10025593767422275</c:v>
                </c:pt>
                <c:pt idx="1184">
                  <c:v>0.10026748754656473</c:v>
                </c:pt>
                <c:pt idx="1185">
                  <c:v>0.10027901389218979</c:v>
                </c:pt>
                <c:pt idx="1186">
                  <c:v>0.1002905167625167</c:v>
                </c:pt>
                <c:pt idx="1187">
                  <c:v>0.10030199620884271</c:v>
                </c:pt>
                <c:pt idx="1188">
                  <c:v>0.10031345228234345</c:v>
                </c:pt>
                <c:pt idx="1189">
                  <c:v>0.1003248850340739</c:v>
                </c:pt>
                <c:pt idx="1190">
                  <c:v>0.10033629451496827</c:v>
                </c:pt>
                <c:pt idx="1191">
                  <c:v>0.10034768077584039</c:v>
                </c:pt>
                <c:pt idx="1192">
                  <c:v>0.10035904386738406</c:v>
                </c:pt>
                <c:pt idx="1193">
                  <c:v>0.10037038384017336</c:v>
                </c:pt>
                <c:pt idx="1194">
                  <c:v>0.10038170074466291</c:v>
                </c:pt>
                <c:pt idx="1195">
                  <c:v>0.10039299463118821</c:v>
                </c:pt>
                <c:pt idx="1196">
                  <c:v>0.10040426554996598</c:v>
                </c:pt>
                <c:pt idx="1197">
                  <c:v>0.1004155135510944</c:v>
                </c:pt>
                <c:pt idx="1198">
                  <c:v>0.10042673868455347</c:v>
                </c:pt>
                <c:pt idx="1199">
                  <c:v>0.10043794100020528</c:v>
                </c:pt>
                <c:pt idx="1200">
                  <c:v>0.10044912054779433</c:v>
                </c:pt>
                <c:pt idx="1201">
                  <c:v>0.10046027737694781</c:v>
                </c:pt>
                <c:pt idx="1202">
                  <c:v>0.10047141153717594</c:v>
                </c:pt>
                <c:pt idx="1203">
                  <c:v>0.10048252307787227</c:v>
                </c:pt>
                <c:pt idx="1204">
                  <c:v>0.10049361204831392</c:v>
                </c:pt>
                <c:pt idx="1205">
                  <c:v>0.10050467849766194</c:v>
                </c:pt>
                <c:pt idx="1206">
                  <c:v>0.10051572247496159</c:v>
                </c:pt>
                <c:pt idx="1207">
                  <c:v>0.10052674402914263</c:v>
                </c:pt>
                <c:pt idx="1208">
                  <c:v>0.10053774320901963</c:v>
                </c:pt>
                <c:pt idx="1209">
                  <c:v>0.10054872006329225</c:v>
                </c:pt>
                <c:pt idx="1210">
                  <c:v>0.10055967464054556</c:v>
                </c:pt>
                <c:pt idx="1211">
                  <c:v>0.1005706069892503</c:v>
                </c:pt>
                <c:pt idx="1212">
                  <c:v>0.10058151715776319</c:v>
                </c:pt>
                <c:pt idx="1213">
                  <c:v>0.10059240519432724</c:v>
                </c:pt>
                <c:pt idx="1214">
                  <c:v>0.10060327114707203</c:v>
                </c:pt>
                <c:pt idx="1215">
                  <c:v>0.10071073048293375</c:v>
                </c:pt>
                <c:pt idx="1216">
                  <c:v>0.10081603345748175</c:v>
                </c:pt>
                <c:pt idx="1217">
                  <c:v>0.10091922637572892</c:v>
                </c:pt>
                <c:pt idx="1218">
                  <c:v>0.10102035447028723</c:v>
                </c:pt>
                <c:pt idx="1219">
                  <c:v>0.10111946192837172</c:v>
                </c:pt>
                <c:pt idx="1220">
                  <c:v>0.10121659191805928</c:v>
                </c:pt>
                <c:pt idx="1221">
                  <c:v>0.10131178661382507</c:v>
                </c:pt>
                <c:pt idx="1222">
                  <c:v>0.10140508722137842</c:v>
                </c:pt>
                <c:pt idx="1223">
                  <c:v>0.10149653400181928</c:v>
                </c:pt>
                <c:pt idx="1224">
                  <c:v>0.10158616629513596</c:v>
                </c:pt>
                <c:pt idx="1225">
                  <c:v>0.10167402254306367</c:v>
                </c:pt>
                <c:pt idx="1226">
                  <c:v>0.10176014031132315</c:v>
                </c:pt>
                <c:pt idx="1227">
                  <c:v>0.10184455631125784</c:v>
                </c:pt>
                <c:pt idx="1228">
                  <c:v>0.1019273064208875</c:v>
                </c:pt>
                <c:pt idx="1229">
                  <c:v>0.10200842570539546</c:v>
                </c:pt>
                <c:pt idx="1230">
                  <c:v>0.10208794843706651</c:v>
                </c:pt>
                <c:pt idx="1231">
                  <c:v>0.10216590811469121</c:v>
                </c:pt>
                <c:pt idx="1232">
                  <c:v>0.10224233748245275</c:v>
                </c:pt>
                <c:pt idx="1233">
                  <c:v>0.10231726854831104</c:v>
                </c:pt>
                <c:pt idx="1234">
                  <c:v>0.10239073260189911</c:v>
                </c:pt>
                <c:pt idx="1235">
                  <c:v>0.10246276023194573</c:v>
                </c:pt>
                <c:pt idx="1236">
                  <c:v>0.10253338134323808</c:v>
                </c:pt>
                <c:pt idx="1237">
                  <c:v>0.10260262517313785</c:v>
                </c:pt>
                <c:pt idx="1238">
                  <c:v>0.10267052030766348</c:v>
                </c:pt>
                <c:pt idx="1239">
                  <c:v>0.10273709469715117</c:v>
                </c:pt>
                <c:pt idx="1240">
                  <c:v>0.10280237567150662</c:v>
                </c:pt>
                <c:pt idx="1241">
                  <c:v>0.10286638995505926</c:v>
                </c:pt>
                <c:pt idx="1242">
                  <c:v>0.10292916368103028</c:v>
                </c:pt>
                <c:pt idx="1243">
                  <c:v>0.10299072240562536</c:v>
                </c:pt>
                <c:pt idx="1244">
                  <c:v>0.10305109112176288</c:v>
                </c:pt>
                <c:pt idx="1245">
                  <c:v>0.10311029427244776</c:v>
                </c:pt>
                <c:pt idx="1246">
                  <c:v>0.10316835576380104</c:v>
                </c:pt>
                <c:pt idx="1247">
                  <c:v>0.10322529897775466</c:v>
                </c:pt>
                <c:pt idx="1248">
                  <c:v>0.10328114678442116</c:v>
                </c:pt>
                <c:pt idx="1249">
                  <c:v>0.10333592155414699</c:v>
                </c:pt>
                <c:pt idx="1250">
                  <c:v>0.1033896451692586</c:v>
                </c:pt>
                <c:pt idx="1251">
                  <c:v>0.10344233903550952</c:v>
                </c:pt>
                <c:pt idx="1252">
                  <c:v>0.10349402409323703</c:v>
                </c:pt>
                <c:pt idx="1253">
                  <c:v>0.10354472082823615</c:v>
                </c:pt>
                <c:pt idx="1254">
                  <c:v>0.10359444928235896</c:v>
                </c:pt>
                <c:pt idx="1255">
                  <c:v>0.10364322906384667</c:v>
                </c:pt>
                <c:pt idx="1256">
                  <c:v>0.10369107935740186</c:v>
                </c:pt>
                <c:pt idx="1257">
                  <c:v>0.10373801893400791</c:v>
                </c:pt>
                <c:pt idx="1258">
                  <c:v>0.10378406616050258</c:v>
                </c:pt>
                <c:pt idx="1259">
                  <c:v>0.10382923900891233</c:v>
                </c:pt>
                <c:pt idx="1260">
                  <c:v>0.10387355506555404</c:v>
                </c:pt>
                <c:pt idx="1261">
                  <c:v>0.10391703153991025</c:v>
                </c:pt>
                <c:pt idx="1262">
                  <c:v>0.1039596852732841</c:v>
                </c:pt>
                <c:pt idx="1263">
                  <c:v>0.10400153274724</c:v>
                </c:pt>
                <c:pt idx="1264">
                  <c:v>0.10404259009183554</c:v>
                </c:pt>
                <c:pt idx="1265">
                  <c:v>0.10408287309365058</c:v>
                </c:pt>
                <c:pt idx="1266">
                  <c:v>0.10412239720361856</c:v>
                </c:pt>
                <c:pt idx="1267">
                  <c:v>0.1041611775446656</c:v>
                </c:pt>
                <c:pt idx="1268">
                  <c:v>0.10419922891916239</c:v>
                </c:pt>
                <c:pt idx="1269">
                  <c:v>0.10423656581619377</c:v>
                </c:pt>
                <c:pt idx="1270">
                  <c:v>0.104273202418651</c:v>
                </c:pt>
                <c:pt idx="1271">
                  <c:v>0.10430915261015118</c:v>
                </c:pt>
                <c:pt idx="1272">
                  <c:v>0.1043444299817886</c:v>
                </c:pt>
                <c:pt idx="1273">
                  <c:v>0.10437904783872223</c:v>
                </c:pt>
                <c:pt idx="1274">
                  <c:v>0.10441301920660387</c:v>
                </c:pt>
                <c:pt idx="1275">
                  <c:v>0.10444635683785085</c:v>
                </c:pt>
                <c:pt idx="1276">
                  <c:v>0.1044790732177676</c:v>
                </c:pt>
                <c:pt idx="1277">
                  <c:v>0.10451118057051992</c:v>
                </c:pt>
                <c:pt idx="1278">
                  <c:v>0.10454269086496568</c:v>
                </c:pt>
                <c:pt idx="1279">
                  <c:v>0.10457361582034587</c:v>
                </c:pt>
                <c:pt idx="1280">
                  <c:v>0.10460396691183944</c:v>
                </c:pt>
                <c:pt idx="1281">
                  <c:v>0.10463375537598557</c:v>
                </c:pt>
                <c:pt idx="1282">
                  <c:v>0.10466299221597665</c:v>
                </c:pt>
                <c:pt idx="1283">
                  <c:v>0.10469168820682541</c:v>
                </c:pt>
                <c:pt idx="1284">
                  <c:v>0.10471985390040943</c:v>
                </c:pt>
                <c:pt idx="1285">
                  <c:v>0.10474749963039603</c:v>
                </c:pt>
                <c:pt idx="1286">
                  <c:v>0.10477463551705077</c:v>
                </c:pt>
                <c:pt idx="1287">
                  <c:v>0.10480127147193234</c:v>
                </c:pt>
                <c:pt idx="1288">
                  <c:v>0.10482741720247699</c:v>
                </c:pt>
                <c:pt idx="1289">
                  <c:v>0.10485308221647491</c:v>
                </c:pt>
                <c:pt idx="1290">
                  <c:v>0.10487827582644174</c:v>
                </c:pt>
                <c:pt idx="1291">
                  <c:v>0.10490300715388753</c:v>
                </c:pt>
                <c:pt idx="1292">
                  <c:v>0.10492728513348586</c:v>
                </c:pt>
                <c:pt idx="1293">
                  <c:v>0.1049511185171456</c:v>
                </c:pt>
                <c:pt idx="1294">
                  <c:v>0.10497451587798784</c:v>
                </c:pt>
                <c:pt idx="1295">
                  <c:v>0.10499748561423021</c:v>
                </c:pt>
                <c:pt idx="1296">
                  <c:v>0.10502003595298107</c:v>
                </c:pt>
                <c:pt idx="1297">
                  <c:v>0.10504217495394567</c:v>
                </c:pt>
                <c:pt idx="1298">
                  <c:v>0.10506391051304662</c:v>
                </c:pt>
                <c:pt idx="1299">
                  <c:v>0.10508525036596059</c:v>
                </c:pt>
                <c:pt idx="1300">
                  <c:v>0.10510620209157361</c:v>
                </c:pt>
                <c:pt idx="1301">
                  <c:v>0.1051267731153567</c:v>
                </c:pt>
                <c:pt idx="1302">
                  <c:v>0.10514697071266402</c:v>
                </c:pt>
                <c:pt idx="1303">
                  <c:v>0.10516680201195518</c:v>
                </c:pt>
                <c:pt idx="1304">
                  <c:v>0.10518627399794396</c:v>
                </c:pt>
                <c:pt idx="1305">
                  <c:v>0.10520539351467489</c:v>
                </c:pt>
                <c:pt idx="1306">
                  <c:v>0.10522416726852962</c:v>
                </c:pt>
                <c:pt idx="1307">
                  <c:v>0.10524260183116482</c:v>
                </c:pt>
                <c:pt idx="1308">
                  <c:v>0.10526070364238321</c:v>
                </c:pt>
                <c:pt idx="1309">
                  <c:v>0.10527847901293938</c:v>
                </c:pt>
                <c:pt idx="1310">
                  <c:v>0.10529593412728197</c:v>
                </c:pt>
                <c:pt idx="1311">
                  <c:v>0.10531307504623383</c:v>
                </c:pt>
                <c:pt idx="1312">
                  <c:v>0.10532990770961148</c:v>
                </c:pt>
                <c:pt idx="1313">
                  <c:v>0.10534643793878563</c:v>
                </c:pt>
                <c:pt idx="1314">
                  <c:v>0.10536267143918386</c:v>
                </c:pt>
                <c:pt idx="1315">
                  <c:v>0.10537861380273708</c:v>
                </c:pt>
                <c:pt idx="1316">
                  <c:v>0.10539427051027103</c:v>
                </c:pt>
                <c:pt idx="1317">
                  <c:v>0.10540964693384419</c:v>
                </c:pt>
                <c:pt idx="1318">
                  <c:v>0.10542474833903329</c:v>
                </c:pt>
                <c:pt idx="1319">
                  <c:v>0.10543957988716778</c:v>
                </c:pt>
                <c:pt idx="1320">
                  <c:v>0.10545414663751446</c:v>
                </c:pt>
                <c:pt idx="1321">
                  <c:v>0.10546845354941337</c:v>
                </c:pt>
                <c:pt idx="1322">
                  <c:v>0.10548250548436619</c:v>
                </c:pt>
                <c:pt idx="1323">
                  <c:v>0.10549630720807827</c:v>
                </c:pt>
                <c:pt idx="1324">
                  <c:v>0.10550986339245534</c:v>
                </c:pt>
                <c:pt idx="1325">
                  <c:v>0.10552317861755603</c:v>
                </c:pt>
                <c:pt idx="1326">
                  <c:v>0.1055362573735012</c:v>
                </c:pt>
                <c:pt idx="1327">
                  <c:v>0.1055491040623411</c:v>
                </c:pt>
                <c:pt idx="1328">
                  <c:v>0.10556172299988141</c:v>
                </c:pt>
                <c:pt idx="1329">
                  <c:v>0.10557411841746907</c:v>
                </c:pt>
                <c:pt idx="1330">
                  <c:v>0.10558629446373884</c:v>
                </c:pt>
                <c:pt idx="1331">
                  <c:v>0.10559825520632152</c:v>
                </c:pt>
                <c:pt idx="1332">
                  <c:v>0.10561000463351482</c:v>
                </c:pt>
                <c:pt idx="1333">
                  <c:v>0.10562154665591755</c:v>
                </c:pt>
                <c:pt idx="1334">
                  <c:v>0.10563288510802819</c:v>
                </c:pt>
                <c:pt idx="1335">
                  <c:v>0.10564402374980854</c:v>
                </c:pt>
                <c:pt idx="1336">
                  <c:v>0.1056549662682133</c:v>
                </c:pt>
                <c:pt idx="1337">
                  <c:v>0.10566571627868646</c:v>
                </c:pt>
                <c:pt idx="1338">
                  <c:v>0.10567627732662496</c:v>
                </c:pt>
                <c:pt idx="1339">
                  <c:v>0.10568665288881093</c:v>
                </c:pt>
                <c:pt idx="1340">
                  <c:v>0.10569684637481262</c:v>
                </c:pt>
                <c:pt idx="1341">
                  <c:v>0.10570686112835515</c:v>
                </c:pt>
                <c:pt idx="1342">
                  <c:v>0.10571670042866162</c:v>
                </c:pt>
                <c:pt idx="1343">
                  <c:v>0.10572636749176532</c:v>
                </c:pt>
                <c:pt idx="1344">
                  <c:v>0.10573586547179367</c:v>
                </c:pt>
                <c:pt idx="1345">
                  <c:v>0.10574519746222448</c:v>
                </c:pt>
                <c:pt idx="1346">
                  <c:v>0.10575436649711531</c:v>
                </c:pt>
                <c:pt idx="1347">
                  <c:v>0.10576337555230642</c:v>
                </c:pt>
                <c:pt idx="1348">
                  <c:v>0.1057722275465979</c:v>
                </c:pt>
                <c:pt idx="1349">
                  <c:v>0.10578092534290175</c:v>
                </c:pt>
                <c:pt idx="1350">
                  <c:v>0.10578947174936917</c:v>
                </c:pt>
                <c:pt idx="1351">
                  <c:v>0.10579786952049398</c:v>
                </c:pt>
                <c:pt idx="1352">
                  <c:v>0.1058061213581924</c:v>
                </c:pt>
                <c:pt idx="1353">
                  <c:v>0.10581422991285988</c:v>
                </c:pt>
                <c:pt idx="1354">
                  <c:v>0.10582219778440555</c:v>
                </c:pt>
                <c:pt idx="1355">
                  <c:v>0.10583002752326459</c:v>
                </c:pt>
                <c:pt idx="1356">
                  <c:v>0.10583772163138928</c:v>
                </c:pt>
                <c:pt idx="1357">
                  <c:v>0.10584528256321898</c:v>
                </c:pt>
                <c:pt idx="1358">
                  <c:v>0.10585271272662961</c:v>
                </c:pt>
                <c:pt idx="1359">
                  <c:v>0.10586001448386313</c:v>
                </c:pt>
                <c:pt idx="1360">
                  <c:v>0.10586719015243747</c:v>
                </c:pt>
                <c:pt idx="1361">
                  <c:v>0.10587424200603711</c:v>
                </c:pt>
                <c:pt idx="1362">
                  <c:v>0.10588117227538518</c:v>
                </c:pt>
                <c:pt idx="1363">
                  <c:v>0.10588798314909707</c:v>
                </c:pt>
                <c:pt idx="1364">
                  <c:v>0.10589467677451621</c:v>
                </c:pt>
                <c:pt idx="1365">
                  <c:v>0.10590125525853228</c:v>
                </c:pt>
                <c:pt idx="1366">
                  <c:v>0.10590772066838243</c:v>
                </c:pt>
                <c:pt idx="1367">
                  <c:v>0.10591407503243561</c:v>
                </c:pt>
                <c:pt idx="1368">
                  <c:v>0.10592032034096062</c:v>
                </c:pt>
                <c:pt idx="1369">
                  <c:v>0.10592645854687814</c:v>
                </c:pt>
                <c:pt idx="1370">
                  <c:v>0.10593249156649709</c:v>
                </c:pt>
                <c:pt idx="1371">
                  <c:v>0.10593842128023567</c:v>
                </c:pt>
                <c:pt idx="1372">
                  <c:v>0.1059442495333275</c:v>
                </c:pt>
                <c:pt idx="1373">
                  <c:v>0.10594997813651298</c:v>
                </c:pt>
                <c:pt idx="1374">
                  <c:v>0.10595560886671651</c:v>
                </c:pt>
                <c:pt idx="1375">
                  <c:v>0.1059611434677095</c:v>
                </c:pt>
                <c:pt idx="1376">
                  <c:v>0.10596658365075987</c:v>
                </c:pt>
                <c:pt idx="1377">
                  <c:v>0.10597193109526797</c:v>
                </c:pt>
                <c:pt idx="1378">
                  <c:v>0.10597718744938957</c:v>
                </c:pt>
                <c:pt idx="1379">
                  <c:v>0.10598235433064586</c:v>
                </c:pt>
                <c:pt idx="1380">
                  <c:v>0.10598743332652101</c:v>
                </c:pt>
                <c:pt idx="1381">
                  <c:v>0.10599242599504743</c:v>
                </c:pt>
                <c:pt idx="1382">
                  <c:v>0.10599733386537902</c:v>
                </c:pt>
                <c:pt idx="1383">
                  <c:v>0.10600215843835262</c:v>
                </c:pt>
                <c:pt idx="1384">
                  <c:v>0.10600690118703809</c:v>
                </c:pt>
                <c:pt idx="1385">
                  <c:v>0.10601156355727707</c:v>
                </c:pt>
                <c:pt idx="1386">
                  <c:v>0.1060161469682107</c:v>
                </c:pt>
                <c:pt idx="1387">
                  <c:v>0.10602065281279666</c:v>
                </c:pt>
                <c:pt idx="1388">
                  <c:v>0.10602508245831563</c:v>
                </c:pt>
                <c:pt idx="1389">
                  <c:v>0.10602943724686746</c:v>
                </c:pt>
                <c:pt idx="1390">
                  <c:v>0.10603371849585726</c:v>
                </c:pt>
                <c:pt idx="1391">
                  <c:v>0.10603792749847159</c:v>
                </c:pt>
                <c:pt idx="1392">
                  <c:v>0.10604206552414504</c:v>
                </c:pt>
                <c:pt idx="1393">
                  <c:v>0.10604613381901734</c:v>
                </c:pt>
                <c:pt idx="1394">
                  <c:v>0.10605013360638121</c:v>
                </c:pt>
                <c:pt idx="1395">
                  <c:v>0.10605406608712117</c:v>
                </c:pt>
                <c:pt idx="1396">
                  <c:v>0.10605793244014348</c:v>
                </c:pt>
                <c:pt idx="1397">
                  <c:v>0.10606173382279746</c:v>
                </c:pt>
                <c:pt idx="1398">
                  <c:v>0.10606547137128824</c:v>
                </c:pt>
                <c:pt idx="1399">
                  <c:v>0.10606914620108131</c:v>
                </c:pt>
                <c:pt idx="1400">
                  <c:v>0.10607275940729882</c:v>
                </c:pt>
                <c:pt idx="1401">
                  <c:v>0.10607631206510805</c:v>
                </c:pt>
                <c:pt idx="1402">
                  <c:v>0.10607980523010198</c:v>
                </c:pt>
                <c:pt idx="1403">
                  <c:v>0.1060832399386723</c:v>
                </c:pt>
                <c:pt idx="1404">
                  <c:v>0.10608661720837499</c:v>
                </c:pt>
                <c:pt idx="1405">
                  <c:v>0.10608993803828846</c:v>
                </c:pt>
                <c:pt idx="1406">
                  <c:v>0.10609320340936471</c:v>
                </c:pt>
                <c:pt idx="1407">
                  <c:v>0.10609641428477334</c:v>
                </c:pt>
                <c:pt idx="1408">
                  <c:v>0.10609957161023884</c:v>
                </c:pt>
                <c:pt idx="1409">
                  <c:v>0.10610267631437101</c:v>
                </c:pt>
                <c:pt idx="1410">
                  <c:v>0.10610572930898898</c:v>
                </c:pt>
                <c:pt idx="1411">
                  <c:v>0.1061087314894387</c:v>
                </c:pt>
                <c:pt idx="1412">
                  <c:v>0.10611168373490408</c:v>
                </c:pt>
                <c:pt idx="1413">
                  <c:v>0.10611458690871214</c:v>
                </c:pt>
                <c:pt idx="1414">
                  <c:v>0.10611744185863195</c:v>
                </c:pt>
                <c:pt idx="1415">
                  <c:v>0.10612024941716772</c:v>
                </c:pt>
                <c:pt idx="1416">
                  <c:v>0.1061230104018461</c:v>
                </c:pt>
                <c:pt idx="1417">
                  <c:v>0.10612572561549787</c:v>
                </c:pt>
                <c:pt idx="1418">
                  <c:v>0.10612839584653393</c:v>
                </c:pt>
                <c:pt idx="1419">
                  <c:v>0.10613102186921602</c:v>
                </c:pt>
                <c:pt idx="1420">
                  <c:v>0.10613360444392203</c:v>
                </c:pt>
                <c:pt idx="1421">
                  <c:v>0.10613614431740606</c:v>
                </c:pt>
                <c:pt idx="1422">
                  <c:v>0.10613864222305346</c:v>
                </c:pt>
                <c:pt idx="1423">
                  <c:v>0.10614109888113082</c:v>
                </c:pt>
                <c:pt idx="1424">
                  <c:v>0.10614351499903109</c:v>
                </c:pt>
                <c:pt idx="1425">
                  <c:v>0.10614589127151385</c:v>
                </c:pt>
                <c:pt idx="1426">
                  <c:v>0.10614822838094096</c:v>
                </c:pt>
                <c:pt idx="1427">
                  <c:v>0.10615052699750752</c:v>
                </c:pt>
                <c:pt idx="1428">
                  <c:v>0.10615278777946839</c:v>
                </c:pt>
                <c:pt idx="1429">
                  <c:v>0.10615501137336029</c:v>
                </c:pt>
                <c:pt idx="1430">
                  <c:v>0.10615719841421953</c:v>
                </c:pt>
                <c:pt idx="1431">
                  <c:v>0.10615934952579555</c:v>
                </c:pt>
                <c:pt idx="1432">
                  <c:v>0.10616146532076028</c:v>
                </c:pt>
                <c:pt idx="1433">
                  <c:v>0.10616354640091344</c:v>
                </c:pt>
                <c:pt idx="1434">
                  <c:v>0.10616559335738392</c:v>
                </c:pt>
                <c:pt idx="1435">
                  <c:v>0.10616760677082711</c:v>
                </c:pt>
                <c:pt idx="1436">
                  <c:v>0.10616958721161859</c:v>
                </c:pt>
                <c:pt idx="1437">
                  <c:v>0.10617153524004395</c:v>
                </c:pt>
                <c:pt idx="1438">
                  <c:v>0.10617345140648496</c:v>
                </c:pt>
                <c:pt idx="1439">
                  <c:v>0.10617533625160221</c:v>
                </c:pt>
                <c:pt idx="1440">
                  <c:v>0.10617719030651414</c:v>
                </c:pt>
                <c:pt idx="1441">
                  <c:v>0.10617901409297271</c:v>
                </c:pt>
                <c:pt idx="1442">
                  <c:v>0.10618080812353561</c:v>
                </c:pt>
                <c:pt idx="1443">
                  <c:v>0.10618257290173522</c:v>
                </c:pt>
                <c:pt idx="1444">
                  <c:v>0.10618430892224424</c:v>
                </c:pt>
                <c:pt idx="1445">
                  <c:v>0.1061860166710383</c:v>
                </c:pt>
                <c:pt idx="1446">
                  <c:v>0.10618769662555526</c:v>
                </c:pt>
                <c:pt idx="1447">
                  <c:v>0.10618934925485159</c:v>
                </c:pt>
                <c:pt idx="1448">
                  <c:v>0.10619097501975568</c:v>
                </c:pt>
                <c:pt idx="1449">
                  <c:v>0.10619257437301832</c:v>
                </c:pt>
                <c:pt idx="1450">
                  <c:v>0.10619414775946019</c:v>
                </c:pt>
                <c:pt idx="1451">
                  <c:v>0.10619569561611661</c:v>
                </c:pt>
                <c:pt idx="1452">
                  <c:v>0.10619721837237947</c:v>
                </c:pt>
                <c:pt idx="1453">
                  <c:v>0.10619871645013655</c:v>
                </c:pt>
                <c:pt idx="1454">
                  <c:v>0.10620019026390809</c:v>
                </c:pt>
                <c:pt idx="1455">
                  <c:v>0.1062016402209808</c:v>
                </c:pt>
                <c:pt idx="1456">
                  <c:v>0.10620306672153937</c:v>
                </c:pt>
                <c:pt idx="1457">
                  <c:v>0.1062044701587954</c:v>
                </c:pt>
                <c:pt idx="1458">
                  <c:v>0.10620585091911396</c:v>
                </c:pt>
                <c:pt idx="1459">
                  <c:v>0.10620720938213769</c:v>
                </c:pt>
                <c:pt idx="1460">
                  <c:v>0.10620854592090861</c:v>
                </c:pt>
                <c:pt idx="1461">
                  <c:v>0.1062098609019876</c:v>
                </c:pt>
                <c:pt idx="1462">
                  <c:v>0.10621115468557156</c:v>
                </c:pt>
                <c:pt idx="1463">
                  <c:v>0.10621242762560852</c:v>
                </c:pt>
                <c:pt idx="1464">
                  <c:v>0.1062136800699104</c:v>
                </c:pt>
                <c:pt idx="1465">
                  <c:v>0.10621491236026376</c:v>
                </c:pt>
                <c:pt idx="1466">
                  <c:v>0.10621612483253841</c:v>
                </c:pt>
                <c:pt idx="1467">
                  <c:v>0.106217317816794</c:v>
                </c:pt>
                <c:pt idx="1468">
                  <c:v>0.10621849163738462</c:v>
                </c:pt>
                <c:pt idx="1469">
                  <c:v>0.10621964661306138</c:v>
                </c:pt>
                <c:pt idx="1470">
                  <c:v>0.10622078305707316</c:v>
                </c:pt>
                <c:pt idx="1471">
                  <c:v>0.10622190127726538</c:v>
                </c:pt>
                <c:pt idx="1472">
                  <c:v>0.10622300157617694</c:v>
                </c:pt>
                <c:pt idx="1473">
                  <c:v>0.10622408425113539</c:v>
                </c:pt>
                <c:pt idx="1474">
                  <c:v>0.10622514959435031</c:v>
                </c:pt>
                <c:pt idx="1475">
                  <c:v>0.10622619789300487</c:v>
                </c:pt>
                <c:pt idx="1476">
                  <c:v>0.10622722942934582</c:v>
                </c:pt>
                <c:pt idx="1477">
                  <c:v>0.10622824448077163</c:v>
                </c:pt>
                <c:pt idx="1478">
                  <c:v>0.10622924331991916</c:v>
                </c:pt>
                <c:pt idx="1479">
                  <c:v>0.10623022621474859</c:v>
                </c:pt>
                <c:pt idx="1480">
                  <c:v>0.10623119342862684</c:v>
                </c:pt>
                <c:pt idx="1481">
                  <c:v>0.10623214522040941</c:v>
                </c:pt>
                <c:pt idx="1482">
                  <c:v>0.10623308184452071</c:v>
                </c:pt>
                <c:pt idx="1483">
                  <c:v>0.10623400355103287</c:v>
                </c:pt>
                <c:pt idx="1484">
                  <c:v>0.10623491058574315</c:v>
                </c:pt>
                <c:pt idx="1485">
                  <c:v>0.1062358031902499</c:v>
                </c:pt>
                <c:pt idx="1486">
                  <c:v>0.10623668160202704</c:v>
                </c:pt>
                <c:pt idx="1487">
                  <c:v>0.10623754605449724</c:v>
                </c:pt>
                <c:pt idx="1488">
                  <c:v>0.10623839677710377</c:v>
                </c:pt>
                <c:pt idx="1489">
                  <c:v>0.10623923399538091</c:v>
                </c:pt>
                <c:pt idx="1490">
                  <c:v>0.1062400579310232</c:v>
                </c:pt>
                <c:pt idx="1491">
                  <c:v>0.10624086880195331</c:v>
                </c:pt>
                <c:pt idx="1492">
                  <c:v>0.10624166682238871</c:v>
                </c:pt>
                <c:pt idx="1493">
                  <c:v>0.10624245220290708</c:v>
                </c:pt>
                <c:pt idx="1494">
                  <c:v>0.10624322515051056</c:v>
                </c:pt>
                <c:pt idx="1495">
                  <c:v>0.10624398586868879</c:v>
                </c:pt>
                <c:pt idx="1496">
                  <c:v>0.1062447345574808</c:v>
                </c:pt>
                <c:pt idx="1497">
                  <c:v>0.1062454714135358</c:v>
                </c:pt>
                <c:pt idx="1498">
                  <c:v>0.10624619663017272</c:v>
                </c:pt>
                <c:pt idx="1499">
                  <c:v>0.1062469103974389</c:v>
                </c:pt>
                <c:pt idx="1500">
                  <c:v>0.10624761290216746</c:v>
                </c:pt>
                <c:pt idx="1501">
                  <c:v>0.10624830432803377</c:v>
                </c:pt>
                <c:pt idx="1502">
                  <c:v>0.10624898485561086</c:v>
                </c:pt>
                <c:pt idx="1503">
                  <c:v>0.1062496546624238</c:v>
                </c:pt>
                <c:pt idx="1504">
                  <c:v>0.10625031392300305</c:v>
                </c:pt>
                <c:pt idx="1505">
                  <c:v>0.10625096280893696</c:v>
                </c:pt>
                <c:pt idx="1506">
                  <c:v>0.10625160148892318</c:v>
                </c:pt>
                <c:pt idx="1507">
                  <c:v>0.10625223012881919</c:v>
                </c:pt>
                <c:pt idx="1508">
                  <c:v>0.10625284889169198</c:v>
                </c:pt>
                <c:pt idx="1509">
                  <c:v>0.10625345793786667</c:v>
                </c:pt>
                <c:pt idx="1510">
                  <c:v>0.10625405742497439</c:v>
                </c:pt>
                <c:pt idx="1511">
                  <c:v>0.10625464750799922</c:v>
                </c:pt>
                <c:pt idx="1512">
                  <c:v>0.10625522833932434</c:v>
                </c:pt>
                <c:pt idx="1513">
                  <c:v>0.10625580006877725</c:v>
                </c:pt>
                <c:pt idx="1514">
                  <c:v>0.10625636284367425</c:v>
                </c:pt>
                <c:pt idx="1515">
                  <c:v>0.10626153969039355</c:v>
                </c:pt>
                <c:pt idx="1516">
                  <c:v>0.10626596438441631</c:v>
                </c:pt>
                <c:pt idx="1517">
                  <c:v>0.10626974922840671</c:v>
                </c:pt>
                <c:pt idx="1518">
                  <c:v>0.10627298927135383</c:v>
                </c:pt>
                <c:pt idx="1519">
                  <c:v>0.10627576503977074</c:v>
                </c:pt>
                <c:pt idx="1520">
                  <c:v>0.10627814482284988</c:v>
                </c:pt>
                <c:pt idx="1521">
                  <c:v>0.10628018658682607</c:v>
                </c:pt>
                <c:pt idx="1522">
                  <c:v>0.10628193958066745</c:v>
                </c:pt>
                <c:pt idx="1523">
                  <c:v>0.10628344568445611</c:v>
                </c:pt>
                <c:pt idx="1524">
                  <c:v>0.10628474054299028</c:v>
                </c:pt>
                <c:pt idx="1525">
                  <c:v>0.1062858545198798</c:v>
                </c:pt>
                <c:pt idx="1526">
                  <c:v>0.10628681350142766</c:v>
                </c:pt>
                <c:pt idx="1527">
                  <c:v>0.1062876395746591</c:v>
                </c:pt>
                <c:pt idx="1528">
                  <c:v>0.10628835159978535</c:v>
                </c:pt>
                <c:pt idx="1529">
                  <c:v>0.1062889656940182</c:v>
                </c:pt>
                <c:pt idx="1530">
                  <c:v>0.10628949564085906</c:v>
                </c:pt>
                <c:pt idx="1531">
                  <c:v>0.10628995323666825</c:v>
                </c:pt>
                <c:pt idx="1532">
                  <c:v>0.10629034858439548</c:v>
                </c:pt>
                <c:pt idx="1533">
                  <c:v>0.10629069034275025</c:v>
                </c:pt>
                <c:pt idx="1534">
                  <c:v>0.10629098593775667</c:v>
                </c:pt>
                <c:pt idx="1535">
                  <c:v>0.10629124174252438</c:v>
                </c:pt>
                <c:pt idx="1536">
                  <c:v>0.10629146323013797</c:v>
                </c:pt>
                <c:pt idx="1537">
                  <c:v>0.10629165510378993</c:v>
                </c:pt>
                <c:pt idx="1538">
                  <c:v>0.1062918214076326</c:v>
                </c:pt>
                <c:pt idx="1539">
                  <c:v>0.10629196562127873</c:v>
                </c:pt>
                <c:pt idx="1540">
                  <c:v>0.10629209074042398</c:v>
                </c:pt>
                <c:pt idx="1541">
                  <c:v>0.10629219934568049</c:v>
                </c:pt>
                <c:pt idx="1542">
                  <c:v>0.1062922936613879</c:v>
                </c:pt>
                <c:pt idx="1543">
                  <c:v>0.10629237560589695</c:v>
                </c:pt>
                <c:pt idx="1544">
                  <c:v>0.10629244683459209</c:v>
                </c:pt>
                <c:pt idx="1545">
                  <c:v>0.10629250877672658</c:v>
                </c:pt>
                <c:pt idx="1546">
                  <c:v>0.10629256266698114</c:v>
                </c:pt>
                <c:pt idx="1547">
                  <c:v>0.10629260957251964</c:v>
                </c:pt>
                <c:pt idx="1548">
                  <c:v>0.10629265041619916</c:v>
                </c:pt>
                <c:pt idx="1549">
                  <c:v>0.10629268599649369</c:v>
                </c:pt>
                <c:pt idx="1550">
                  <c:v>0.10629271700460728</c:v>
                </c:pt>
                <c:pt idx="1551">
                  <c:v>0.10629274403918199</c:v>
                </c:pt>
                <c:pt idx="1552">
                  <c:v>0.10629276761894627</c:v>
                </c:pt>
                <c:pt idx="1553">
                  <c:v>0.1062927881935985</c:v>
                </c:pt>
                <c:pt idx="1554">
                  <c:v>0.10629280615317727</c:v>
                </c:pt>
                <c:pt idx="1555">
                  <c:v>0.10629282183613341</c:v>
                </c:pt>
                <c:pt idx="1556">
                  <c:v>0.10629283553628742</c:v>
                </c:pt>
                <c:pt idx="1557">
                  <c:v>0.10629284750882953</c:v>
                </c:pt>
                <c:pt idx="1558">
                  <c:v>0.1062928579754969</c:v>
                </c:pt>
                <c:pt idx="1559">
                  <c:v>0.10629286712904301</c:v>
                </c:pt>
                <c:pt idx="1560">
                  <c:v>0.10629287513709827</c:v>
                </c:pt>
                <c:pt idx="1561">
                  <c:v>0.10629288214550617</c:v>
                </c:pt>
                <c:pt idx="1562">
                  <c:v>0.10629288828120785</c:v>
                </c:pt>
                <c:pt idx="1563">
                  <c:v>0.10629289365473746</c:v>
                </c:pt>
                <c:pt idx="1564">
                  <c:v>0.10629289836238166</c:v>
                </c:pt>
                <c:pt idx="1565">
                  <c:v>0.10629290248804965</c:v>
                </c:pt>
                <c:pt idx="1566">
                  <c:v>0.10629290610489296</c:v>
                </c:pt>
                <c:pt idx="1567">
                  <c:v>0.10629290927670951</c:v>
                </c:pt>
                <c:pt idx="1568">
                  <c:v>0.10629291205916085</c:v>
                </c:pt>
                <c:pt idx="1569">
                  <c:v>0.10629291450082819</c:v>
                </c:pt>
                <c:pt idx="1570">
                  <c:v>0.10629291664412885</c:v>
                </c:pt>
                <c:pt idx="1571">
                  <c:v>0.10629291852611192</c:v>
                </c:pt>
                <c:pt idx="1572">
                  <c:v>0.10629292017914939</c:v>
                </c:pt>
                <c:pt idx="1573">
                  <c:v>0.10629292163153671</c:v>
                </c:pt>
                <c:pt idx="1574">
                  <c:v>0.1062929229080149</c:v>
                </c:pt>
                <c:pt idx="1575">
                  <c:v>0.10629292403022456</c:v>
                </c:pt>
                <c:pt idx="1576">
                  <c:v>0.10629292501710097</c:v>
                </c:pt>
                <c:pt idx="1577">
                  <c:v>0.10629292588521787</c:v>
                </c:pt>
                <c:pt idx="1578">
                  <c:v>0.10629292664908688</c:v>
                </c:pt>
                <c:pt idx="1579">
                  <c:v>0.10629292732141829</c:v>
                </c:pt>
                <c:pt idx="1580">
                  <c:v>0.10629292791334828</c:v>
                </c:pt>
                <c:pt idx="1581">
                  <c:v>0.10629292843463706</c:v>
                </c:pt>
                <c:pt idx="1582">
                  <c:v>0.10629292889384158</c:v>
                </c:pt>
                <c:pt idx="1583">
                  <c:v>0.10629292929846627</c:v>
                </c:pt>
                <c:pt idx="1584">
                  <c:v>0.10629292965509454</c:v>
                </c:pt>
                <c:pt idx="1585">
                  <c:v>0.10629292996950361</c:v>
                </c:pt>
                <c:pt idx="1586">
                  <c:v>0.10629293024676478</c:v>
                </c:pt>
                <c:pt idx="1587">
                  <c:v>0.10629293049133103</c:v>
                </c:pt>
                <c:pt idx="1588">
                  <c:v>0.10629293070711354</c:v>
                </c:pt>
                <c:pt idx="1589">
                  <c:v>0.10629293089754871</c:v>
                </c:pt>
                <c:pt idx="1590">
                  <c:v>0.10629293106565657</c:v>
                </c:pt>
                <c:pt idx="1591">
                  <c:v>0.10629293121409206</c:v>
                </c:pt>
                <c:pt idx="1592">
                  <c:v>0.1062929313451898</c:v>
                </c:pt>
                <c:pt idx="1593">
                  <c:v>0.10629293146100337</c:v>
                </c:pt>
                <c:pt idx="1594">
                  <c:v>0.10629293156333955</c:v>
                </c:pt>
                <c:pt idx="1595">
                  <c:v>0.10629293165378852</c:v>
                </c:pt>
                <c:pt idx="1596">
                  <c:v>0.10629293173375014</c:v>
                </c:pt>
                <c:pt idx="1597">
                  <c:v>0.10629293180445709</c:v>
                </c:pt>
                <c:pt idx="1598">
                  <c:v>0.10629293186699512</c:v>
                </c:pt>
                <c:pt idx="1599">
                  <c:v>0.10629293192232082</c:v>
                </c:pt>
                <c:pt idx="1600">
                  <c:v>0.10629293197127719</c:v>
                </c:pt>
                <c:pt idx="1601">
                  <c:v>0.10629293201460735</c:v>
                </c:pt>
                <c:pt idx="1602">
                  <c:v>0.10629293205296651</c:v>
                </c:pt>
                <c:pt idx="1603">
                  <c:v>0.10629293208693254</c:v>
                </c:pt>
                <c:pt idx="1604">
                  <c:v>0.10629293211701521</c:v>
                </c:pt>
                <c:pt idx="1605">
                  <c:v>0.10629293214366435</c:v>
                </c:pt>
                <c:pt idx="1606">
                  <c:v>0.10629293216727698</c:v>
                </c:pt>
                <c:pt idx="1607">
                  <c:v>0.10629293218820358</c:v>
                </c:pt>
                <c:pt idx="1608">
                  <c:v>0.10629293220675366</c:v>
                </c:pt>
                <c:pt idx="1609">
                  <c:v>0.10629293222320058</c:v>
                </c:pt>
                <c:pt idx="1610">
                  <c:v>0.10629293223778584</c:v>
                </c:pt>
                <c:pt idx="1611">
                  <c:v>0.10629293225072285</c:v>
                </c:pt>
                <c:pt idx="1612">
                  <c:v>0.10629293226220024</c:v>
                </c:pt>
                <c:pt idx="1613">
                  <c:v>0.10629293227238477</c:v>
                </c:pt>
                <c:pt idx="1614">
                  <c:v>0.1062929322814239</c:v>
                </c:pt>
                <c:pt idx="1615">
                  <c:v>0.10629293228944806</c:v>
                </c:pt>
                <c:pt idx="1616">
                  <c:v>0.10629293229657262</c:v>
                </c:pt>
                <c:pt idx="1617">
                  <c:v>0.1062929323028997</c:v>
                </c:pt>
                <c:pt idx="1618">
                  <c:v>0.10629293230851965</c:v>
                </c:pt>
                <c:pt idx="1619">
                  <c:v>0.10629293231351247</c:v>
                </c:pt>
                <c:pt idx="1620">
                  <c:v>0.10629293231794899</c:v>
                </c:pt>
                <c:pt idx="1621">
                  <c:v>0.10629293232189196</c:v>
                </c:pt>
                <c:pt idx="1622">
                  <c:v>0.10629293232539694</c:v>
                </c:pt>
                <c:pt idx="1623">
                  <c:v>0.10629293232851317</c:v>
                </c:pt>
                <c:pt idx="1624">
                  <c:v>0.10629293233128427</c:v>
                </c:pt>
                <c:pt idx="1625">
                  <c:v>0.10629293233374894</c:v>
                </c:pt>
                <c:pt idx="1626">
                  <c:v>0.10629293233594145</c:v>
                </c:pt>
                <c:pt idx="1627">
                  <c:v>0.10629293233789222</c:v>
                </c:pt>
                <c:pt idx="1628">
                  <c:v>0.10629293233962821</c:v>
                </c:pt>
                <c:pt idx="1629">
                  <c:v>0.10629293234117335</c:v>
                </c:pt>
                <c:pt idx="1630">
                  <c:v>0.10629293234254886</c:v>
                </c:pt>
                <c:pt idx="1631">
                  <c:v>0.10629293234377357</c:v>
                </c:pt>
                <c:pt idx="1632">
                  <c:v>0.10629293234486421</c:v>
                </c:pt>
                <c:pt idx="1633">
                  <c:v>0.10629293234583563</c:v>
                </c:pt>
                <c:pt idx="1634">
                  <c:v>0.10629293234670101</c:v>
                </c:pt>
                <c:pt idx="1635">
                  <c:v>0.10629293234747206</c:v>
                </c:pt>
                <c:pt idx="1636">
                  <c:v>0.10629293234815917</c:v>
                </c:pt>
                <c:pt idx="1637">
                  <c:v>0.10629293234877159</c:v>
                </c:pt>
                <c:pt idx="1638">
                  <c:v>0.10629293234931753</c:v>
                </c:pt>
                <c:pt idx="1639">
                  <c:v>0.10629293234980428</c:v>
                </c:pt>
                <c:pt idx="1640">
                  <c:v>0.10629293235023833</c:v>
                </c:pt>
                <c:pt idx="1641">
                  <c:v>0.10629293235062545</c:v>
                </c:pt>
                <c:pt idx="1642">
                  <c:v>0.10629293235097077</c:v>
                </c:pt>
                <c:pt idx="1643">
                  <c:v>0.10629293235127886</c:v>
                </c:pt>
                <c:pt idx="1644">
                  <c:v>0.10629293235155376</c:v>
                </c:pt>
                <c:pt idx="1645">
                  <c:v>0.10629293235179911</c:v>
                </c:pt>
                <c:pt idx="1646">
                  <c:v>0.1062929323520181</c:v>
                </c:pt>
                <c:pt idx="1647">
                  <c:v>0.1062929323522136</c:v>
                </c:pt>
                <c:pt idx="1648">
                  <c:v>0.10629293235238815</c:v>
                </c:pt>
                <c:pt idx="1649">
                  <c:v>0.10629293235254404</c:v>
                </c:pt>
                <c:pt idx="1650">
                  <c:v>0.10629293235268326</c:v>
                </c:pt>
                <c:pt idx="1651">
                  <c:v>0.10629293235280764</c:v>
                </c:pt>
                <c:pt idx="1652">
                  <c:v>0.10629293235291876</c:v>
                </c:pt>
                <c:pt idx="1653">
                  <c:v>0.10629293235301804</c:v>
                </c:pt>
                <c:pt idx="1654">
                  <c:v>0.10629293235310677</c:v>
                </c:pt>
                <c:pt idx="1655">
                  <c:v>0.10629293235318608</c:v>
                </c:pt>
                <c:pt idx="1656">
                  <c:v>0.10629293235325699</c:v>
                </c:pt>
                <c:pt idx="1657">
                  <c:v>0.10629293235332038</c:v>
                </c:pt>
                <c:pt idx="1658">
                  <c:v>0.10629293235337707</c:v>
                </c:pt>
                <c:pt idx="1659">
                  <c:v>0.10629293235342777</c:v>
                </c:pt>
                <c:pt idx="1660">
                  <c:v>0.1062929323534731</c:v>
                </c:pt>
                <c:pt idx="1661">
                  <c:v>0.10629293235351367</c:v>
                </c:pt>
                <c:pt idx="1662">
                  <c:v>0.10629293235354996</c:v>
                </c:pt>
                <c:pt idx="1663">
                  <c:v>0.10629293235358243</c:v>
                </c:pt>
                <c:pt idx="1664">
                  <c:v>0.10629293235361151</c:v>
                </c:pt>
                <c:pt idx="1665">
                  <c:v>0.10629293235363753</c:v>
                </c:pt>
                <c:pt idx="1666">
                  <c:v>0.10629293235366082</c:v>
                </c:pt>
                <c:pt idx="1667">
                  <c:v>0.10629293235368167</c:v>
                </c:pt>
                <c:pt idx="1668">
                  <c:v>0.10629293235370035</c:v>
                </c:pt>
                <c:pt idx="1669">
                  <c:v>0.10629293235371708</c:v>
                </c:pt>
                <c:pt idx="1670">
                  <c:v>0.10629293235373205</c:v>
                </c:pt>
                <c:pt idx="1671">
                  <c:v>0.10629293235374547</c:v>
                </c:pt>
                <c:pt idx="1672">
                  <c:v>0.10629293235375749</c:v>
                </c:pt>
                <c:pt idx="1673">
                  <c:v>0.10629293235376826</c:v>
                </c:pt>
                <c:pt idx="1674">
                  <c:v>0.10629293235377792</c:v>
                </c:pt>
                <c:pt idx="1675">
                  <c:v>0.10629293235378658</c:v>
                </c:pt>
                <c:pt idx="1676">
                  <c:v>0.10629293235379433</c:v>
                </c:pt>
                <c:pt idx="1677">
                  <c:v>0.10629293235380129</c:v>
                </c:pt>
                <c:pt idx="1678">
                  <c:v>0.10629293235380752</c:v>
                </c:pt>
                <c:pt idx="1679">
                  <c:v>0.10629293235381311</c:v>
                </c:pt>
                <c:pt idx="1680">
                  <c:v>0.10629293235381812</c:v>
                </c:pt>
                <c:pt idx="1681">
                  <c:v>0.10629293235382262</c:v>
                </c:pt>
                <c:pt idx="1682">
                  <c:v>0.10629293235382666</c:v>
                </c:pt>
                <c:pt idx="1683">
                  <c:v>0.10629293235383028</c:v>
                </c:pt>
                <c:pt idx="1684">
                  <c:v>0.10629293235383352</c:v>
                </c:pt>
                <c:pt idx="1685">
                  <c:v>0.10629293235383644</c:v>
                </c:pt>
                <c:pt idx="1686">
                  <c:v>0.10629293235383906</c:v>
                </c:pt>
                <c:pt idx="1687">
                  <c:v>0.10629293235384141</c:v>
                </c:pt>
                <c:pt idx="1688">
                  <c:v>0.10629293235384352</c:v>
                </c:pt>
                <c:pt idx="1689">
                  <c:v>0.1062929323538454</c:v>
                </c:pt>
                <c:pt idx="1690">
                  <c:v>0.10629293235384711</c:v>
                </c:pt>
                <c:pt idx="1691">
                  <c:v>0.10629293235384864</c:v>
                </c:pt>
                <c:pt idx="1692">
                  <c:v>0.10629293235385001</c:v>
                </c:pt>
                <c:pt idx="1693">
                  <c:v>0.10629293235385125</c:v>
                </c:pt>
                <c:pt idx="1694">
                  <c:v>0.10629293235385236</c:v>
                </c:pt>
                <c:pt idx="1695">
                  <c:v>0.10629293235385336</c:v>
                </c:pt>
                <c:pt idx="1696">
                  <c:v>0.10629293235385424</c:v>
                </c:pt>
                <c:pt idx="1697">
                  <c:v>0.10629293235385505</c:v>
                </c:pt>
                <c:pt idx="1698">
                  <c:v>0.10629293235385577</c:v>
                </c:pt>
                <c:pt idx="1699">
                  <c:v>0.10629293235385642</c:v>
                </c:pt>
                <c:pt idx="1700">
                  <c:v>0.10629293235385701</c:v>
                </c:pt>
                <c:pt idx="1701">
                  <c:v>0.10629293235385753</c:v>
                </c:pt>
                <c:pt idx="1702">
                  <c:v>0.10629293235385801</c:v>
                </c:pt>
                <c:pt idx="1703">
                  <c:v>0.10629293235385844</c:v>
                </c:pt>
                <c:pt idx="1704">
                  <c:v>0.10629293235385882</c:v>
                </c:pt>
                <c:pt idx="1705">
                  <c:v>0.10629293235385917</c:v>
                </c:pt>
                <c:pt idx="1706">
                  <c:v>0.10629293235385948</c:v>
                </c:pt>
                <c:pt idx="1707">
                  <c:v>0.10629293235385975</c:v>
                </c:pt>
                <c:pt idx="1708">
                  <c:v>0.10629293235386</c:v>
                </c:pt>
                <c:pt idx="1709">
                  <c:v>0.10629293235386023</c:v>
                </c:pt>
                <c:pt idx="1710">
                  <c:v>0.10629293235386043</c:v>
                </c:pt>
                <c:pt idx="1711">
                  <c:v>0.10629293235386061</c:v>
                </c:pt>
                <c:pt idx="1712">
                  <c:v>0.10629293235386078</c:v>
                </c:pt>
                <c:pt idx="1713">
                  <c:v>0.10629293235386093</c:v>
                </c:pt>
                <c:pt idx="1714">
                  <c:v>0.10629293235386107</c:v>
                </c:pt>
                <c:pt idx="1715">
                  <c:v>0.1062929323538612</c:v>
                </c:pt>
                <c:pt idx="1716">
                  <c:v>0.10629293235386131</c:v>
                </c:pt>
                <c:pt idx="1717">
                  <c:v>0.10629293235386141</c:v>
                </c:pt>
                <c:pt idx="1718">
                  <c:v>0.10629293235386149</c:v>
                </c:pt>
                <c:pt idx="1719">
                  <c:v>0.10629293235386157</c:v>
                </c:pt>
                <c:pt idx="1720">
                  <c:v>0.10629293235386164</c:v>
                </c:pt>
                <c:pt idx="1721">
                  <c:v>0.10629293235386171</c:v>
                </c:pt>
                <c:pt idx="1722">
                  <c:v>0.10629293235386177</c:v>
                </c:pt>
                <c:pt idx="1723">
                  <c:v>0.10629293235386182</c:v>
                </c:pt>
                <c:pt idx="1724">
                  <c:v>0.10629293235386186</c:v>
                </c:pt>
                <c:pt idx="1725">
                  <c:v>0.1062929323538619</c:v>
                </c:pt>
                <c:pt idx="1726">
                  <c:v>0.10629293235386195</c:v>
                </c:pt>
                <c:pt idx="1727">
                  <c:v>0.10629293235386197</c:v>
                </c:pt>
                <c:pt idx="1728">
                  <c:v>0.106292932353862</c:v>
                </c:pt>
                <c:pt idx="1729">
                  <c:v>0.10629293235386203</c:v>
                </c:pt>
                <c:pt idx="1730">
                  <c:v>0.10629293235386206</c:v>
                </c:pt>
                <c:pt idx="1731">
                  <c:v>0.10629293235386209</c:v>
                </c:pt>
                <c:pt idx="1732">
                  <c:v>0.1062929323538621</c:v>
                </c:pt>
                <c:pt idx="1733">
                  <c:v>0.10629293235386211</c:v>
                </c:pt>
                <c:pt idx="1734">
                  <c:v>0.10629293235386213</c:v>
                </c:pt>
                <c:pt idx="1735">
                  <c:v>0.10629293235386214</c:v>
                </c:pt>
                <c:pt idx="1736">
                  <c:v>0.10629293235386215</c:v>
                </c:pt>
                <c:pt idx="1737">
                  <c:v>0.10629293235386217</c:v>
                </c:pt>
                <c:pt idx="1738">
                  <c:v>0.10629293235386218</c:v>
                </c:pt>
                <c:pt idx="1739">
                  <c:v>0.1062929323538622</c:v>
                </c:pt>
                <c:pt idx="1740">
                  <c:v>0.10629293235386221</c:v>
                </c:pt>
                <c:pt idx="1741">
                  <c:v>0.10629293235386222</c:v>
                </c:pt>
                <c:pt idx="1742">
                  <c:v>0.10629293235386224</c:v>
                </c:pt>
                <c:pt idx="1743">
                  <c:v>0.10629293235386224</c:v>
                </c:pt>
                <c:pt idx="1744">
                  <c:v>0.10629293235386224</c:v>
                </c:pt>
                <c:pt idx="1745">
                  <c:v>0.10629293235386224</c:v>
                </c:pt>
                <c:pt idx="1746">
                  <c:v>0.10629293235386224</c:v>
                </c:pt>
                <c:pt idx="1747">
                  <c:v>0.10629293235386224</c:v>
                </c:pt>
                <c:pt idx="1748">
                  <c:v>0.10629293235386224</c:v>
                </c:pt>
                <c:pt idx="1749">
                  <c:v>0.10629293235386224</c:v>
                </c:pt>
                <c:pt idx="1750">
                  <c:v>0.10629293235386224</c:v>
                </c:pt>
                <c:pt idx="1751">
                  <c:v>0.10629293235386224</c:v>
                </c:pt>
                <c:pt idx="1752">
                  <c:v>0.10629293235386224</c:v>
                </c:pt>
                <c:pt idx="1753">
                  <c:v>0.10629293235386224</c:v>
                </c:pt>
                <c:pt idx="1754">
                  <c:v>0.10629293235386224</c:v>
                </c:pt>
                <c:pt idx="1755">
                  <c:v>0.10629293235386224</c:v>
                </c:pt>
                <c:pt idx="1756">
                  <c:v>0.10629293235386224</c:v>
                </c:pt>
                <c:pt idx="1757">
                  <c:v>0.10629293235386224</c:v>
                </c:pt>
                <c:pt idx="1758">
                  <c:v>0.10629293235386224</c:v>
                </c:pt>
                <c:pt idx="1759">
                  <c:v>0.10629293235386224</c:v>
                </c:pt>
                <c:pt idx="1760">
                  <c:v>0.10629293235386224</c:v>
                </c:pt>
                <c:pt idx="1761">
                  <c:v>0.10629293235386224</c:v>
                </c:pt>
                <c:pt idx="1762">
                  <c:v>0.10629293235386224</c:v>
                </c:pt>
                <c:pt idx="1763">
                  <c:v>0.10629293235386224</c:v>
                </c:pt>
                <c:pt idx="1764">
                  <c:v>0.10629293235386224</c:v>
                </c:pt>
                <c:pt idx="1765">
                  <c:v>0.10629293235386224</c:v>
                </c:pt>
                <c:pt idx="1766">
                  <c:v>0.10629293235386224</c:v>
                </c:pt>
                <c:pt idx="1767">
                  <c:v>0.10629293235386224</c:v>
                </c:pt>
                <c:pt idx="1768">
                  <c:v>0.10629293235386224</c:v>
                </c:pt>
                <c:pt idx="1769">
                  <c:v>0.10629293235386224</c:v>
                </c:pt>
                <c:pt idx="1770">
                  <c:v>0.10629293235386224</c:v>
                </c:pt>
                <c:pt idx="1771">
                  <c:v>0.10629293235386224</c:v>
                </c:pt>
                <c:pt idx="1772">
                  <c:v>0.10629293235386224</c:v>
                </c:pt>
                <c:pt idx="1773">
                  <c:v>0.10629293235386224</c:v>
                </c:pt>
                <c:pt idx="1774">
                  <c:v>0.10629293235386224</c:v>
                </c:pt>
                <c:pt idx="1775">
                  <c:v>0.10629293235386224</c:v>
                </c:pt>
                <c:pt idx="1776">
                  <c:v>0.10629293235386224</c:v>
                </c:pt>
                <c:pt idx="1777">
                  <c:v>0.10629293235386224</c:v>
                </c:pt>
                <c:pt idx="1778">
                  <c:v>0.10629293235386224</c:v>
                </c:pt>
                <c:pt idx="1779">
                  <c:v>0.10629293235386224</c:v>
                </c:pt>
                <c:pt idx="1780">
                  <c:v>0.10629293235386224</c:v>
                </c:pt>
                <c:pt idx="1781">
                  <c:v>0.10629293235386224</c:v>
                </c:pt>
                <c:pt idx="1782">
                  <c:v>0.10629293235386224</c:v>
                </c:pt>
                <c:pt idx="1783">
                  <c:v>0.10629293235386224</c:v>
                </c:pt>
                <c:pt idx="1784">
                  <c:v>0.10629293235386224</c:v>
                </c:pt>
                <c:pt idx="1785">
                  <c:v>0.10629293235386224</c:v>
                </c:pt>
                <c:pt idx="1786">
                  <c:v>0.10629293235386224</c:v>
                </c:pt>
                <c:pt idx="1787">
                  <c:v>0.10629293235386224</c:v>
                </c:pt>
                <c:pt idx="1788">
                  <c:v>0.10629293235386224</c:v>
                </c:pt>
                <c:pt idx="1789">
                  <c:v>0.10629293235386224</c:v>
                </c:pt>
                <c:pt idx="1790">
                  <c:v>0.10629293235386224</c:v>
                </c:pt>
                <c:pt idx="1791">
                  <c:v>0.10629293235386224</c:v>
                </c:pt>
                <c:pt idx="1792">
                  <c:v>0.10629293235386224</c:v>
                </c:pt>
                <c:pt idx="1793">
                  <c:v>0.10629293235386224</c:v>
                </c:pt>
                <c:pt idx="1794">
                  <c:v>0.10629293235386224</c:v>
                </c:pt>
                <c:pt idx="1795">
                  <c:v>0.10629293235386224</c:v>
                </c:pt>
                <c:pt idx="1796">
                  <c:v>0.10629293235386224</c:v>
                </c:pt>
                <c:pt idx="1797">
                  <c:v>0.10629293235386224</c:v>
                </c:pt>
                <c:pt idx="1798">
                  <c:v>0.10629293235386224</c:v>
                </c:pt>
                <c:pt idx="1799">
                  <c:v>0.10629293235386224</c:v>
                </c:pt>
                <c:pt idx="1800">
                  <c:v>0.10629293235386224</c:v>
                </c:pt>
                <c:pt idx="1801">
                  <c:v>0.10629293235386224</c:v>
                </c:pt>
                <c:pt idx="1802">
                  <c:v>0.10629293235386224</c:v>
                </c:pt>
                <c:pt idx="1803">
                  <c:v>0.10629293235386224</c:v>
                </c:pt>
                <c:pt idx="1804">
                  <c:v>0.10629293235386224</c:v>
                </c:pt>
                <c:pt idx="1805">
                  <c:v>0.10629293235386224</c:v>
                </c:pt>
              </c:numCache>
            </c:numRef>
          </c:yVal>
          <c:smooth val="0"/>
          <c:extLst>
            <c:ext xmlns:c16="http://schemas.microsoft.com/office/drawing/2014/chart" uri="{C3380CC4-5D6E-409C-BE32-E72D297353CC}">
              <c16:uniqueId val="{00000000-0147-2E4D-A0B3-CE441223202A}"/>
            </c:ext>
          </c:extLst>
        </c:ser>
        <c:dLbls>
          <c:showLegendKey val="0"/>
          <c:showVal val="0"/>
          <c:showCatName val="0"/>
          <c:showSerName val="0"/>
          <c:showPercent val="0"/>
          <c:showBubbleSize val="0"/>
        </c:dLbls>
        <c:axId val="581236159"/>
        <c:axId val="581238479"/>
      </c:scatterChart>
      <c:valAx>
        <c:axId val="581236159"/>
        <c:scaling>
          <c:orientation val="minMax"/>
          <c:max val="34"/>
          <c:min val="0"/>
        </c:scaling>
        <c:delete val="0"/>
        <c:axPos val="b"/>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238479"/>
        <c:crosses val="autoZero"/>
        <c:crossBetween val="midCat"/>
        <c:majorUnit val="8"/>
      </c:valAx>
      <c:valAx>
        <c:axId val="581238479"/>
        <c:scaling>
          <c:orientation val="minMax"/>
        </c:scaling>
        <c:delete val="0"/>
        <c:axPos val="l"/>
        <c:majorGridlines>
          <c:spPr>
            <a:ln w="9525" cap="flat" cmpd="sng" algn="ctr">
              <a:solidFill>
                <a:schemeClr val="tx1">
                  <a:lumMod val="15000"/>
                  <a:lumOff val="85000"/>
                </a:schemeClr>
              </a:solidFill>
              <a:round/>
            </a:ln>
            <a:effectLst/>
          </c:spPr>
        </c:majorGridlines>
        <c:numFmt formatCode="0.0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23615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davg vs pore width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1"/>
          <c:order val="0"/>
          <c:tx>
            <c:v>précis</c:v>
          </c:tx>
          <c:spPr>
            <a:ln w="25400"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power"/>
            <c:dispRSqr val="1"/>
            <c:dispEq val="1"/>
            <c:trendlineLbl>
              <c:layout>
                <c:manualLayout>
                  <c:x val="0.14410781655692789"/>
                  <c:y val="-0.58179625674350965"/>
                </c:manualLayout>
              </c:layout>
              <c:numFmt formatCode="General" sourceLinked="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rendlineLbl>
          </c:trendline>
          <c:xVal>
            <c:numRef>
              <c:f>'delta vs pore size'!$A$11:$A$1226</c:f>
              <c:numCache>
                <c:formatCode>0.0000</c:formatCode>
                <c:ptCount val="1216"/>
                <c:pt idx="0">
                  <c:v>0.78500000000000003</c:v>
                </c:pt>
                <c:pt idx="1">
                  <c:v>0.78600000000000003</c:v>
                </c:pt>
                <c:pt idx="2">
                  <c:v>0.78700000000000003</c:v>
                </c:pt>
                <c:pt idx="3">
                  <c:v>0.78800000000000003</c:v>
                </c:pt>
                <c:pt idx="4">
                  <c:v>0.78900000000000003</c:v>
                </c:pt>
                <c:pt idx="5">
                  <c:v>0.79</c:v>
                </c:pt>
                <c:pt idx="6">
                  <c:v>0.79100000000000004</c:v>
                </c:pt>
                <c:pt idx="7">
                  <c:v>0.79200000000000004</c:v>
                </c:pt>
                <c:pt idx="8">
                  <c:v>0.79300000000000004</c:v>
                </c:pt>
                <c:pt idx="9">
                  <c:v>0.79400000000000004</c:v>
                </c:pt>
                <c:pt idx="10">
                  <c:v>0.79500000000000004</c:v>
                </c:pt>
                <c:pt idx="11">
                  <c:v>0.79600000000000004</c:v>
                </c:pt>
                <c:pt idx="12">
                  <c:v>0.79700000000000004</c:v>
                </c:pt>
                <c:pt idx="13">
                  <c:v>0.79800000000000004</c:v>
                </c:pt>
                <c:pt idx="14">
                  <c:v>0.79900000000000004</c:v>
                </c:pt>
                <c:pt idx="15">
                  <c:v>0.8</c:v>
                </c:pt>
                <c:pt idx="16">
                  <c:v>0.80100000000000005</c:v>
                </c:pt>
                <c:pt idx="17">
                  <c:v>0.80200000000000005</c:v>
                </c:pt>
                <c:pt idx="18">
                  <c:v>0.80300000000000005</c:v>
                </c:pt>
                <c:pt idx="19">
                  <c:v>0.80400000000000005</c:v>
                </c:pt>
                <c:pt idx="20">
                  <c:v>0.80500000000000005</c:v>
                </c:pt>
                <c:pt idx="21">
                  <c:v>0.80600000000000005</c:v>
                </c:pt>
                <c:pt idx="22">
                  <c:v>0.80700000000000005</c:v>
                </c:pt>
                <c:pt idx="23">
                  <c:v>0.80800000000000005</c:v>
                </c:pt>
                <c:pt idx="24">
                  <c:v>0.80900000000000005</c:v>
                </c:pt>
                <c:pt idx="25">
                  <c:v>0.81</c:v>
                </c:pt>
                <c:pt idx="26">
                  <c:v>0.81100000000000005</c:v>
                </c:pt>
                <c:pt idx="27">
                  <c:v>0.81200000000000006</c:v>
                </c:pt>
                <c:pt idx="28">
                  <c:v>0.81299999999999994</c:v>
                </c:pt>
                <c:pt idx="29">
                  <c:v>0.81399999999999995</c:v>
                </c:pt>
                <c:pt idx="30">
                  <c:v>0.81499999999999995</c:v>
                </c:pt>
                <c:pt idx="31">
                  <c:v>0.81599999999999995</c:v>
                </c:pt>
                <c:pt idx="32">
                  <c:v>0.81699999999999995</c:v>
                </c:pt>
                <c:pt idx="33">
                  <c:v>0.81799999999999995</c:v>
                </c:pt>
                <c:pt idx="34">
                  <c:v>0.81899999999999995</c:v>
                </c:pt>
                <c:pt idx="35">
                  <c:v>0.82</c:v>
                </c:pt>
                <c:pt idx="36">
                  <c:v>0.82099999999999995</c:v>
                </c:pt>
                <c:pt idx="37">
                  <c:v>0.82199999999999995</c:v>
                </c:pt>
                <c:pt idx="38">
                  <c:v>0.82299999999999995</c:v>
                </c:pt>
                <c:pt idx="39">
                  <c:v>0.82399999999999995</c:v>
                </c:pt>
                <c:pt idx="40">
                  <c:v>0.82499999999999996</c:v>
                </c:pt>
                <c:pt idx="41">
                  <c:v>0.82599999999999996</c:v>
                </c:pt>
                <c:pt idx="42">
                  <c:v>0.82699999999999996</c:v>
                </c:pt>
                <c:pt idx="43">
                  <c:v>0.82799999999999996</c:v>
                </c:pt>
                <c:pt idx="44">
                  <c:v>0.82899999999999996</c:v>
                </c:pt>
                <c:pt idx="45">
                  <c:v>0.83</c:v>
                </c:pt>
                <c:pt idx="46">
                  <c:v>0.83099999999999996</c:v>
                </c:pt>
                <c:pt idx="47">
                  <c:v>0.83199999999999996</c:v>
                </c:pt>
                <c:pt idx="48">
                  <c:v>0.83299999999999996</c:v>
                </c:pt>
                <c:pt idx="49">
                  <c:v>0.83399999999999996</c:v>
                </c:pt>
                <c:pt idx="50">
                  <c:v>0.83499999999999996</c:v>
                </c:pt>
                <c:pt idx="51">
                  <c:v>0.83599999999999997</c:v>
                </c:pt>
                <c:pt idx="52">
                  <c:v>0.83699999999999997</c:v>
                </c:pt>
                <c:pt idx="53">
                  <c:v>0.83799999999999997</c:v>
                </c:pt>
                <c:pt idx="54">
                  <c:v>0.83899999999999997</c:v>
                </c:pt>
                <c:pt idx="55">
                  <c:v>0.84</c:v>
                </c:pt>
                <c:pt idx="56">
                  <c:v>0.84099999999999997</c:v>
                </c:pt>
                <c:pt idx="57">
                  <c:v>0.84199999999999997</c:v>
                </c:pt>
                <c:pt idx="58">
                  <c:v>0.84299999999999997</c:v>
                </c:pt>
                <c:pt idx="59">
                  <c:v>0.84399999999999997</c:v>
                </c:pt>
                <c:pt idx="60">
                  <c:v>0.84499999999999997</c:v>
                </c:pt>
                <c:pt idx="61">
                  <c:v>0.84599999999999997</c:v>
                </c:pt>
                <c:pt idx="62">
                  <c:v>0.84699999999999998</c:v>
                </c:pt>
                <c:pt idx="63">
                  <c:v>0.84799999999999998</c:v>
                </c:pt>
                <c:pt idx="64">
                  <c:v>0.84899999999999998</c:v>
                </c:pt>
                <c:pt idx="65">
                  <c:v>0.85</c:v>
                </c:pt>
                <c:pt idx="66">
                  <c:v>0.85099999999999998</c:v>
                </c:pt>
                <c:pt idx="67">
                  <c:v>0.85199999999999998</c:v>
                </c:pt>
                <c:pt idx="68">
                  <c:v>0.85299999999999998</c:v>
                </c:pt>
                <c:pt idx="69">
                  <c:v>0.85399999999999998</c:v>
                </c:pt>
                <c:pt idx="70">
                  <c:v>0.85499999999999998</c:v>
                </c:pt>
                <c:pt idx="71">
                  <c:v>0.85599999999999998</c:v>
                </c:pt>
                <c:pt idx="72">
                  <c:v>0.85699999999999998</c:v>
                </c:pt>
                <c:pt idx="73">
                  <c:v>0.85799999999999998</c:v>
                </c:pt>
                <c:pt idx="74">
                  <c:v>0.85899999999999999</c:v>
                </c:pt>
                <c:pt idx="75">
                  <c:v>0.86</c:v>
                </c:pt>
                <c:pt idx="76">
                  <c:v>0.86099999999999999</c:v>
                </c:pt>
                <c:pt idx="77">
                  <c:v>0.86199999999999999</c:v>
                </c:pt>
                <c:pt idx="78">
                  <c:v>0.86299999999999999</c:v>
                </c:pt>
                <c:pt idx="79">
                  <c:v>0.86399999999999999</c:v>
                </c:pt>
                <c:pt idx="80">
                  <c:v>0.86499999999999999</c:v>
                </c:pt>
                <c:pt idx="81">
                  <c:v>0.86599999999999999</c:v>
                </c:pt>
                <c:pt idx="82">
                  <c:v>0.86699999999999999</c:v>
                </c:pt>
                <c:pt idx="83">
                  <c:v>0.86799999999999999</c:v>
                </c:pt>
                <c:pt idx="84">
                  <c:v>0.86899999999999999</c:v>
                </c:pt>
                <c:pt idx="85">
                  <c:v>0.87</c:v>
                </c:pt>
                <c:pt idx="86">
                  <c:v>0.871</c:v>
                </c:pt>
                <c:pt idx="87">
                  <c:v>0.872</c:v>
                </c:pt>
                <c:pt idx="88">
                  <c:v>0.873</c:v>
                </c:pt>
                <c:pt idx="89">
                  <c:v>0.874</c:v>
                </c:pt>
                <c:pt idx="90">
                  <c:v>0.875</c:v>
                </c:pt>
                <c:pt idx="91">
                  <c:v>0.876</c:v>
                </c:pt>
                <c:pt idx="92">
                  <c:v>0.877</c:v>
                </c:pt>
                <c:pt idx="93">
                  <c:v>0.878</c:v>
                </c:pt>
                <c:pt idx="94">
                  <c:v>0.879</c:v>
                </c:pt>
                <c:pt idx="95">
                  <c:v>0.88</c:v>
                </c:pt>
                <c:pt idx="96">
                  <c:v>0.88100000000000001</c:v>
                </c:pt>
                <c:pt idx="97">
                  <c:v>0.88200000000000001</c:v>
                </c:pt>
                <c:pt idx="98">
                  <c:v>0.88300000000000001</c:v>
                </c:pt>
                <c:pt idx="99">
                  <c:v>0.88400000000000001</c:v>
                </c:pt>
                <c:pt idx="100">
                  <c:v>0.88500000000000001</c:v>
                </c:pt>
                <c:pt idx="101">
                  <c:v>0.88600000000000001</c:v>
                </c:pt>
                <c:pt idx="102">
                  <c:v>0.88700000000000001</c:v>
                </c:pt>
                <c:pt idx="103">
                  <c:v>0.88800000000000001</c:v>
                </c:pt>
                <c:pt idx="104">
                  <c:v>0.88900000000000001</c:v>
                </c:pt>
                <c:pt idx="105">
                  <c:v>0.89</c:v>
                </c:pt>
                <c:pt idx="106">
                  <c:v>0.89100000000000001</c:v>
                </c:pt>
                <c:pt idx="107">
                  <c:v>0.89200000000000002</c:v>
                </c:pt>
                <c:pt idx="108">
                  <c:v>0.89300000000000002</c:v>
                </c:pt>
                <c:pt idx="109">
                  <c:v>0.89400000000000002</c:v>
                </c:pt>
                <c:pt idx="110">
                  <c:v>0.89500000000000002</c:v>
                </c:pt>
                <c:pt idx="111">
                  <c:v>0.89600000000000002</c:v>
                </c:pt>
                <c:pt idx="112">
                  <c:v>0.89700000000000002</c:v>
                </c:pt>
                <c:pt idx="113">
                  <c:v>0.89800000000000002</c:v>
                </c:pt>
                <c:pt idx="114">
                  <c:v>0.89900000000000002</c:v>
                </c:pt>
                <c:pt idx="115">
                  <c:v>0.9</c:v>
                </c:pt>
                <c:pt idx="116">
                  <c:v>0.90100000000000002</c:v>
                </c:pt>
                <c:pt idx="117">
                  <c:v>0.90200000000000002</c:v>
                </c:pt>
                <c:pt idx="118">
                  <c:v>0.90300000000000002</c:v>
                </c:pt>
                <c:pt idx="119">
                  <c:v>0.90400000000000003</c:v>
                </c:pt>
                <c:pt idx="120">
                  <c:v>0.90500000000000003</c:v>
                </c:pt>
                <c:pt idx="121">
                  <c:v>0.90600000000000003</c:v>
                </c:pt>
                <c:pt idx="122">
                  <c:v>0.90700000000000003</c:v>
                </c:pt>
                <c:pt idx="123">
                  <c:v>0.90800000000000003</c:v>
                </c:pt>
                <c:pt idx="124">
                  <c:v>0.90900000000000003</c:v>
                </c:pt>
                <c:pt idx="125">
                  <c:v>0.91</c:v>
                </c:pt>
                <c:pt idx="126">
                  <c:v>0.91100000000000003</c:v>
                </c:pt>
                <c:pt idx="127">
                  <c:v>0.91200000000000003</c:v>
                </c:pt>
                <c:pt idx="128">
                  <c:v>0.91300000000000003</c:v>
                </c:pt>
                <c:pt idx="129">
                  <c:v>0.91400000000000003</c:v>
                </c:pt>
                <c:pt idx="130">
                  <c:v>0.91500000000000004</c:v>
                </c:pt>
                <c:pt idx="131">
                  <c:v>0.91600000000000004</c:v>
                </c:pt>
                <c:pt idx="132">
                  <c:v>0.91700000000000004</c:v>
                </c:pt>
                <c:pt idx="133">
                  <c:v>0.91800000000000004</c:v>
                </c:pt>
                <c:pt idx="134">
                  <c:v>0.91900000000000004</c:v>
                </c:pt>
                <c:pt idx="135">
                  <c:v>0.92</c:v>
                </c:pt>
                <c:pt idx="136">
                  <c:v>0.92100000000000004</c:v>
                </c:pt>
                <c:pt idx="137">
                  <c:v>0.92200000000000004</c:v>
                </c:pt>
                <c:pt idx="138">
                  <c:v>0.92300000000000004</c:v>
                </c:pt>
                <c:pt idx="139">
                  <c:v>0.92400000000000004</c:v>
                </c:pt>
                <c:pt idx="140">
                  <c:v>0.92500000000000004</c:v>
                </c:pt>
                <c:pt idx="141">
                  <c:v>0.92600000000000005</c:v>
                </c:pt>
                <c:pt idx="142">
                  <c:v>0.92700000000000005</c:v>
                </c:pt>
                <c:pt idx="143">
                  <c:v>0.92800000000000005</c:v>
                </c:pt>
                <c:pt idx="144">
                  <c:v>0.92900000000000005</c:v>
                </c:pt>
                <c:pt idx="145">
                  <c:v>0.93</c:v>
                </c:pt>
                <c:pt idx="146">
                  <c:v>0.93100000000000005</c:v>
                </c:pt>
                <c:pt idx="147">
                  <c:v>0.93200000000000005</c:v>
                </c:pt>
                <c:pt idx="148">
                  <c:v>0.93300000000000005</c:v>
                </c:pt>
                <c:pt idx="149">
                  <c:v>0.93400000000000005</c:v>
                </c:pt>
                <c:pt idx="150">
                  <c:v>0.93500000000000005</c:v>
                </c:pt>
                <c:pt idx="151">
                  <c:v>0.93600000000000005</c:v>
                </c:pt>
                <c:pt idx="152">
                  <c:v>0.93700000000000006</c:v>
                </c:pt>
                <c:pt idx="153">
                  <c:v>0.93799999999999994</c:v>
                </c:pt>
                <c:pt idx="154">
                  <c:v>0.93899999999999995</c:v>
                </c:pt>
                <c:pt idx="155">
                  <c:v>0.94</c:v>
                </c:pt>
                <c:pt idx="156">
                  <c:v>0.94099999999999995</c:v>
                </c:pt>
                <c:pt idx="157">
                  <c:v>0.94199999999999995</c:v>
                </c:pt>
                <c:pt idx="158">
                  <c:v>0.94299999999999995</c:v>
                </c:pt>
                <c:pt idx="159">
                  <c:v>0.94399999999999995</c:v>
                </c:pt>
                <c:pt idx="160">
                  <c:v>0.94499999999999995</c:v>
                </c:pt>
                <c:pt idx="161">
                  <c:v>0.94599999999999995</c:v>
                </c:pt>
                <c:pt idx="162">
                  <c:v>0.94699999999999995</c:v>
                </c:pt>
                <c:pt idx="163">
                  <c:v>0.94799999999999995</c:v>
                </c:pt>
                <c:pt idx="164">
                  <c:v>0.94899999999999995</c:v>
                </c:pt>
                <c:pt idx="165">
                  <c:v>0.95</c:v>
                </c:pt>
                <c:pt idx="166">
                  <c:v>0.95099999999999996</c:v>
                </c:pt>
                <c:pt idx="167">
                  <c:v>0.95199999999999996</c:v>
                </c:pt>
                <c:pt idx="168">
                  <c:v>0.95299999999999996</c:v>
                </c:pt>
                <c:pt idx="169">
                  <c:v>0.95399999999999996</c:v>
                </c:pt>
                <c:pt idx="170">
                  <c:v>0.95499999999999996</c:v>
                </c:pt>
                <c:pt idx="171">
                  <c:v>0.95599999999999996</c:v>
                </c:pt>
                <c:pt idx="172">
                  <c:v>0.95699999999999996</c:v>
                </c:pt>
                <c:pt idx="173">
                  <c:v>0.95799999999999996</c:v>
                </c:pt>
                <c:pt idx="174">
                  <c:v>0.95899999999999996</c:v>
                </c:pt>
                <c:pt idx="175">
                  <c:v>0.96</c:v>
                </c:pt>
                <c:pt idx="176">
                  <c:v>0.96099999999999997</c:v>
                </c:pt>
                <c:pt idx="177">
                  <c:v>0.96199999999999997</c:v>
                </c:pt>
                <c:pt idx="178">
                  <c:v>0.96299999999999997</c:v>
                </c:pt>
                <c:pt idx="179">
                  <c:v>0.96399999999999997</c:v>
                </c:pt>
                <c:pt idx="180">
                  <c:v>0.96499999999999997</c:v>
                </c:pt>
                <c:pt idx="181">
                  <c:v>0.96599999999999997</c:v>
                </c:pt>
                <c:pt idx="182">
                  <c:v>0.96699999999999997</c:v>
                </c:pt>
                <c:pt idx="183">
                  <c:v>0.96799999999999997</c:v>
                </c:pt>
                <c:pt idx="184">
                  <c:v>0.96899999999999997</c:v>
                </c:pt>
                <c:pt idx="185">
                  <c:v>0.97</c:v>
                </c:pt>
                <c:pt idx="186">
                  <c:v>0.97099999999999997</c:v>
                </c:pt>
                <c:pt idx="187">
                  <c:v>0.97199999999999998</c:v>
                </c:pt>
                <c:pt idx="188">
                  <c:v>0.97299999999999998</c:v>
                </c:pt>
                <c:pt idx="189">
                  <c:v>0.97399999999999998</c:v>
                </c:pt>
                <c:pt idx="190">
                  <c:v>0.97499999999999998</c:v>
                </c:pt>
                <c:pt idx="191">
                  <c:v>0.97599999999999998</c:v>
                </c:pt>
                <c:pt idx="192">
                  <c:v>0.97699999999999998</c:v>
                </c:pt>
                <c:pt idx="193">
                  <c:v>0.97799999999999998</c:v>
                </c:pt>
                <c:pt idx="194">
                  <c:v>0.97899999999999998</c:v>
                </c:pt>
                <c:pt idx="195">
                  <c:v>0.98</c:v>
                </c:pt>
                <c:pt idx="196">
                  <c:v>0.98099999999999998</c:v>
                </c:pt>
                <c:pt idx="197">
                  <c:v>0.98199999999999998</c:v>
                </c:pt>
                <c:pt idx="198">
                  <c:v>0.98299999999999998</c:v>
                </c:pt>
                <c:pt idx="199">
                  <c:v>0.98399999999999999</c:v>
                </c:pt>
                <c:pt idx="200">
                  <c:v>0.98499999999999999</c:v>
                </c:pt>
                <c:pt idx="201">
                  <c:v>0.98599999999999999</c:v>
                </c:pt>
                <c:pt idx="202">
                  <c:v>0.98699999999999999</c:v>
                </c:pt>
                <c:pt idx="203">
                  <c:v>0.98799999999999999</c:v>
                </c:pt>
                <c:pt idx="204">
                  <c:v>0.98899999999999999</c:v>
                </c:pt>
                <c:pt idx="205">
                  <c:v>0.99</c:v>
                </c:pt>
                <c:pt idx="206">
                  <c:v>0.99099999999999999</c:v>
                </c:pt>
                <c:pt idx="207">
                  <c:v>0.99199999999999999</c:v>
                </c:pt>
                <c:pt idx="208">
                  <c:v>0.99299999999999999</c:v>
                </c:pt>
                <c:pt idx="209">
                  <c:v>0.99399999999999999</c:v>
                </c:pt>
                <c:pt idx="210">
                  <c:v>0.995</c:v>
                </c:pt>
                <c:pt idx="211">
                  <c:v>0.996</c:v>
                </c:pt>
                <c:pt idx="212">
                  <c:v>0.997</c:v>
                </c:pt>
                <c:pt idx="213">
                  <c:v>0.998</c:v>
                </c:pt>
                <c:pt idx="214">
                  <c:v>0.999</c:v>
                </c:pt>
                <c:pt idx="215">
                  <c:v>1</c:v>
                </c:pt>
                <c:pt idx="216">
                  <c:v>1.0009999999999999</c:v>
                </c:pt>
                <c:pt idx="217">
                  <c:v>1.002</c:v>
                </c:pt>
                <c:pt idx="218">
                  <c:v>1.0029999999999999</c:v>
                </c:pt>
                <c:pt idx="219">
                  <c:v>1.004</c:v>
                </c:pt>
                <c:pt idx="220">
                  <c:v>1.0049999999999999</c:v>
                </c:pt>
                <c:pt idx="221">
                  <c:v>1.006</c:v>
                </c:pt>
                <c:pt idx="222">
                  <c:v>1.0069999999999999</c:v>
                </c:pt>
                <c:pt idx="223">
                  <c:v>1.008</c:v>
                </c:pt>
                <c:pt idx="224">
                  <c:v>1.0089999999999999</c:v>
                </c:pt>
                <c:pt idx="225">
                  <c:v>1.01</c:v>
                </c:pt>
                <c:pt idx="226">
                  <c:v>1.0109999999999999</c:v>
                </c:pt>
                <c:pt idx="227">
                  <c:v>1.012</c:v>
                </c:pt>
                <c:pt idx="228">
                  <c:v>1.0129999999999999</c:v>
                </c:pt>
                <c:pt idx="229">
                  <c:v>1.014</c:v>
                </c:pt>
                <c:pt idx="230">
                  <c:v>1.0149999999999999</c:v>
                </c:pt>
                <c:pt idx="231">
                  <c:v>1.016</c:v>
                </c:pt>
                <c:pt idx="232">
                  <c:v>1.0169999999999999</c:v>
                </c:pt>
                <c:pt idx="233">
                  <c:v>1.018</c:v>
                </c:pt>
                <c:pt idx="234">
                  <c:v>1.0189999999999999</c:v>
                </c:pt>
                <c:pt idx="235">
                  <c:v>1.02</c:v>
                </c:pt>
                <c:pt idx="236">
                  <c:v>1.0209999999999999</c:v>
                </c:pt>
                <c:pt idx="237">
                  <c:v>1.022</c:v>
                </c:pt>
                <c:pt idx="238">
                  <c:v>1.0229999999999999</c:v>
                </c:pt>
                <c:pt idx="239">
                  <c:v>1.024</c:v>
                </c:pt>
                <c:pt idx="240">
                  <c:v>1.0249999999999999</c:v>
                </c:pt>
                <c:pt idx="241">
                  <c:v>1.026</c:v>
                </c:pt>
                <c:pt idx="242">
                  <c:v>1.0269999999999999</c:v>
                </c:pt>
                <c:pt idx="243">
                  <c:v>1.028</c:v>
                </c:pt>
                <c:pt idx="244">
                  <c:v>1.0289999999999999</c:v>
                </c:pt>
                <c:pt idx="245">
                  <c:v>1.03</c:v>
                </c:pt>
                <c:pt idx="246">
                  <c:v>1.0309999999999999</c:v>
                </c:pt>
                <c:pt idx="247">
                  <c:v>1.032</c:v>
                </c:pt>
                <c:pt idx="248">
                  <c:v>1.0329999999999999</c:v>
                </c:pt>
                <c:pt idx="249">
                  <c:v>1.034</c:v>
                </c:pt>
                <c:pt idx="250">
                  <c:v>1.0349999999999999</c:v>
                </c:pt>
                <c:pt idx="251">
                  <c:v>1.036</c:v>
                </c:pt>
                <c:pt idx="252">
                  <c:v>1.0369999999999999</c:v>
                </c:pt>
                <c:pt idx="253">
                  <c:v>1.038</c:v>
                </c:pt>
                <c:pt idx="254">
                  <c:v>1.0389999999999999</c:v>
                </c:pt>
                <c:pt idx="255">
                  <c:v>1.04</c:v>
                </c:pt>
                <c:pt idx="256">
                  <c:v>1.0409999999999999</c:v>
                </c:pt>
                <c:pt idx="257">
                  <c:v>1.042</c:v>
                </c:pt>
                <c:pt idx="258">
                  <c:v>1.0429999999999999</c:v>
                </c:pt>
                <c:pt idx="259">
                  <c:v>1.044</c:v>
                </c:pt>
                <c:pt idx="260">
                  <c:v>1.0449999999999999</c:v>
                </c:pt>
                <c:pt idx="261">
                  <c:v>1.046</c:v>
                </c:pt>
                <c:pt idx="262">
                  <c:v>1.0469999999999999</c:v>
                </c:pt>
                <c:pt idx="263">
                  <c:v>1.048</c:v>
                </c:pt>
                <c:pt idx="264">
                  <c:v>1.0489999999999999</c:v>
                </c:pt>
                <c:pt idx="265">
                  <c:v>1.05</c:v>
                </c:pt>
                <c:pt idx="266">
                  <c:v>1.0509999999999999</c:v>
                </c:pt>
                <c:pt idx="267">
                  <c:v>1.052</c:v>
                </c:pt>
                <c:pt idx="268">
                  <c:v>1.0529999999999999</c:v>
                </c:pt>
                <c:pt idx="269">
                  <c:v>1.054</c:v>
                </c:pt>
                <c:pt idx="270">
                  <c:v>1.0549999999999999</c:v>
                </c:pt>
                <c:pt idx="271">
                  <c:v>1.056</c:v>
                </c:pt>
                <c:pt idx="272">
                  <c:v>1.0569999999999999</c:v>
                </c:pt>
                <c:pt idx="273">
                  <c:v>1.0580000000000001</c:v>
                </c:pt>
                <c:pt idx="274">
                  <c:v>1.0589999999999999</c:v>
                </c:pt>
                <c:pt idx="275">
                  <c:v>1.06</c:v>
                </c:pt>
                <c:pt idx="276">
                  <c:v>1.0609999999999999</c:v>
                </c:pt>
                <c:pt idx="277">
                  <c:v>1.0620000000000001</c:v>
                </c:pt>
                <c:pt idx="278">
                  <c:v>1.0629999999999999</c:v>
                </c:pt>
                <c:pt idx="279">
                  <c:v>1.0640000000000001</c:v>
                </c:pt>
                <c:pt idx="280">
                  <c:v>1.0649999999999999</c:v>
                </c:pt>
                <c:pt idx="281">
                  <c:v>1.0660000000000001</c:v>
                </c:pt>
                <c:pt idx="282">
                  <c:v>1.0669999999999999</c:v>
                </c:pt>
                <c:pt idx="283">
                  <c:v>1.0680000000000001</c:v>
                </c:pt>
                <c:pt idx="284">
                  <c:v>1.069</c:v>
                </c:pt>
                <c:pt idx="285">
                  <c:v>1.07</c:v>
                </c:pt>
                <c:pt idx="286">
                  <c:v>1.071</c:v>
                </c:pt>
                <c:pt idx="287">
                  <c:v>1.0720000000000001</c:v>
                </c:pt>
                <c:pt idx="288">
                  <c:v>1.073</c:v>
                </c:pt>
                <c:pt idx="289">
                  <c:v>1.0740000000000001</c:v>
                </c:pt>
                <c:pt idx="290">
                  <c:v>1.075</c:v>
                </c:pt>
                <c:pt idx="291">
                  <c:v>1.0760000000000001</c:v>
                </c:pt>
                <c:pt idx="292">
                  <c:v>1.077</c:v>
                </c:pt>
                <c:pt idx="293">
                  <c:v>1.0780000000000001</c:v>
                </c:pt>
                <c:pt idx="294">
                  <c:v>1.079</c:v>
                </c:pt>
                <c:pt idx="295">
                  <c:v>1.08</c:v>
                </c:pt>
                <c:pt idx="296">
                  <c:v>1.081</c:v>
                </c:pt>
                <c:pt idx="297">
                  <c:v>1.0820000000000001</c:v>
                </c:pt>
                <c:pt idx="298">
                  <c:v>1.083</c:v>
                </c:pt>
                <c:pt idx="299">
                  <c:v>1.0840000000000001</c:v>
                </c:pt>
                <c:pt idx="300">
                  <c:v>1.085</c:v>
                </c:pt>
                <c:pt idx="301">
                  <c:v>1.0860000000000001</c:v>
                </c:pt>
                <c:pt idx="302">
                  <c:v>1.087</c:v>
                </c:pt>
                <c:pt idx="303">
                  <c:v>1.0880000000000001</c:v>
                </c:pt>
                <c:pt idx="304">
                  <c:v>1.089</c:v>
                </c:pt>
                <c:pt idx="305">
                  <c:v>1.0900000000000001</c:v>
                </c:pt>
                <c:pt idx="306">
                  <c:v>1.091</c:v>
                </c:pt>
                <c:pt idx="307">
                  <c:v>1.0920000000000001</c:v>
                </c:pt>
                <c:pt idx="308">
                  <c:v>1.093</c:v>
                </c:pt>
                <c:pt idx="309">
                  <c:v>1.0940000000000001</c:v>
                </c:pt>
                <c:pt idx="310">
                  <c:v>1.095</c:v>
                </c:pt>
                <c:pt idx="311">
                  <c:v>1.0960000000000001</c:v>
                </c:pt>
                <c:pt idx="312">
                  <c:v>1.097</c:v>
                </c:pt>
                <c:pt idx="313">
                  <c:v>1.0980000000000001</c:v>
                </c:pt>
                <c:pt idx="314">
                  <c:v>1.099</c:v>
                </c:pt>
                <c:pt idx="315">
                  <c:v>1.1000000000000001</c:v>
                </c:pt>
                <c:pt idx="316">
                  <c:v>1.101</c:v>
                </c:pt>
                <c:pt idx="317">
                  <c:v>1.1020000000000001</c:v>
                </c:pt>
                <c:pt idx="318">
                  <c:v>1.103</c:v>
                </c:pt>
                <c:pt idx="319">
                  <c:v>1.1040000000000001</c:v>
                </c:pt>
                <c:pt idx="320">
                  <c:v>1.105</c:v>
                </c:pt>
                <c:pt idx="321">
                  <c:v>1.1060000000000001</c:v>
                </c:pt>
                <c:pt idx="322">
                  <c:v>1.107</c:v>
                </c:pt>
                <c:pt idx="323">
                  <c:v>1.1080000000000001</c:v>
                </c:pt>
                <c:pt idx="324">
                  <c:v>1.109</c:v>
                </c:pt>
                <c:pt idx="325">
                  <c:v>1.1100000000000001</c:v>
                </c:pt>
                <c:pt idx="326">
                  <c:v>1.111</c:v>
                </c:pt>
                <c:pt idx="327">
                  <c:v>1.1120000000000001</c:v>
                </c:pt>
                <c:pt idx="328">
                  <c:v>1.113</c:v>
                </c:pt>
                <c:pt idx="329">
                  <c:v>1.1140000000000001</c:v>
                </c:pt>
                <c:pt idx="330">
                  <c:v>1.115</c:v>
                </c:pt>
                <c:pt idx="331">
                  <c:v>1.1160000000000001</c:v>
                </c:pt>
                <c:pt idx="332">
                  <c:v>1.117</c:v>
                </c:pt>
                <c:pt idx="333">
                  <c:v>1.1180000000000001</c:v>
                </c:pt>
                <c:pt idx="334">
                  <c:v>1.119</c:v>
                </c:pt>
                <c:pt idx="335">
                  <c:v>1.1200000000000001</c:v>
                </c:pt>
                <c:pt idx="336">
                  <c:v>1.121</c:v>
                </c:pt>
                <c:pt idx="337">
                  <c:v>1.1220000000000001</c:v>
                </c:pt>
                <c:pt idx="338">
                  <c:v>1.123</c:v>
                </c:pt>
                <c:pt idx="339">
                  <c:v>1.1240000000000001</c:v>
                </c:pt>
                <c:pt idx="340">
                  <c:v>1.125</c:v>
                </c:pt>
                <c:pt idx="341">
                  <c:v>1.1259999999999999</c:v>
                </c:pt>
                <c:pt idx="342">
                  <c:v>1.127</c:v>
                </c:pt>
                <c:pt idx="343">
                  <c:v>1.1279999999999999</c:v>
                </c:pt>
                <c:pt idx="344">
                  <c:v>1.129</c:v>
                </c:pt>
                <c:pt idx="345">
                  <c:v>1.1299999999999999</c:v>
                </c:pt>
                <c:pt idx="346">
                  <c:v>1.131</c:v>
                </c:pt>
                <c:pt idx="347">
                  <c:v>1.1319999999999999</c:v>
                </c:pt>
                <c:pt idx="348">
                  <c:v>1.133</c:v>
                </c:pt>
                <c:pt idx="349">
                  <c:v>1.1339999999999999</c:v>
                </c:pt>
                <c:pt idx="350">
                  <c:v>1.135</c:v>
                </c:pt>
                <c:pt idx="351">
                  <c:v>1.1359999999999999</c:v>
                </c:pt>
                <c:pt idx="352">
                  <c:v>1.137</c:v>
                </c:pt>
                <c:pt idx="353">
                  <c:v>1.1379999999999999</c:v>
                </c:pt>
                <c:pt idx="354">
                  <c:v>1.139</c:v>
                </c:pt>
                <c:pt idx="355">
                  <c:v>1.1399999999999999</c:v>
                </c:pt>
                <c:pt idx="356">
                  <c:v>1.141</c:v>
                </c:pt>
                <c:pt idx="357">
                  <c:v>1.1419999999999999</c:v>
                </c:pt>
                <c:pt idx="358">
                  <c:v>1.143</c:v>
                </c:pt>
                <c:pt idx="359">
                  <c:v>1.1439999999999999</c:v>
                </c:pt>
                <c:pt idx="360">
                  <c:v>1.145</c:v>
                </c:pt>
                <c:pt idx="361">
                  <c:v>1.1459999999999999</c:v>
                </c:pt>
                <c:pt idx="362">
                  <c:v>1.147</c:v>
                </c:pt>
                <c:pt idx="363">
                  <c:v>1.1479999999999999</c:v>
                </c:pt>
                <c:pt idx="364">
                  <c:v>1.149</c:v>
                </c:pt>
                <c:pt idx="365">
                  <c:v>1.1499999999999999</c:v>
                </c:pt>
                <c:pt idx="366">
                  <c:v>1.151</c:v>
                </c:pt>
                <c:pt idx="367">
                  <c:v>1.1519999999999999</c:v>
                </c:pt>
                <c:pt idx="368">
                  <c:v>1.153</c:v>
                </c:pt>
                <c:pt idx="369">
                  <c:v>1.1539999999999999</c:v>
                </c:pt>
                <c:pt idx="370">
                  <c:v>1.155</c:v>
                </c:pt>
                <c:pt idx="371">
                  <c:v>1.1559999999999999</c:v>
                </c:pt>
                <c:pt idx="372">
                  <c:v>1.157</c:v>
                </c:pt>
                <c:pt idx="373">
                  <c:v>1.1579999999999999</c:v>
                </c:pt>
                <c:pt idx="374">
                  <c:v>1.159</c:v>
                </c:pt>
                <c:pt idx="375">
                  <c:v>1.1599999999999999</c:v>
                </c:pt>
                <c:pt idx="376">
                  <c:v>1.161</c:v>
                </c:pt>
                <c:pt idx="377">
                  <c:v>1.1619999999999999</c:v>
                </c:pt>
                <c:pt idx="378">
                  <c:v>1.163</c:v>
                </c:pt>
                <c:pt idx="379">
                  <c:v>1.1639999999999999</c:v>
                </c:pt>
                <c:pt idx="380">
                  <c:v>1.165</c:v>
                </c:pt>
                <c:pt idx="381">
                  <c:v>1.1659999999999999</c:v>
                </c:pt>
                <c:pt idx="382">
                  <c:v>1.167</c:v>
                </c:pt>
                <c:pt idx="383">
                  <c:v>1.1679999999999999</c:v>
                </c:pt>
                <c:pt idx="384">
                  <c:v>1.169</c:v>
                </c:pt>
                <c:pt idx="385">
                  <c:v>1.17</c:v>
                </c:pt>
                <c:pt idx="386">
                  <c:v>1.171</c:v>
                </c:pt>
                <c:pt idx="387">
                  <c:v>1.1719999999999999</c:v>
                </c:pt>
                <c:pt idx="388">
                  <c:v>1.173</c:v>
                </c:pt>
                <c:pt idx="389">
                  <c:v>1.1739999999999999</c:v>
                </c:pt>
                <c:pt idx="390">
                  <c:v>1.175</c:v>
                </c:pt>
                <c:pt idx="391">
                  <c:v>1.1759999999999999</c:v>
                </c:pt>
                <c:pt idx="392">
                  <c:v>1.177</c:v>
                </c:pt>
                <c:pt idx="393">
                  <c:v>1.1779999999999999</c:v>
                </c:pt>
                <c:pt idx="394">
                  <c:v>1.179</c:v>
                </c:pt>
                <c:pt idx="395">
                  <c:v>1.18</c:v>
                </c:pt>
                <c:pt idx="396">
                  <c:v>1.181</c:v>
                </c:pt>
                <c:pt idx="397">
                  <c:v>1.1819999999999999</c:v>
                </c:pt>
                <c:pt idx="398">
                  <c:v>1.1830000000000001</c:v>
                </c:pt>
                <c:pt idx="399">
                  <c:v>1.1839999999999999</c:v>
                </c:pt>
                <c:pt idx="400">
                  <c:v>1.1850000000000001</c:v>
                </c:pt>
                <c:pt idx="401">
                  <c:v>1.1859999999999999</c:v>
                </c:pt>
                <c:pt idx="402">
                  <c:v>1.1870000000000001</c:v>
                </c:pt>
                <c:pt idx="403">
                  <c:v>1.1879999999999999</c:v>
                </c:pt>
                <c:pt idx="404">
                  <c:v>1.1890000000000001</c:v>
                </c:pt>
                <c:pt idx="405">
                  <c:v>1.19</c:v>
                </c:pt>
                <c:pt idx="406">
                  <c:v>1.1910000000000001</c:v>
                </c:pt>
                <c:pt idx="407">
                  <c:v>1.1919999999999999</c:v>
                </c:pt>
                <c:pt idx="408">
                  <c:v>1.1930000000000001</c:v>
                </c:pt>
                <c:pt idx="409">
                  <c:v>1.194</c:v>
                </c:pt>
                <c:pt idx="410">
                  <c:v>1.1950000000000001</c:v>
                </c:pt>
                <c:pt idx="411">
                  <c:v>1.196</c:v>
                </c:pt>
                <c:pt idx="412">
                  <c:v>1.1970000000000001</c:v>
                </c:pt>
                <c:pt idx="413">
                  <c:v>1.198</c:v>
                </c:pt>
                <c:pt idx="414">
                  <c:v>1.1990000000000001</c:v>
                </c:pt>
                <c:pt idx="415">
                  <c:v>1.2</c:v>
                </c:pt>
                <c:pt idx="416">
                  <c:v>1.2010000000000001</c:v>
                </c:pt>
                <c:pt idx="417">
                  <c:v>1.202</c:v>
                </c:pt>
                <c:pt idx="418">
                  <c:v>1.2030000000000001</c:v>
                </c:pt>
                <c:pt idx="419">
                  <c:v>1.204</c:v>
                </c:pt>
                <c:pt idx="420">
                  <c:v>1.2050000000000001</c:v>
                </c:pt>
                <c:pt idx="421">
                  <c:v>1.206</c:v>
                </c:pt>
                <c:pt idx="422">
                  <c:v>1.2070000000000001</c:v>
                </c:pt>
                <c:pt idx="423">
                  <c:v>1.208</c:v>
                </c:pt>
                <c:pt idx="424">
                  <c:v>1.2090000000000001</c:v>
                </c:pt>
                <c:pt idx="425">
                  <c:v>1.21</c:v>
                </c:pt>
                <c:pt idx="426">
                  <c:v>1.2110000000000001</c:v>
                </c:pt>
                <c:pt idx="427">
                  <c:v>1.212</c:v>
                </c:pt>
                <c:pt idx="428">
                  <c:v>1.2130000000000001</c:v>
                </c:pt>
                <c:pt idx="429">
                  <c:v>1.214</c:v>
                </c:pt>
                <c:pt idx="430">
                  <c:v>1.2150000000000001</c:v>
                </c:pt>
                <c:pt idx="431">
                  <c:v>1.216</c:v>
                </c:pt>
                <c:pt idx="432">
                  <c:v>1.2170000000000001</c:v>
                </c:pt>
                <c:pt idx="433">
                  <c:v>1.218</c:v>
                </c:pt>
                <c:pt idx="434">
                  <c:v>1.2190000000000001</c:v>
                </c:pt>
                <c:pt idx="435">
                  <c:v>1.22</c:v>
                </c:pt>
                <c:pt idx="436">
                  <c:v>1.2210000000000001</c:v>
                </c:pt>
                <c:pt idx="437">
                  <c:v>1.222</c:v>
                </c:pt>
                <c:pt idx="438">
                  <c:v>1.2230000000000001</c:v>
                </c:pt>
                <c:pt idx="439">
                  <c:v>1.224</c:v>
                </c:pt>
                <c:pt idx="440">
                  <c:v>1.2250000000000001</c:v>
                </c:pt>
                <c:pt idx="441">
                  <c:v>1.226</c:v>
                </c:pt>
                <c:pt idx="442">
                  <c:v>1.2270000000000001</c:v>
                </c:pt>
                <c:pt idx="443">
                  <c:v>1.228</c:v>
                </c:pt>
                <c:pt idx="444">
                  <c:v>1.2290000000000001</c:v>
                </c:pt>
                <c:pt idx="445">
                  <c:v>1.23</c:v>
                </c:pt>
                <c:pt idx="446">
                  <c:v>1.2310000000000001</c:v>
                </c:pt>
                <c:pt idx="447">
                  <c:v>1.232</c:v>
                </c:pt>
                <c:pt idx="448">
                  <c:v>1.2330000000000001</c:v>
                </c:pt>
                <c:pt idx="449">
                  <c:v>1.234</c:v>
                </c:pt>
                <c:pt idx="450">
                  <c:v>1.2350000000000001</c:v>
                </c:pt>
                <c:pt idx="451">
                  <c:v>1.236</c:v>
                </c:pt>
                <c:pt idx="452">
                  <c:v>1.2370000000000001</c:v>
                </c:pt>
                <c:pt idx="453">
                  <c:v>1.238</c:v>
                </c:pt>
                <c:pt idx="454">
                  <c:v>1.2390000000000001</c:v>
                </c:pt>
                <c:pt idx="455">
                  <c:v>1.24</c:v>
                </c:pt>
                <c:pt idx="456">
                  <c:v>1.2410000000000001</c:v>
                </c:pt>
                <c:pt idx="457">
                  <c:v>1.242</c:v>
                </c:pt>
                <c:pt idx="458">
                  <c:v>1.2430000000000001</c:v>
                </c:pt>
                <c:pt idx="459">
                  <c:v>1.244</c:v>
                </c:pt>
                <c:pt idx="460">
                  <c:v>1.2450000000000001</c:v>
                </c:pt>
                <c:pt idx="461">
                  <c:v>1.246</c:v>
                </c:pt>
                <c:pt idx="462">
                  <c:v>1.2470000000000001</c:v>
                </c:pt>
                <c:pt idx="463">
                  <c:v>1.248</c:v>
                </c:pt>
                <c:pt idx="464">
                  <c:v>1.2490000000000001</c:v>
                </c:pt>
                <c:pt idx="465">
                  <c:v>1.25</c:v>
                </c:pt>
                <c:pt idx="466">
                  <c:v>1.2509999999999999</c:v>
                </c:pt>
                <c:pt idx="467">
                  <c:v>1.252</c:v>
                </c:pt>
                <c:pt idx="468">
                  <c:v>1.2529999999999999</c:v>
                </c:pt>
                <c:pt idx="469">
                  <c:v>1.254</c:v>
                </c:pt>
                <c:pt idx="470">
                  <c:v>1.2549999999999999</c:v>
                </c:pt>
                <c:pt idx="471">
                  <c:v>1.256</c:v>
                </c:pt>
                <c:pt idx="472">
                  <c:v>1.2569999999999999</c:v>
                </c:pt>
                <c:pt idx="473">
                  <c:v>1.258</c:v>
                </c:pt>
                <c:pt idx="474">
                  <c:v>1.2589999999999999</c:v>
                </c:pt>
                <c:pt idx="475">
                  <c:v>1.26</c:v>
                </c:pt>
                <c:pt idx="476">
                  <c:v>1.2609999999999999</c:v>
                </c:pt>
                <c:pt idx="477">
                  <c:v>1.262</c:v>
                </c:pt>
                <c:pt idx="478">
                  <c:v>1.2629999999999999</c:v>
                </c:pt>
                <c:pt idx="479">
                  <c:v>1.264</c:v>
                </c:pt>
                <c:pt idx="480">
                  <c:v>1.2649999999999999</c:v>
                </c:pt>
                <c:pt idx="481">
                  <c:v>1.266</c:v>
                </c:pt>
                <c:pt idx="482">
                  <c:v>1.2669999999999999</c:v>
                </c:pt>
                <c:pt idx="483">
                  <c:v>1.268</c:v>
                </c:pt>
                <c:pt idx="484">
                  <c:v>1.2689999999999999</c:v>
                </c:pt>
                <c:pt idx="485">
                  <c:v>1.27</c:v>
                </c:pt>
                <c:pt idx="486">
                  <c:v>1.2709999999999999</c:v>
                </c:pt>
                <c:pt idx="487">
                  <c:v>1.272</c:v>
                </c:pt>
                <c:pt idx="488">
                  <c:v>1.2729999999999999</c:v>
                </c:pt>
                <c:pt idx="489">
                  <c:v>1.274</c:v>
                </c:pt>
                <c:pt idx="490">
                  <c:v>1.2749999999999999</c:v>
                </c:pt>
                <c:pt idx="491">
                  <c:v>1.276</c:v>
                </c:pt>
                <c:pt idx="492">
                  <c:v>1.2769999999999999</c:v>
                </c:pt>
                <c:pt idx="493">
                  <c:v>1.278</c:v>
                </c:pt>
                <c:pt idx="494">
                  <c:v>1.2789999999999999</c:v>
                </c:pt>
                <c:pt idx="495">
                  <c:v>1.28</c:v>
                </c:pt>
                <c:pt idx="496">
                  <c:v>1.2809999999999999</c:v>
                </c:pt>
                <c:pt idx="497">
                  <c:v>1.282</c:v>
                </c:pt>
                <c:pt idx="498">
                  <c:v>1.2829999999999999</c:v>
                </c:pt>
                <c:pt idx="499">
                  <c:v>1.284</c:v>
                </c:pt>
                <c:pt idx="500">
                  <c:v>1.2849999999999999</c:v>
                </c:pt>
                <c:pt idx="501">
                  <c:v>1.286</c:v>
                </c:pt>
                <c:pt idx="502">
                  <c:v>1.2869999999999999</c:v>
                </c:pt>
                <c:pt idx="503">
                  <c:v>1.288</c:v>
                </c:pt>
                <c:pt idx="504">
                  <c:v>1.2889999999999999</c:v>
                </c:pt>
                <c:pt idx="505">
                  <c:v>1.29</c:v>
                </c:pt>
                <c:pt idx="506">
                  <c:v>1.2909999999999999</c:v>
                </c:pt>
                <c:pt idx="507">
                  <c:v>1.292</c:v>
                </c:pt>
                <c:pt idx="508">
                  <c:v>1.2929999999999999</c:v>
                </c:pt>
                <c:pt idx="509">
                  <c:v>1.294</c:v>
                </c:pt>
                <c:pt idx="510">
                  <c:v>1.2949999999999999</c:v>
                </c:pt>
                <c:pt idx="511">
                  <c:v>1.296</c:v>
                </c:pt>
                <c:pt idx="512">
                  <c:v>1.2969999999999999</c:v>
                </c:pt>
                <c:pt idx="513">
                  <c:v>1.298</c:v>
                </c:pt>
                <c:pt idx="514">
                  <c:v>1.2989999999999999</c:v>
                </c:pt>
                <c:pt idx="515">
                  <c:v>1.3</c:v>
                </c:pt>
                <c:pt idx="516">
                  <c:v>1.3009999999999999</c:v>
                </c:pt>
                <c:pt idx="517">
                  <c:v>1.302</c:v>
                </c:pt>
                <c:pt idx="518">
                  <c:v>1.3029999999999999</c:v>
                </c:pt>
                <c:pt idx="519">
                  <c:v>1.304</c:v>
                </c:pt>
                <c:pt idx="520">
                  <c:v>1.3049999999999999</c:v>
                </c:pt>
                <c:pt idx="521">
                  <c:v>1.306</c:v>
                </c:pt>
                <c:pt idx="522">
                  <c:v>1.3069999999999999</c:v>
                </c:pt>
                <c:pt idx="523">
                  <c:v>1.3080000000000001</c:v>
                </c:pt>
                <c:pt idx="524">
                  <c:v>1.3089999999999999</c:v>
                </c:pt>
                <c:pt idx="525">
                  <c:v>1.31</c:v>
                </c:pt>
                <c:pt idx="526">
                  <c:v>1.3109999999999999</c:v>
                </c:pt>
                <c:pt idx="527">
                  <c:v>1.3120000000000001</c:v>
                </c:pt>
                <c:pt idx="528">
                  <c:v>1.3129999999999999</c:v>
                </c:pt>
                <c:pt idx="529">
                  <c:v>1.3140000000000001</c:v>
                </c:pt>
                <c:pt idx="530">
                  <c:v>1.3149999999999999</c:v>
                </c:pt>
                <c:pt idx="531">
                  <c:v>1.3160000000000001</c:v>
                </c:pt>
                <c:pt idx="532">
                  <c:v>1.3169999999999999</c:v>
                </c:pt>
                <c:pt idx="533">
                  <c:v>1.3180000000000001</c:v>
                </c:pt>
                <c:pt idx="534">
                  <c:v>1.319</c:v>
                </c:pt>
                <c:pt idx="535">
                  <c:v>1.32</c:v>
                </c:pt>
                <c:pt idx="536">
                  <c:v>1.321</c:v>
                </c:pt>
                <c:pt idx="537">
                  <c:v>1.3220000000000001</c:v>
                </c:pt>
                <c:pt idx="538">
                  <c:v>1.323</c:v>
                </c:pt>
                <c:pt idx="539">
                  <c:v>1.3240000000000001</c:v>
                </c:pt>
                <c:pt idx="540">
                  <c:v>1.325</c:v>
                </c:pt>
                <c:pt idx="541">
                  <c:v>1.3260000000000001</c:v>
                </c:pt>
                <c:pt idx="542">
                  <c:v>1.327</c:v>
                </c:pt>
                <c:pt idx="543">
                  <c:v>1.3280000000000001</c:v>
                </c:pt>
                <c:pt idx="544">
                  <c:v>1.329</c:v>
                </c:pt>
                <c:pt idx="545">
                  <c:v>1.33</c:v>
                </c:pt>
                <c:pt idx="546">
                  <c:v>1.331</c:v>
                </c:pt>
                <c:pt idx="547">
                  <c:v>1.3320000000000001</c:v>
                </c:pt>
                <c:pt idx="548">
                  <c:v>1.333</c:v>
                </c:pt>
                <c:pt idx="549">
                  <c:v>1.3340000000000001</c:v>
                </c:pt>
                <c:pt idx="550">
                  <c:v>1.335</c:v>
                </c:pt>
                <c:pt idx="551">
                  <c:v>1.3360000000000001</c:v>
                </c:pt>
                <c:pt idx="552">
                  <c:v>1.337</c:v>
                </c:pt>
                <c:pt idx="553">
                  <c:v>1.3380000000000001</c:v>
                </c:pt>
                <c:pt idx="554">
                  <c:v>1.339</c:v>
                </c:pt>
                <c:pt idx="555">
                  <c:v>1.34</c:v>
                </c:pt>
                <c:pt idx="556">
                  <c:v>1.341</c:v>
                </c:pt>
                <c:pt idx="557">
                  <c:v>1.3420000000000001</c:v>
                </c:pt>
                <c:pt idx="558">
                  <c:v>1.343</c:v>
                </c:pt>
                <c:pt idx="559">
                  <c:v>1.3440000000000001</c:v>
                </c:pt>
                <c:pt idx="560">
                  <c:v>1.345</c:v>
                </c:pt>
                <c:pt idx="561">
                  <c:v>1.3460000000000001</c:v>
                </c:pt>
                <c:pt idx="562">
                  <c:v>1.347</c:v>
                </c:pt>
                <c:pt idx="563">
                  <c:v>1.3480000000000001</c:v>
                </c:pt>
                <c:pt idx="564">
                  <c:v>1.349</c:v>
                </c:pt>
                <c:pt idx="565">
                  <c:v>1.35</c:v>
                </c:pt>
                <c:pt idx="566">
                  <c:v>1.351</c:v>
                </c:pt>
                <c:pt idx="567">
                  <c:v>1.3520000000000001</c:v>
                </c:pt>
                <c:pt idx="568">
                  <c:v>1.353</c:v>
                </c:pt>
                <c:pt idx="569">
                  <c:v>1.3540000000000001</c:v>
                </c:pt>
                <c:pt idx="570">
                  <c:v>1.355</c:v>
                </c:pt>
                <c:pt idx="571">
                  <c:v>1.3560000000000001</c:v>
                </c:pt>
                <c:pt idx="572">
                  <c:v>1.357</c:v>
                </c:pt>
                <c:pt idx="573">
                  <c:v>1.3580000000000001</c:v>
                </c:pt>
                <c:pt idx="574">
                  <c:v>1.359</c:v>
                </c:pt>
                <c:pt idx="575">
                  <c:v>1.36</c:v>
                </c:pt>
                <c:pt idx="576">
                  <c:v>1.361</c:v>
                </c:pt>
                <c:pt idx="577">
                  <c:v>1.3620000000000001</c:v>
                </c:pt>
                <c:pt idx="578">
                  <c:v>1.363</c:v>
                </c:pt>
                <c:pt idx="579">
                  <c:v>1.3640000000000001</c:v>
                </c:pt>
                <c:pt idx="580">
                  <c:v>1.365</c:v>
                </c:pt>
                <c:pt idx="581">
                  <c:v>1.3660000000000001</c:v>
                </c:pt>
                <c:pt idx="582">
                  <c:v>1.367</c:v>
                </c:pt>
                <c:pt idx="583">
                  <c:v>1.3680000000000001</c:v>
                </c:pt>
                <c:pt idx="584">
                  <c:v>1.369</c:v>
                </c:pt>
                <c:pt idx="585">
                  <c:v>1.37</c:v>
                </c:pt>
                <c:pt idx="586">
                  <c:v>1.371</c:v>
                </c:pt>
                <c:pt idx="587">
                  <c:v>1.3720000000000001</c:v>
                </c:pt>
                <c:pt idx="588">
                  <c:v>1.373</c:v>
                </c:pt>
                <c:pt idx="589">
                  <c:v>1.3740000000000001</c:v>
                </c:pt>
                <c:pt idx="590">
                  <c:v>1.375</c:v>
                </c:pt>
                <c:pt idx="591">
                  <c:v>1.3759999999999999</c:v>
                </c:pt>
                <c:pt idx="592">
                  <c:v>1.377</c:v>
                </c:pt>
                <c:pt idx="593">
                  <c:v>1.3779999999999999</c:v>
                </c:pt>
                <c:pt idx="594">
                  <c:v>1.379</c:v>
                </c:pt>
                <c:pt idx="595">
                  <c:v>1.38</c:v>
                </c:pt>
                <c:pt idx="596">
                  <c:v>1.381</c:v>
                </c:pt>
                <c:pt idx="597">
                  <c:v>1.3819999999999999</c:v>
                </c:pt>
                <c:pt idx="598">
                  <c:v>1.383</c:v>
                </c:pt>
                <c:pt idx="599">
                  <c:v>1.3839999999999999</c:v>
                </c:pt>
                <c:pt idx="600">
                  <c:v>1.385</c:v>
                </c:pt>
                <c:pt idx="601">
                  <c:v>1.3859999999999999</c:v>
                </c:pt>
                <c:pt idx="602">
                  <c:v>1.387</c:v>
                </c:pt>
                <c:pt idx="603">
                  <c:v>1.3879999999999999</c:v>
                </c:pt>
                <c:pt idx="604">
                  <c:v>1.389</c:v>
                </c:pt>
                <c:pt idx="605">
                  <c:v>1.39</c:v>
                </c:pt>
                <c:pt idx="606">
                  <c:v>1.391</c:v>
                </c:pt>
                <c:pt idx="607">
                  <c:v>1.3919999999999999</c:v>
                </c:pt>
                <c:pt idx="608">
                  <c:v>1.393</c:v>
                </c:pt>
                <c:pt idx="609">
                  <c:v>1.3939999999999999</c:v>
                </c:pt>
                <c:pt idx="610">
                  <c:v>1.395</c:v>
                </c:pt>
                <c:pt idx="611">
                  <c:v>1.3959999999999999</c:v>
                </c:pt>
                <c:pt idx="612">
                  <c:v>1.397</c:v>
                </c:pt>
                <c:pt idx="613">
                  <c:v>1.3979999999999999</c:v>
                </c:pt>
                <c:pt idx="614">
                  <c:v>1.399</c:v>
                </c:pt>
                <c:pt idx="615">
                  <c:v>1.4</c:v>
                </c:pt>
                <c:pt idx="616">
                  <c:v>1.401</c:v>
                </c:pt>
                <c:pt idx="617">
                  <c:v>1.4019999999999999</c:v>
                </c:pt>
                <c:pt idx="618">
                  <c:v>1.403</c:v>
                </c:pt>
                <c:pt idx="619">
                  <c:v>1.4039999999999999</c:v>
                </c:pt>
                <c:pt idx="620">
                  <c:v>1.405</c:v>
                </c:pt>
                <c:pt idx="621">
                  <c:v>1.4059999999999999</c:v>
                </c:pt>
                <c:pt idx="622">
                  <c:v>1.407</c:v>
                </c:pt>
                <c:pt idx="623">
                  <c:v>1.4079999999999999</c:v>
                </c:pt>
                <c:pt idx="624">
                  <c:v>1.409</c:v>
                </c:pt>
                <c:pt idx="625">
                  <c:v>1.41</c:v>
                </c:pt>
                <c:pt idx="626">
                  <c:v>1.411</c:v>
                </c:pt>
                <c:pt idx="627">
                  <c:v>1.4119999999999999</c:v>
                </c:pt>
                <c:pt idx="628">
                  <c:v>1.413</c:v>
                </c:pt>
                <c:pt idx="629">
                  <c:v>1.4139999999999999</c:v>
                </c:pt>
                <c:pt idx="630">
                  <c:v>1.415</c:v>
                </c:pt>
                <c:pt idx="631">
                  <c:v>1.4159999999999999</c:v>
                </c:pt>
                <c:pt idx="632">
                  <c:v>1.417</c:v>
                </c:pt>
                <c:pt idx="633">
                  <c:v>1.4179999999999999</c:v>
                </c:pt>
                <c:pt idx="634">
                  <c:v>1.419</c:v>
                </c:pt>
                <c:pt idx="635">
                  <c:v>1.42</c:v>
                </c:pt>
                <c:pt idx="636">
                  <c:v>1.421</c:v>
                </c:pt>
                <c:pt idx="637">
                  <c:v>1.4219999999999999</c:v>
                </c:pt>
                <c:pt idx="638">
                  <c:v>1.423</c:v>
                </c:pt>
                <c:pt idx="639">
                  <c:v>1.4239999999999999</c:v>
                </c:pt>
                <c:pt idx="640">
                  <c:v>1.425</c:v>
                </c:pt>
                <c:pt idx="641">
                  <c:v>1.4259999999999999</c:v>
                </c:pt>
                <c:pt idx="642">
                  <c:v>1.427</c:v>
                </c:pt>
                <c:pt idx="643">
                  <c:v>1.4279999999999999</c:v>
                </c:pt>
                <c:pt idx="644">
                  <c:v>1.429</c:v>
                </c:pt>
                <c:pt idx="645">
                  <c:v>1.43</c:v>
                </c:pt>
                <c:pt idx="646">
                  <c:v>1.431</c:v>
                </c:pt>
                <c:pt idx="647">
                  <c:v>1.4319999999999999</c:v>
                </c:pt>
                <c:pt idx="648">
                  <c:v>1.4330000000000001</c:v>
                </c:pt>
                <c:pt idx="649">
                  <c:v>1.4339999999999999</c:v>
                </c:pt>
                <c:pt idx="650">
                  <c:v>1.4350000000000001</c:v>
                </c:pt>
                <c:pt idx="651">
                  <c:v>1.4359999999999999</c:v>
                </c:pt>
                <c:pt idx="652">
                  <c:v>1.4370000000000001</c:v>
                </c:pt>
                <c:pt idx="653">
                  <c:v>1.4379999999999999</c:v>
                </c:pt>
                <c:pt idx="654">
                  <c:v>1.4390000000000001</c:v>
                </c:pt>
                <c:pt idx="655">
                  <c:v>1.44</c:v>
                </c:pt>
                <c:pt idx="656">
                  <c:v>1.4410000000000001</c:v>
                </c:pt>
                <c:pt idx="657">
                  <c:v>1.4419999999999999</c:v>
                </c:pt>
                <c:pt idx="658">
                  <c:v>1.4430000000000001</c:v>
                </c:pt>
                <c:pt idx="659">
                  <c:v>1.444</c:v>
                </c:pt>
                <c:pt idx="660">
                  <c:v>1.4450000000000001</c:v>
                </c:pt>
                <c:pt idx="661">
                  <c:v>1.446</c:v>
                </c:pt>
                <c:pt idx="662">
                  <c:v>1.4470000000000001</c:v>
                </c:pt>
                <c:pt idx="663">
                  <c:v>1.448</c:v>
                </c:pt>
                <c:pt idx="664">
                  <c:v>1.4490000000000001</c:v>
                </c:pt>
                <c:pt idx="665">
                  <c:v>1.45</c:v>
                </c:pt>
                <c:pt idx="666">
                  <c:v>1.4510000000000001</c:v>
                </c:pt>
                <c:pt idx="667">
                  <c:v>1.452</c:v>
                </c:pt>
                <c:pt idx="668">
                  <c:v>1.4530000000000001</c:v>
                </c:pt>
                <c:pt idx="669">
                  <c:v>1.454</c:v>
                </c:pt>
                <c:pt idx="670">
                  <c:v>1.4550000000000001</c:v>
                </c:pt>
                <c:pt idx="671">
                  <c:v>1.456</c:v>
                </c:pt>
                <c:pt idx="672">
                  <c:v>1.4570000000000001</c:v>
                </c:pt>
                <c:pt idx="673">
                  <c:v>1.458</c:v>
                </c:pt>
                <c:pt idx="674">
                  <c:v>1.4590000000000001</c:v>
                </c:pt>
                <c:pt idx="675">
                  <c:v>1.46</c:v>
                </c:pt>
                <c:pt idx="676">
                  <c:v>1.4610000000000001</c:v>
                </c:pt>
                <c:pt idx="677">
                  <c:v>1.462</c:v>
                </c:pt>
                <c:pt idx="678">
                  <c:v>1.4630000000000001</c:v>
                </c:pt>
                <c:pt idx="679">
                  <c:v>1.464</c:v>
                </c:pt>
                <c:pt idx="680">
                  <c:v>1.4650000000000001</c:v>
                </c:pt>
                <c:pt idx="681">
                  <c:v>1.466</c:v>
                </c:pt>
                <c:pt idx="682">
                  <c:v>1.4670000000000001</c:v>
                </c:pt>
                <c:pt idx="683">
                  <c:v>1.468</c:v>
                </c:pt>
                <c:pt idx="684">
                  <c:v>1.4690000000000001</c:v>
                </c:pt>
                <c:pt idx="685">
                  <c:v>1.47</c:v>
                </c:pt>
                <c:pt idx="686">
                  <c:v>1.4710000000000001</c:v>
                </c:pt>
                <c:pt idx="687">
                  <c:v>1.472</c:v>
                </c:pt>
                <c:pt idx="688">
                  <c:v>1.4730000000000001</c:v>
                </c:pt>
                <c:pt idx="689">
                  <c:v>1.474</c:v>
                </c:pt>
                <c:pt idx="690">
                  <c:v>1.4750000000000001</c:v>
                </c:pt>
                <c:pt idx="691">
                  <c:v>1.476</c:v>
                </c:pt>
                <c:pt idx="692">
                  <c:v>1.4770000000000001</c:v>
                </c:pt>
                <c:pt idx="693">
                  <c:v>1.478</c:v>
                </c:pt>
                <c:pt idx="694">
                  <c:v>1.4790000000000001</c:v>
                </c:pt>
                <c:pt idx="695">
                  <c:v>1.48</c:v>
                </c:pt>
                <c:pt idx="696">
                  <c:v>1.4810000000000001</c:v>
                </c:pt>
                <c:pt idx="697">
                  <c:v>1.482</c:v>
                </c:pt>
                <c:pt idx="698">
                  <c:v>1.4830000000000001</c:v>
                </c:pt>
                <c:pt idx="699">
                  <c:v>1.484</c:v>
                </c:pt>
                <c:pt idx="700">
                  <c:v>1.4850000000000001</c:v>
                </c:pt>
                <c:pt idx="701">
                  <c:v>1.486</c:v>
                </c:pt>
                <c:pt idx="702">
                  <c:v>1.4870000000000001</c:v>
                </c:pt>
                <c:pt idx="703">
                  <c:v>1.488</c:v>
                </c:pt>
                <c:pt idx="704">
                  <c:v>1.4890000000000001</c:v>
                </c:pt>
                <c:pt idx="705">
                  <c:v>1.49</c:v>
                </c:pt>
                <c:pt idx="706">
                  <c:v>1.4910000000000001</c:v>
                </c:pt>
                <c:pt idx="707">
                  <c:v>1.492</c:v>
                </c:pt>
                <c:pt idx="708">
                  <c:v>1.4930000000000001</c:v>
                </c:pt>
                <c:pt idx="709">
                  <c:v>1.494</c:v>
                </c:pt>
                <c:pt idx="710">
                  <c:v>1.4950000000000001</c:v>
                </c:pt>
                <c:pt idx="711">
                  <c:v>1.496</c:v>
                </c:pt>
                <c:pt idx="712">
                  <c:v>1.4970000000000001</c:v>
                </c:pt>
                <c:pt idx="713">
                  <c:v>1.498</c:v>
                </c:pt>
                <c:pt idx="714">
                  <c:v>1.4990000000000001</c:v>
                </c:pt>
                <c:pt idx="715">
                  <c:v>1.5</c:v>
                </c:pt>
                <c:pt idx="716">
                  <c:v>1.5009999999999999</c:v>
                </c:pt>
                <c:pt idx="717">
                  <c:v>1.502</c:v>
                </c:pt>
                <c:pt idx="718">
                  <c:v>1.5029999999999999</c:v>
                </c:pt>
                <c:pt idx="719">
                  <c:v>1.504</c:v>
                </c:pt>
                <c:pt idx="720">
                  <c:v>1.5049999999999999</c:v>
                </c:pt>
                <c:pt idx="721">
                  <c:v>1.506</c:v>
                </c:pt>
                <c:pt idx="722">
                  <c:v>1.5069999999999999</c:v>
                </c:pt>
                <c:pt idx="723">
                  <c:v>1.508</c:v>
                </c:pt>
                <c:pt idx="724">
                  <c:v>1.5089999999999999</c:v>
                </c:pt>
                <c:pt idx="725">
                  <c:v>1.51</c:v>
                </c:pt>
                <c:pt idx="726">
                  <c:v>1.5109999999999999</c:v>
                </c:pt>
                <c:pt idx="727">
                  <c:v>1.512</c:v>
                </c:pt>
                <c:pt idx="728">
                  <c:v>1.5129999999999999</c:v>
                </c:pt>
                <c:pt idx="729">
                  <c:v>1.514</c:v>
                </c:pt>
                <c:pt idx="730">
                  <c:v>1.5149999999999999</c:v>
                </c:pt>
                <c:pt idx="731">
                  <c:v>1.516</c:v>
                </c:pt>
                <c:pt idx="732">
                  <c:v>1.5169999999999999</c:v>
                </c:pt>
                <c:pt idx="733">
                  <c:v>1.518</c:v>
                </c:pt>
                <c:pt idx="734">
                  <c:v>1.5189999999999999</c:v>
                </c:pt>
                <c:pt idx="735">
                  <c:v>1.52</c:v>
                </c:pt>
                <c:pt idx="736">
                  <c:v>1.5209999999999999</c:v>
                </c:pt>
                <c:pt idx="737">
                  <c:v>1.522</c:v>
                </c:pt>
                <c:pt idx="738">
                  <c:v>1.5229999999999999</c:v>
                </c:pt>
                <c:pt idx="739">
                  <c:v>1.524</c:v>
                </c:pt>
                <c:pt idx="740">
                  <c:v>1.5249999999999999</c:v>
                </c:pt>
                <c:pt idx="741">
                  <c:v>1.526</c:v>
                </c:pt>
                <c:pt idx="742">
                  <c:v>1.5269999999999999</c:v>
                </c:pt>
                <c:pt idx="743">
                  <c:v>1.528</c:v>
                </c:pt>
                <c:pt idx="744">
                  <c:v>1.5289999999999999</c:v>
                </c:pt>
                <c:pt idx="745">
                  <c:v>1.53</c:v>
                </c:pt>
                <c:pt idx="746">
                  <c:v>1.5309999999999999</c:v>
                </c:pt>
                <c:pt idx="747">
                  <c:v>1.532</c:v>
                </c:pt>
                <c:pt idx="748">
                  <c:v>1.5329999999999999</c:v>
                </c:pt>
                <c:pt idx="749">
                  <c:v>1.534</c:v>
                </c:pt>
                <c:pt idx="750">
                  <c:v>1.5349999999999999</c:v>
                </c:pt>
                <c:pt idx="751">
                  <c:v>1.536</c:v>
                </c:pt>
                <c:pt idx="752">
                  <c:v>1.5369999999999999</c:v>
                </c:pt>
                <c:pt idx="753">
                  <c:v>1.538</c:v>
                </c:pt>
                <c:pt idx="754">
                  <c:v>1.5389999999999999</c:v>
                </c:pt>
                <c:pt idx="755">
                  <c:v>1.54</c:v>
                </c:pt>
                <c:pt idx="756">
                  <c:v>1.5409999999999999</c:v>
                </c:pt>
                <c:pt idx="757">
                  <c:v>1.542</c:v>
                </c:pt>
                <c:pt idx="758">
                  <c:v>1.5429999999999999</c:v>
                </c:pt>
                <c:pt idx="759">
                  <c:v>1.544</c:v>
                </c:pt>
                <c:pt idx="760">
                  <c:v>1.5449999999999999</c:v>
                </c:pt>
                <c:pt idx="761">
                  <c:v>1.546</c:v>
                </c:pt>
                <c:pt idx="762">
                  <c:v>1.5469999999999999</c:v>
                </c:pt>
                <c:pt idx="763">
                  <c:v>1.548</c:v>
                </c:pt>
                <c:pt idx="764">
                  <c:v>1.5489999999999999</c:v>
                </c:pt>
                <c:pt idx="765">
                  <c:v>1.55</c:v>
                </c:pt>
                <c:pt idx="766">
                  <c:v>1.5509999999999999</c:v>
                </c:pt>
                <c:pt idx="767">
                  <c:v>1.552</c:v>
                </c:pt>
                <c:pt idx="768">
                  <c:v>1.5529999999999999</c:v>
                </c:pt>
                <c:pt idx="769">
                  <c:v>1.554</c:v>
                </c:pt>
                <c:pt idx="770">
                  <c:v>1.5549999999999999</c:v>
                </c:pt>
                <c:pt idx="771">
                  <c:v>1.556</c:v>
                </c:pt>
                <c:pt idx="772">
                  <c:v>1.5569999999999999</c:v>
                </c:pt>
                <c:pt idx="773">
                  <c:v>1.5580000000000001</c:v>
                </c:pt>
                <c:pt idx="774">
                  <c:v>1.5589999999999999</c:v>
                </c:pt>
                <c:pt idx="775">
                  <c:v>1.56</c:v>
                </c:pt>
                <c:pt idx="776">
                  <c:v>1.5609999999999999</c:v>
                </c:pt>
                <c:pt idx="777">
                  <c:v>1.5620000000000001</c:v>
                </c:pt>
                <c:pt idx="778">
                  <c:v>1.5629999999999999</c:v>
                </c:pt>
                <c:pt idx="779">
                  <c:v>1.5640000000000001</c:v>
                </c:pt>
                <c:pt idx="780">
                  <c:v>1.5649999999999999</c:v>
                </c:pt>
                <c:pt idx="781">
                  <c:v>1.5660000000000001</c:v>
                </c:pt>
                <c:pt idx="782">
                  <c:v>1.5669999999999999</c:v>
                </c:pt>
                <c:pt idx="783">
                  <c:v>1.5680000000000001</c:v>
                </c:pt>
                <c:pt idx="784">
                  <c:v>1.569</c:v>
                </c:pt>
                <c:pt idx="785">
                  <c:v>1.57</c:v>
                </c:pt>
                <c:pt idx="786">
                  <c:v>1.571</c:v>
                </c:pt>
                <c:pt idx="787">
                  <c:v>1.5720000000000001</c:v>
                </c:pt>
                <c:pt idx="788">
                  <c:v>1.573</c:v>
                </c:pt>
                <c:pt idx="789">
                  <c:v>1.5740000000000001</c:v>
                </c:pt>
                <c:pt idx="790">
                  <c:v>1.575</c:v>
                </c:pt>
                <c:pt idx="791">
                  <c:v>1.5760000000000001</c:v>
                </c:pt>
                <c:pt idx="792">
                  <c:v>1.577</c:v>
                </c:pt>
                <c:pt idx="793">
                  <c:v>1.5780000000000001</c:v>
                </c:pt>
                <c:pt idx="794">
                  <c:v>1.579</c:v>
                </c:pt>
                <c:pt idx="795">
                  <c:v>1.58</c:v>
                </c:pt>
                <c:pt idx="796">
                  <c:v>1.581</c:v>
                </c:pt>
                <c:pt idx="797">
                  <c:v>1.5820000000000001</c:v>
                </c:pt>
                <c:pt idx="798">
                  <c:v>1.583</c:v>
                </c:pt>
                <c:pt idx="799">
                  <c:v>1.5840000000000001</c:v>
                </c:pt>
                <c:pt idx="800">
                  <c:v>1.585</c:v>
                </c:pt>
                <c:pt idx="801">
                  <c:v>1.5860000000000001</c:v>
                </c:pt>
                <c:pt idx="802">
                  <c:v>1.587</c:v>
                </c:pt>
                <c:pt idx="803">
                  <c:v>1.5880000000000001</c:v>
                </c:pt>
                <c:pt idx="804">
                  <c:v>1.589</c:v>
                </c:pt>
                <c:pt idx="805">
                  <c:v>1.59</c:v>
                </c:pt>
                <c:pt idx="806">
                  <c:v>1.591</c:v>
                </c:pt>
                <c:pt idx="807">
                  <c:v>1.5920000000000001</c:v>
                </c:pt>
                <c:pt idx="808">
                  <c:v>1.593</c:v>
                </c:pt>
                <c:pt idx="809">
                  <c:v>1.5940000000000001</c:v>
                </c:pt>
                <c:pt idx="810">
                  <c:v>1.595</c:v>
                </c:pt>
                <c:pt idx="811">
                  <c:v>1.5960000000000001</c:v>
                </c:pt>
                <c:pt idx="812">
                  <c:v>1.597</c:v>
                </c:pt>
                <c:pt idx="813">
                  <c:v>1.5980000000000001</c:v>
                </c:pt>
                <c:pt idx="814">
                  <c:v>1.599</c:v>
                </c:pt>
                <c:pt idx="815">
                  <c:v>1.6</c:v>
                </c:pt>
                <c:pt idx="816">
                  <c:v>1.601</c:v>
                </c:pt>
                <c:pt idx="817">
                  <c:v>1.6020000000000001</c:v>
                </c:pt>
                <c:pt idx="818">
                  <c:v>1.603</c:v>
                </c:pt>
                <c:pt idx="819">
                  <c:v>1.6040000000000001</c:v>
                </c:pt>
                <c:pt idx="820">
                  <c:v>1.605</c:v>
                </c:pt>
                <c:pt idx="821">
                  <c:v>1.6060000000000001</c:v>
                </c:pt>
                <c:pt idx="822">
                  <c:v>1.607</c:v>
                </c:pt>
                <c:pt idx="823">
                  <c:v>1.6080000000000001</c:v>
                </c:pt>
                <c:pt idx="824">
                  <c:v>1.609</c:v>
                </c:pt>
                <c:pt idx="825">
                  <c:v>1.61</c:v>
                </c:pt>
                <c:pt idx="826">
                  <c:v>1.611</c:v>
                </c:pt>
                <c:pt idx="827">
                  <c:v>1.6120000000000001</c:v>
                </c:pt>
                <c:pt idx="828">
                  <c:v>1.613</c:v>
                </c:pt>
                <c:pt idx="829">
                  <c:v>1.6140000000000001</c:v>
                </c:pt>
                <c:pt idx="830">
                  <c:v>1.615</c:v>
                </c:pt>
                <c:pt idx="831">
                  <c:v>1.6160000000000001</c:v>
                </c:pt>
                <c:pt idx="832">
                  <c:v>1.617</c:v>
                </c:pt>
                <c:pt idx="833">
                  <c:v>1.6180000000000001</c:v>
                </c:pt>
                <c:pt idx="834">
                  <c:v>1.619</c:v>
                </c:pt>
                <c:pt idx="835">
                  <c:v>1.62</c:v>
                </c:pt>
                <c:pt idx="836">
                  <c:v>1.621</c:v>
                </c:pt>
                <c:pt idx="837">
                  <c:v>1.6220000000000001</c:v>
                </c:pt>
                <c:pt idx="838">
                  <c:v>1.623</c:v>
                </c:pt>
                <c:pt idx="839">
                  <c:v>1.6240000000000001</c:v>
                </c:pt>
                <c:pt idx="840">
                  <c:v>1.625</c:v>
                </c:pt>
                <c:pt idx="841">
                  <c:v>1.6259999999999999</c:v>
                </c:pt>
                <c:pt idx="842">
                  <c:v>1.627</c:v>
                </c:pt>
                <c:pt idx="843">
                  <c:v>1.6279999999999999</c:v>
                </c:pt>
                <c:pt idx="844">
                  <c:v>1.629</c:v>
                </c:pt>
                <c:pt idx="845">
                  <c:v>1.63</c:v>
                </c:pt>
                <c:pt idx="846">
                  <c:v>1.631</c:v>
                </c:pt>
                <c:pt idx="847">
                  <c:v>1.6319999999999999</c:v>
                </c:pt>
                <c:pt idx="848">
                  <c:v>1.633</c:v>
                </c:pt>
                <c:pt idx="849">
                  <c:v>1.6339999999999999</c:v>
                </c:pt>
                <c:pt idx="850">
                  <c:v>1.635</c:v>
                </c:pt>
                <c:pt idx="851">
                  <c:v>1.6359999999999999</c:v>
                </c:pt>
                <c:pt idx="852">
                  <c:v>1.637</c:v>
                </c:pt>
                <c:pt idx="853">
                  <c:v>1.6379999999999999</c:v>
                </c:pt>
                <c:pt idx="854">
                  <c:v>1.639</c:v>
                </c:pt>
                <c:pt idx="855">
                  <c:v>1.64</c:v>
                </c:pt>
                <c:pt idx="856">
                  <c:v>1.641</c:v>
                </c:pt>
                <c:pt idx="857">
                  <c:v>1.6419999999999999</c:v>
                </c:pt>
                <c:pt idx="858">
                  <c:v>1.643</c:v>
                </c:pt>
                <c:pt idx="859">
                  <c:v>1.6439999999999999</c:v>
                </c:pt>
                <c:pt idx="860">
                  <c:v>1.645</c:v>
                </c:pt>
                <c:pt idx="861">
                  <c:v>1.6459999999999999</c:v>
                </c:pt>
                <c:pt idx="862">
                  <c:v>1.647</c:v>
                </c:pt>
                <c:pt idx="863">
                  <c:v>1.6479999999999999</c:v>
                </c:pt>
                <c:pt idx="864">
                  <c:v>1.649</c:v>
                </c:pt>
                <c:pt idx="865">
                  <c:v>1.65</c:v>
                </c:pt>
                <c:pt idx="866">
                  <c:v>1.651</c:v>
                </c:pt>
                <c:pt idx="867">
                  <c:v>1.6519999999999999</c:v>
                </c:pt>
                <c:pt idx="868">
                  <c:v>1.653</c:v>
                </c:pt>
                <c:pt idx="869">
                  <c:v>1.6539999999999999</c:v>
                </c:pt>
                <c:pt idx="870">
                  <c:v>1.655</c:v>
                </c:pt>
                <c:pt idx="871">
                  <c:v>1.6559999999999999</c:v>
                </c:pt>
                <c:pt idx="872">
                  <c:v>1.657</c:v>
                </c:pt>
                <c:pt idx="873">
                  <c:v>1.6579999999999999</c:v>
                </c:pt>
                <c:pt idx="874">
                  <c:v>1.659</c:v>
                </c:pt>
                <c:pt idx="875">
                  <c:v>1.66</c:v>
                </c:pt>
                <c:pt idx="876">
                  <c:v>1.661</c:v>
                </c:pt>
                <c:pt idx="877">
                  <c:v>1.6619999999999999</c:v>
                </c:pt>
                <c:pt idx="878">
                  <c:v>1.663</c:v>
                </c:pt>
                <c:pt idx="879">
                  <c:v>1.6639999999999999</c:v>
                </c:pt>
                <c:pt idx="880">
                  <c:v>1.665</c:v>
                </c:pt>
                <c:pt idx="881">
                  <c:v>1.6659999999999999</c:v>
                </c:pt>
                <c:pt idx="882">
                  <c:v>1.667</c:v>
                </c:pt>
                <c:pt idx="883">
                  <c:v>1.6679999999999999</c:v>
                </c:pt>
                <c:pt idx="884">
                  <c:v>1.669</c:v>
                </c:pt>
                <c:pt idx="885">
                  <c:v>1.67</c:v>
                </c:pt>
                <c:pt idx="886">
                  <c:v>1.671</c:v>
                </c:pt>
                <c:pt idx="887">
                  <c:v>1.6719999999999999</c:v>
                </c:pt>
                <c:pt idx="888">
                  <c:v>1.673</c:v>
                </c:pt>
                <c:pt idx="889">
                  <c:v>1.6739999999999999</c:v>
                </c:pt>
                <c:pt idx="890">
                  <c:v>1.675</c:v>
                </c:pt>
                <c:pt idx="891">
                  <c:v>1.6759999999999999</c:v>
                </c:pt>
                <c:pt idx="892">
                  <c:v>1.677</c:v>
                </c:pt>
                <c:pt idx="893">
                  <c:v>1.6779999999999999</c:v>
                </c:pt>
                <c:pt idx="894">
                  <c:v>1.679</c:v>
                </c:pt>
                <c:pt idx="895">
                  <c:v>1.68</c:v>
                </c:pt>
                <c:pt idx="896">
                  <c:v>1.681</c:v>
                </c:pt>
                <c:pt idx="897">
                  <c:v>1.6819999999999999</c:v>
                </c:pt>
                <c:pt idx="898">
                  <c:v>1.6830000000000001</c:v>
                </c:pt>
                <c:pt idx="899">
                  <c:v>1.6839999999999999</c:v>
                </c:pt>
                <c:pt idx="900">
                  <c:v>1.6850000000000001</c:v>
                </c:pt>
                <c:pt idx="901">
                  <c:v>1.6859999999999999</c:v>
                </c:pt>
                <c:pt idx="902">
                  <c:v>1.6870000000000001</c:v>
                </c:pt>
                <c:pt idx="903">
                  <c:v>1.6879999999999999</c:v>
                </c:pt>
                <c:pt idx="904">
                  <c:v>1.6890000000000001</c:v>
                </c:pt>
                <c:pt idx="905">
                  <c:v>1.69</c:v>
                </c:pt>
                <c:pt idx="906">
                  <c:v>1.6910000000000001</c:v>
                </c:pt>
                <c:pt idx="907">
                  <c:v>1.6919999999999999</c:v>
                </c:pt>
                <c:pt idx="908">
                  <c:v>1.6930000000000001</c:v>
                </c:pt>
                <c:pt idx="909">
                  <c:v>1.694</c:v>
                </c:pt>
                <c:pt idx="910">
                  <c:v>1.6950000000000001</c:v>
                </c:pt>
                <c:pt idx="911">
                  <c:v>1.696</c:v>
                </c:pt>
                <c:pt idx="912">
                  <c:v>1.6970000000000001</c:v>
                </c:pt>
                <c:pt idx="913">
                  <c:v>1.698</c:v>
                </c:pt>
                <c:pt idx="914">
                  <c:v>1.6990000000000001</c:v>
                </c:pt>
                <c:pt idx="915">
                  <c:v>1.7</c:v>
                </c:pt>
                <c:pt idx="916">
                  <c:v>1.7010000000000001</c:v>
                </c:pt>
                <c:pt idx="917">
                  <c:v>1.702</c:v>
                </c:pt>
                <c:pt idx="918">
                  <c:v>1.7030000000000001</c:v>
                </c:pt>
                <c:pt idx="919">
                  <c:v>1.704</c:v>
                </c:pt>
                <c:pt idx="920">
                  <c:v>1.7050000000000001</c:v>
                </c:pt>
                <c:pt idx="921">
                  <c:v>1.706</c:v>
                </c:pt>
                <c:pt idx="922">
                  <c:v>1.7070000000000001</c:v>
                </c:pt>
                <c:pt idx="923">
                  <c:v>1.708</c:v>
                </c:pt>
                <c:pt idx="924">
                  <c:v>1.7090000000000001</c:v>
                </c:pt>
                <c:pt idx="925">
                  <c:v>1.71</c:v>
                </c:pt>
                <c:pt idx="926">
                  <c:v>1.7110000000000001</c:v>
                </c:pt>
                <c:pt idx="927">
                  <c:v>1.712</c:v>
                </c:pt>
                <c:pt idx="928">
                  <c:v>1.7130000000000001</c:v>
                </c:pt>
                <c:pt idx="929">
                  <c:v>1.714</c:v>
                </c:pt>
                <c:pt idx="930">
                  <c:v>1.7150000000000001</c:v>
                </c:pt>
                <c:pt idx="931">
                  <c:v>1.716</c:v>
                </c:pt>
                <c:pt idx="932">
                  <c:v>1.7170000000000001</c:v>
                </c:pt>
                <c:pt idx="933">
                  <c:v>1.718</c:v>
                </c:pt>
                <c:pt idx="934">
                  <c:v>1.7190000000000001</c:v>
                </c:pt>
                <c:pt idx="935">
                  <c:v>1.72</c:v>
                </c:pt>
                <c:pt idx="936">
                  <c:v>1.7210000000000001</c:v>
                </c:pt>
                <c:pt idx="937">
                  <c:v>1.722</c:v>
                </c:pt>
                <c:pt idx="938">
                  <c:v>1.7230000000000001</c:v>
                </c:pt>
                <c:pt idx="939">
                  <c:v>1.724</c:v>
                </c:pt>
                <c:pt idx="940">
                  <c:v>1.7250000000000001</c:v>
                </c:pt>
                <c:pt idx="941">
                  <c:v>1.726</c:v>
                </c:pt>
                <c:pt idx="942">
                  <c:v>1.7270000000000001</c:v>
                </c:pt>
                <c:pt idx="943">
                  <c:v>1.728</c:v>
                </c:pt>
                <c:pt idx="944">
                  <c:v>1.7290000000000001</c:v>
                </c:pt>
                <c:pt idx="945">
                  <c:v>1.73</c:v>
                </c:pt>
                <c:pt idx="946">
                  <c:v>1.7310000000000001</c:v>
                </c:pt>
                <c:pt idx="947">
                  <c:v>1.732</c:v>
                </c:pt>
                <c:pt idx="948">
                  <c:v>1.7330000000000001</c:v>
                </c:pt>
                <c:pt idx="949">
                  <c:v>1.734</c:v>
                </c:pt>
                <c:pt idx="950">
                  <c:v>1.7350000000000001</c:v>
                </c:pt>
                <c:pt idx="951">
                  <c:v>1.736</c:v>
                </c:pt>
                <c:pt idx="952">
                  <c:v>1.7370000000000001</c:v>
                </c:pt>
                <c:pt idx="953">
                  <c:v>1.738</c:v>
                </c:pt>
                <c:pt idx="954">
                  <c:v>1.7390000000000001</c:v>
                </c:pt>
                <c:pt idx="955">
                  <c:v>1.74</c:v>
                </c:pt>
                <c:pt idx="956">
                  <c:v>1.7410000000000001</c:v>
                </c:pt>
                <c:pt idx="957">
                  <c:v>1.742</c:v>
                </c:pt>
                <c:pt idx="958">
                  <c:v>1.7430000000000001</c:v>
                </c:pt>
                <c:pt idx="959">
                  <c:v>1.744</c:v>
                </c:pt>
                <c:pt idx="960">
                  <c:v>1.7450000000000001</c:v>
                </c:pt>
                <c:pt idx="961">
                  <c:v>1.746</c:v>
                </c:pt>
                <c:pt idx="962">
                  <c:v>1.7470000000000001</c:v>
                </c:pt>
                <c:pt idx="963">
                  <c:v>1.748</c:v>
                </c:pt>
                <c:pt idx="964">
                  <c:v>1.7490000000000001</c:v>
                </c:pt>
                <c:pt idx="965">
                  <c:v>1.75</c:v>
                </c:pt>
                <c:pt idx="966">
                  <c:v>1.7509999999999999</c:v>
                </c:pt>
                <c:pt idx="967">
                  <c:v>1.752</c:v>
                </c:pt>
                <c:pt idx="968">
                  <c:v>1.7529999999999999</c:v>
                </c:pt>
                <c:pt idx="969">
                  <c:v>1.754</c:v>
                </c:pt>
                <c:pt idx="970">
                  <c:v>1.7549999999999999</c:v>
                </c:pt>
                <c:pt idx="971">
                  <c:v>1.756</c:v>
                </c:pt>
                <c:pt idx="972">
                  <c:v>1.7569999999999999</c:v>
                </c:pt>
                <c:pt idx="973">
                  <c:v>1.758</c:v>
                </c:pt>
                <c:pt idx="974">
                  <c:v>1.7589999999999999</c:v>
                </c:pt>
                <c:pt idx="975">
                  <c:v>1.76</c:v>
                </c:pt>
                <c:pt idx="976">
                  <c:v>1.7609999999999999</c:v>
                </c:pt>
                <c:pt idx="977">
                  <c:v>1.762</c:v>
                </c:pt>
                <c:pt idx="978">
                  <c:v>1.7629999999999999</c:v>
                </c:pt>
                <c:pt idx="979">
                  <c:v>1.764</c:v>
                </c:pt>
                <c:pt idx="980">
                  <c:v>1.7649999999999999</c:v>
                </c:pt>
                <c:pt idx="981">
                  <c:v>1.766</c:v>
                </c:pt>
                <c:pt idx="982">
                  <c:v>1.7669999999999999</c:v>
                </c:pt>
                <c:pt idx="983">
                  <c:v>1.768</c:v>
                </c:pt>
                <c:pt idx="984">
                  <c:v>1.7689999999999999</c:v>
                </c:pt>
                <c:pt idx="985">
                  <c:v>1.77</c:v>
                </c:pt>
                <c:pt idx="986">
                  <c:v>1.7709999999999999</c:v>
                </c:pt>
                <c:pt idx="987">
                  <c:v>1.772</c:v>
                </c:pt>
                <c:pt idx="988">
                  <c:v>1.7729999999999999</c:v>
                </c:pt>
                <c:pt idx="989">
                  <c:v>1.774</c:v>
                </c:pt>
                <c:pt idx="990">
                  <c:v>1.7749999999999999</c:v>
                </c:pt>
                <c:pt idx="991">
                  <c:v>1.776</c:v>
                </c:pt>
                <c:pt idx="992">
                  <c:v>1.7769999999999999</c:v>
                </c:pt>
                <c:pt idx="993">
                  <c:v>1.778</c:v>
                </c:pt>
                <c:pt idx="994">
                  <c:v>1.7789999999999999</c:v>
                </c:pt>
                <c:pt idx="995">
                  <c:v>1.78</c:v>
                </c:pt>
                <c:pt idx="996">
                  <c:v>1.7809999999999999</c:v>
                </c:pt>
                <c:pt idx="997">
                  <c:v>1.782</c:v>
                </c:pt>
                <c:pt idx="998">
                  <c:v>1.7829999999999999</c:v>
                </c:pt>
                <c:pt idx="999">
                  <c:v>1.784</c:v>
                </c:pt>
                <c:pt idx="1000">
                  <c:v>1.7849999999999999</c:v>
                </c:pt>
                <c:pt idx="1001">
                  <c:v>1.786</c:v>
                </c:pt>
                <c:pt idx="1002">
                  <c:v>1.7869999999999999</c:v>
                </c:pt>
                <c:pt idx="1003">
                  <c:v>1.788</c:v>
                </c:pt>
                <c:pt idx="1004">
                  <c:v>1.7889999999999999</c:v>
                </c:pt>
                <c:pt idx="1005">
                  <c:v>1.79</c:v>
                </c:pt>
                <c:pt idx="1006">
                  <c:v>1.7909999999999999</c:v>
                </c:pt>
                <c:pt idx="1007">
                  <c:v>1.792</c:v>
                </c:pt>
                <c:pt idx="1008">
                  <c:v>1.7929999999999999</c:v>
                </c:pt>
                <c:pt idx="1009">
                  <c:v>1.794</c:v>
                </c:pt>
                <c:pt idx="1010">
                  <c:v>1.7949999999999999</c:v>
                </c:pt>
                <c:pt idx="1011">
                  <c:v>1.796</c:v>
                </c:pt>
                <c:pt idx="1012">
                  <c:v>1.7969999999999999</c:v>
                </c:pt>
                <c:pt idx="1013">
                  <c:v>1.798</c:v>
                </c:pt>
                <c:pt idx="1014">
                  <c:v>1.7989999999999999</c:v>
                </c:pt>
                <c:pt idx="1015">
                  <c:v>1.8</c:v>
                </c:pt>
                <c:pt idx="1016">
                  <c:v>1.8009999999999999</c:v>
                </c:pt>
                <c:pt idx="1017">
                  <c:v>1.802</c:v>
                </c:pt>
                <c:pt idx="1018">
                  <c:v>1.8029999999999999</c:v>
                </c:pt>
                <c:pt idx="1019">
                  <c:v>1.804</c:v>
                </c:pt>
                <c:pt idx="1020">
                  <c:v>1.8049999999999999</c:v>
                </c:pt>
                <c:pt idx="1021">
                  <c:v>1.806</c:v>
                </c:pt>
                <c:pt idx="1022">
                  <c:v>1.8069999999999999</c:v>
                </c:pt>
                <c:pt idx="1023">
                  <c:v>1.8080000000000001</c:v>
                </c:pt>
                <c:pt idx="1024">
                  <c:v>1.8089999999999999</c:v>
                </c:pt>
                <c:pt idx="1025">
                  <c:v>1.81</c:v>
                </c:pt>
                <c:pt idx="1026">
                  <c:v>1.8109999999999999</c:v>
                </c:pt>
                <c:pt idx="1027">
                  <c:v>1.8120000000000001</c:v>
                </c:pt>
                <c:pt idx="1028">
                  <c:v>1.8129999999999999</c:v>
                </c:pt>
                <c:pt idx="1029">
                  <c:v>1.8140000000000001</c:v>
                </c:pt>
                <c:pt idx="1030">
                  <c:v>1.8149999999999999</c:v>
                </c:pt>
                <c:pt idx="1031">
                  <c:v>1.8160000000000001</c:v>
                </c:pt>
                <c:pt idx="1032">
                  <c:v>1.8169999999999999</c:v>
                </c:pt>
                <c:pt idx="1033">
                  <c:v>1.8180000000000001</c:v>
                </c:pt>
                <c:pt idx="1034">
                  <c:v>1.819</c:v>
                </c:pt>
                <c:pt idx="1035">
                  <c:v>1.82</c:v>
                </c:pt>
                <c:pt idx="1036">
                  <c:v>1.821</c:v>
                </c:pt>
                <c:pt idx="1037">
                  <c:v>1.8220000000000001</c:v>
                </c:pt>
                <c:pt idx="1038">
                  <c:v>1.823</c:v>
                </c:pt>
                <c:pt idx="1039">
                  <c:v>1.8240000000000001</c:v>
                </c:pt>
                <c:pt idx="1040">
                  <c:v>1.825</c:v>
                </c:pt>
                <c:pt idx="1041">
                  <c:v>1.8260000000000001</c:v>
                </c:pt>
                <c:pt idx="1042">
                  <c:v>1.827</c:v>
                </c:pt>
                <c:pt idx="1043">
                  <c:v>1.8280000000000001</c:v>
                </c:pt>
                <c:pt idx="1044">
                  <c:v>1.829</c:v>
                </c:pt>
                <c:pt idx="1045">
                  <c:v>1.83</c:v>
                </c:pt>
                <c:pt idx="1046">
                  <c:v>1.831</c:v>
                </c:pt>
                <c:pt idx="1047">
                  <c:v>1.8320000000000001</c:v>
                </c:pt>
                <c:pt idx="1048">
                  <c:v>1.833</c:v>
                </c:pt>
                <c:pt idx="1049">
                  <c:v>1.8340000000000001</c:v>
                </c:pt>
                <c:pt idx="1050">
                  <c:v>1.835</c:v>
                </c:pt>
                <c:pt idx="1051">
                  <c:v>1.8360000000000001</c:v>
                </c:pt>
                <c:pt idx="1052">
                  <c:v>1.837</c:v>
                </c:pt>
                <c:pt idx="1053">
                  <c:v>1.8380000000000001</c:v>
                </c:pt>
                <c:pt idx="1054">
                  <c:v>1.839</c:v>
                </c:pt>
                <c:pt idx="1055">
                  <c:v>1.84</c:v>
                </c:pt>
                <c:pt idx="1056">
                  <c:v>1.841</c:v>
                </c:pt>
                <c:pt idx="1057">
                  <c:v>1.8420000000000001</c:v>
                </c:pt>
                <c:pt idx="1058">
                  <c:v>1.843</c:v>
                </c:pt>
                <c:pt idx="1059">
                  <c:v>1.8440000000000001</c:v>
                </c:pt>
                <c:pt idx="1060">
                  <c:v>1.845</c:v>
                </c:pt>
                <c:pt idx="1061">
                  <c:v>1.8460000000000001</c:v>
                </c:pt>
                <c:pt idx="1062">
                  <c:v>1.847</c:v>
                </c:pt>
                <c:pt idx="1063">
                  <c:v>1.8480000000000001</c:v>
                </c:pt>
                <c:pt idx="1064">
                  <c:v>1.849</c:v>
                </c:pt>
                <c:pt idx="1065">
                  <c:v>1.85</c:v>
                </c:pt>
                <c:pt idx="1066">
                  <c:v>1.851</c:v>
                </c:pt>
                <c:pt idx="1067">
                  <c:v>1.8520000000000001</c:v>
                </c:pt>
                <c:pt idx="1068">
                  <c:v>1.853</c:v>
                </c:pt>
                <c:pt idx="1069">
                  <c:v>1.8540000000000001</c:v>
                </c:pt>
                <c:pt idx="1070">
                  <c:v>1.855</c:v>
                </c:pt>
                <c:pt idx="1071">
                  <c:v>1.8560000000000001</c:v>
                </c:pt>
                <c:pt idx="1072">
                  <c:v>1.857</c:v>
                </c:pt>
                <c:pt idx="1073">
                  <c:v>1.8580000000000001</c:v>
                </c:pt>
                <c:pt idx="1074">
                  <c:v>1.859</c:v>
                </c:pt>
                <c:pt idx="1075">
                  <c:v>1.86</c:v>
                </c:pt>
                <c:pt idx="1076">
                  <c:v>1.861</c:v>
                </c:pt>
                <c:pt idx="1077">
                  <c:v>1.8620000000000001</c:v>
                </c:pt>
                <c:pt idx="1078">
                  <c:v>1.863</c:v>
                </c:pt>
                <c:pt idx="1079">
                  <c:v>1.8640000000000001</c:v>
                </c:pt>
                <c:pt idx="1080">
                  <c:v>1.865</c:v>
                </c:pt>
                <c:pt idx="1081">
                  <c:v>1.8660000000000001</c:v>
                </c:pt>
                <c:pt idx="1082">
                  <c:v>1.867</c:v>
                </c:pt>
                <c:pt idx="1083">
                  <c:v>1.8680000000000001</c:v>
                </c:pt>
                <c:pt idx="1084">
                  <c:v>1.869</c:v>
                </c:pt>
                <c:pt idx="1085">
                  <c:v>1.87</c:v>
                </c:pt>
                <c:pt idx="1086">
                  <c:v>1.871</c:v>
                </c:pt>
                <c:pt idx="1087">
                  <c:v>1.8720000000000001</c:v>
                </c:pt>
                <c:pt idx="1088">
                  <c:v>1.873</c:v>
                </c:pt>
                <c:pt idx="1089">
                  <c:v>1.8740000000000001</c:v>
                </c:pt>
                <c:pt idx="1090">
                  <c:v>1.875</c:v>
                </c:pt>
                <c:pt idx="1091">
                  <c:v>1.8759999999999999</c:v>
                </c:pt>
                <c:pt idx="1092">
                  <c:v>1.877</c:v>
                </c:pt>
                <c:pt idx="1093">
                  <c:v>1.8779999999999999</c:v>
                </c:pt>
                <c:pt idx="1094">
                  <c:v>1.879</c:v>
                </c:pt>
                <c:pt idx="1095">
                  <c:v>1.88</c:v>
                </c:pt>
                <c:pt idx="1096">
                  <c:v>1.881</c:v>
                </c:pt>
                <c:pt idx="1097">
                  <c:v>1.8819999999999999</c:v>
                </c:pt>
                <c:pt idx="1098">
                  <c:v>1.883</c:v>
                </c:pt>
                <c:pt idx="1099">
                  <c:v>1.8839999999999999</c:v>
                </c:pt>
                <c:pt idx="1100">
                  <c:v>1.885</c:v>
                </c:pt>
                <c:pt idx="1101">
                  <c:v>1.8859999999999999</c:v>
                </c:pt>
                <c:pt idx="1102">
                  <c:v>1.887</c:v>
                </c:pt>
                <c:pt idx="1103">
                  <c:v>1.8879999999999999</c:v>
                </c:pt>
                <c:pt idx="1104">
                  <c:v>1.889</c:v>
                </c:pt>
                <c:pt idx="1105">
                  <c:v>1.89</c:v>
                </c:pt>
                <c:pt idx="1106">
                  <c:v>1.891</c:v>
                </c:pt>
                <c:pt idx="1107">
                  <c:v>1.8919999999999999</c:v>
                </c:pt>
                <c:pt idx="1108">
                  <c:v>1.893</c:v>
                </c:pt>
                <c:pt idx="1109">
                  <c:v>1.8939999999999999</c:v>
                </c:pt>
                <c:pt idx="1110">
                  <c:v>1.895</c:v>
                </c:pt>
                <c:pt idx="1111">
                  <c:v>1.8959999999999999</c:v>
                </c:pt>
                <c:pt idx="1112">
                  <c:v>1.897</c:v>
                </c:pt>
                <c:pt idx="1113">
                  <c:v>1.8979999999999999</c:v>
                </c:pt>
                <c:pt idx="1114">
                  <c:v>1.899</c:v>
                </c:pt>
                <c:pt idx="1115">
                  <c:v>1.9</c:v>
                </c:pt>
                <c:pt idx="1116">
                  <c:v>1.901</c:v>
                </c:pt>
                <c:pt idx="1117">
                  <c:v>1.9019999999999999</c:v>
                </c:pt>
                <c:pt idx="1118">
                  <c:v>1.903</c:v>
                </c:pt>
                <c:pt idx="1119">
                  <c:v>1.9039999999999999</c:v>
                </c:pt>
                <c:pt idx="1120">
                  <c:v>1.905</c:v>
                </c:pt>
                <c:pt idx="1121">
                  <c:v>1.9059999999999999</c:v>
                </c:pt>
                <c:pt idx="1122">
                  <c:v>1.907</c:v>
                </c:pt>
                <c:pt idx="1123">
                  <c:v>1.9079999999999999</c:v>
                </c:pt>
                <c:pt idx="1124">
                  <c:v>1.909</c:v>
                </c:pt>
                <c:pt idx="1125">
                  <c:v>1.91</c:v>
                </c:pt>
                <c:pt idx="1126">
                  <c:v>1.911</c:v>
                </c:pt>
                <c:pt idx="1127">
                  <c:v>1.9119999999999999</c:v>
                </c:pt>
                <c:pt idx="1128">
                  <c:v>1.913</c:v>
                </c:pt>
                <c:pt idx="1129">
                  <c:v>1.9139999999999999</c:v>
                </c:pt>
                <c:pt idx="1130">
                  <c:v>1.915</c:v>
                </c:pt>
                <c:pt idx="1131">
                  <c:v>1.9159999999999999</c:v>
                </c:pt>
                <c:pt idx="1132">
                  <c:v>1.917</c:v>
                </c:pt>
                <c:pt idx="1133">
                  <c:v>1.9179999999999999</c:v>
                </c:pt>
                <c:pt idx="1134">
                  <c:v>1.919</c:v>
                </c:pt>
                <c:pt idx="1135">
                  <c:v>1.92</c:v>
                </c:pt>
                <c:pt idx="1136">
                  <c:v>1.921</c:v>
                </c:pt>
                <c:pt idx="1137">
                  <c:v>1.9219999999999999</c:v>
                </c:pt>
                <c:pt idx="1138">
                  <c:v>1.923</c:v>
                </c:pt>
                <c:pt idx="1139">
                  <c:v>1.9239999999999999</c:v>
                </c:pt>
                <c:pt idx="1140">
                  <c:v>1.925</c:v>
                </c:pt>
                <c:pt idx="1141">
                  <c:v>1.9259999999999999</c:v>
                </c:pt>
                <c:pt idx="1142">
                  <c:v>1.927</c:v>
                </c:pt>
                <c:pt idx="1143">
                  <c:v>1.9279999999999999</c:v>
                </c:pt>
                <c:pt idx="1144">
                  <c:v>1.929</c:v>
                </c:pt>
                <c:pt idx="1145">
                  <c:v>1.93</c:v>
                </c:pt>
                <c:pt idx="1146">
                  <c:v>1.931</c:v>
                </c:pt>
                <c:pt idx="1147">
                  <c:v>1.9319999999999999</c:v>
                </c:pt>
                <c:pt idx="1148">
                  <c:v>1.9330000000000001</c:v>
                </c:pt>
                <c:pt idx="1149">
                  <c:v>1.9339999999999999</c:v>
                </c:pt>
                <c:pt idx="1150">
                  <c:v>1.9350000000000001</c:v>
                </c:pt>
                <c:pt idx="1151">
                  <c:v>1.9359999999999999</c:v>
                </c:pt>
                <c:pt idx="1152">
                  <c:v>1.9370000000000001</c:v>
                </c:pt>
                <c:pt idx="1153">
                  <c:v>1.9379999999999999</c:v>
                </c:pt>
                <c:pt idx="1154">
                  <c:v>1.9390000000000001</c:v>
                </c:pt>
                <c:pt idx="1155">
                  <c:v>1.94</c:v>
                </c:pt>
                <c:pt idx="1156">
                  <c:v>1.9410000000000001</c:v>
                </c:pt>
                <c:pt idx="1157">
                  <c:v>1.9419999999999999</c:v>
                </c:pt>
                <c:pt idx="1158">
                  <c:v>1.9430000000000001</c:v>
                </c:pt>
                <c:pt idx="1159">
                  <c:v>1.944</c:v>
                </c:pt>
                <c:pt idx="1160">
                  <c:v>1.9450000000000001</c:v>
                </c:pt>
                <c:pt idx="1161">
                  <c:v>1.946</c:v>
                </c:pt>
                <c:pt idx="1162">
                  <c:v>1.9470000000000001</c:v>
                </c:pt>
                <c:pt idx="1163">
                  <c:v>1.948</c:v>
                </c:pt>
                <c:pt idx="1164">
                  <c:v>1.9490000000000001</c:v>
                </c:pt>
                <c:pt idx="1165">
                  <c:v>1.95</c:v>
                </c:pt>
                <c:pt idx="1166">
                  <c:v>1.9510000000000001</c:v>
                </c:pt>
                <c:pt idx="1167">
                  <c:v>1.952</c:v>
                </c:pt>
                <c:pt idx="1168">
                  <c:v>1.9530000000000001</c:v>
                </c:pt>
                <c:pt idx="1169">
                  <c:v>1.954</c:v>
                </c:pt>
                <c:pt idx="1170">
                  <c:v>1.9550000000000001</c:v>
                </c:pt>
                <c:pt idx="1171">
                  <c:v>1.956</c:v>
                </c:pt>
                <c:pt idx="1172">
                  <c:v>1.9570000000000001</c:v>
                </c:pt>
                <c:pt idx="1173">
                  <c:v>1.958</c:v>
                </c:pt>
                <c:pt idx="1174">
                  <c:v>1.9590000000000001</c:v>
                </c:pt>
                <c:pt idx="1175">
                  <c:v>1.96</c:v>
                </c:pt>
                <c:pt idx="1176">
                  <c:v>1.9610000000000001</c:v>
                </c:pt>
                <c:pt idx="1177">
                  <c:v>1.962</c:v>
                </c:pt>
                <c:pt idx="1178">
                  <c:v>1.9630000000000001</c:v>
                </c:pt>
                <c:pt idx="1179">
                  <c:v>1.964</c:v>
                </c:pt>
                <c:pt idx="1180">
                  <c:v>1.9650000000000001</c:v>
                </c:pt>
                <c:pt idx="1181">
                  <c:v>1.966</c:v>
                </c:pt>
                <c:pt idx="1182">
                  <c:v>1.9670000000000001</c:v>
                </c:pt>
                <c:pt idx="1183">
                  <c:v>1.968</c:v>
                </c:pt>
                <c:pt idx="1184">
                  <c:v>1.9690000000000001</c:v>
                </c:pt>
                <c:pt idx="1185">
                  <c:v>1.97</c:v>
                </c:pt>
                <c:pt idx="1186">
                  <c:v>1.9710000000000001</c:v>
                </c:pt>
                <c:pt idx="1187">
                  <c:v>1.972</c:v>
                </c:pt>
                <c:pt idx="1188">
                  <c:v>1.9730000000000001</c:v>
                </c:pt>
                <c:pt idx="1189">
                  <c:v>1.974</c:v>
                </c:pt>
                <c:pt idx="1190">
                  <c:v>1.9750000000000001</c:v>
                </c:pt>
                <c:pt idx="1191">
                  <c:v>1.976</c:v>
                </c:pt>
                <c:pt idx="1192">
                  <c:v>1.9770000000000001</c:v>
                </c:pt>
                <c:pt idx="1193">
                  <c:v>1.978</c:v>
                </c:pt>
                <c:pt idx="1194">
                  <c:v>1.9790000000000001</c:v>
                </c:pt>
                <c:pt idx="1195">
                  <c:v>1.98</c:v>
                </c:pt>
                <c:pt idx="1196">
                  <c:v>1.9810000000000001</c:v>
                </c:pt>
                <c:pt idx="1197">
                  <c:v>1.982</c:v>
                </c:pt>
                <c:pt idx="1198">
                  <c:v>1.9830000000000001</c:v>
                </c:pt>
                <c:pt idx="1199">
                  <c:v>1.984</c:v>
                </c:pt>
                <c:pt idx="1200">
                  <c:v>1.9850000000000001</c:v>
                </c:pt>
                <c:pt idx="1201">
                  <c:v>1.986</c:v>
                </c:pt>
                <c:pt idx="1202">
                  <c:v>1.9870000000000001</c:v>
                </c:pt>
                <c:pt idx="1203">
                  <c:v>1.988</c:v>
                </c:pt>
                <c:pt idx="1204">
                  <c:v>1.9890000000000001</c:v>
                </c:pt>
                <c:pt idx="1205">
                  <c:v>1.99</c:v>
                </c:pt>
                <c:pt idx="1206">
                  <c:v>1.9910000000000001</c:v>
                </c:pt>
                <c:pt idx="1207">
                  <c:v>1.992</c:v>
                </c:pt>
                <c:pt idx="1208">
                  <c:v>1.9930000000000001</c:v>
                </c:pt>
                <c:pt idx="1209">
                  <c:v>1.994</c:v>
                </c:pt>
                <c:pt idx="1210">
                  <c:v>1.9950000000000001</c:v>
                </c:pt>
                <c:pt idx="1211">
                  <c:v>1.996</c:v>
                </c:pt>
                <c:pt idx="1212">
                  <c:v>1.9970000000000001</c:v>
                </c:pt>
                <c:pt idx="1213">
                  <c:v>1.998</c:v>
                </c:pt>
                <c:pt idx="1214">
                  <c:v>1.9990000000000001</c:v>
                </c:pt>
                <c:pt idx="1215">
                  <c:v>2</c:v>
                </c:pt>
              </c:numCache>
            </c:numRef>
          </c:xVal>
          <c:yVal>
            <c:numRef>
              <c:f>'delta vs pore size'!$C$11:$C$1226</c:f>
              <c:numCache>
                <c:formatCode>0.0000E+00</c:formatCode>
                <c:ptCount val="1216"/>
                <c:pt idx="0">
                  <c:v>10.970344978379195</c:v>
                </c:pt>
                <c:pt idx="1">
                  <c:v>10.955221816251891</c:v>
                </c:pt>
                <c:pt idx="2">
                  <c:v>10.940138843499026</c:v>
                </c:pt>
                <c:pt idx="3">
                  <c:v>10.925095788399187</c:v>
                </c:pt>
                <c:pt idx="4">
                  <c:v>10.910092384325681</c:v>
                </c:pt>
                <c:pt idx="5">
                  <c:v>10.895128369588045</c:v>
                </c:pt>
                <c:pt idx="6">
                  <c:v>10.880203487279816</c:v>
                </c:pt>
                <c:pt idx="7">
                  <c:v>10.865317485132206</c:v>
                </c:pt>
                <c:pt idx="8">
                  <c:v>10.85047011537346</c:v>
                </c:pt>
                <c:pt idx="9">
                  <c:v>10.835661134593611</c:v>
                </c:pt>
                <c:pt idx="10">
                  <c:v>10.820890303614416</c:v>
                </c:pt>
                <c:pt idx="11">
                  <c:v>10.806157387364191</c:v>
                </c:pt>
                <c:pt idx="12">
                  <c:v>10.791462154757406</c:v>
                </c:pt>
                <c:pt idx="13">
                  <c:v>10.776804378578742</c:v>
                </c:pt>
                <c:pt idx="14">
                  <c:v>10.762183835371481</c:v>
                </c:pt>
                <c:pt idx="15">
                  <c:v>10.74760030533001</c:v>
                </c:pt>
                <c:pt idx="16">
                  <c:v>10.733053572196271</c:v>
                </c:pt>
                <c:pt idx="17">
                  <c:v>10.718543423159963</c:v>
                </c:pt>
                <c:pt idx="18">
                  <c:v>10.704069648762376</c:v>
                </c:pt>
                <c:pt idx="19">
                  <c:v>10.689632042803671</c:v>
                </c:pt>
                <c:pt idx="20">
                  <c:v>10.675230402253474</c:v>
                </c:pt>
                <c:pt idx="21">
                  <c:v>10.660864527164639</c:v>
                </c:pt>
                <c:pt idx="22">
                  <c:v>10.646534220590047</c:v>
                </c:pt>
                <c:pt idx="23">
                  <c:v>10.632239288502321</c:v>
                </c:pt>
                <c:pt idx="24">
                  <c:v>10.617979539716334</c:v>
                </c:pt>
                <c:pt idx="25">
                  <c:v>10.603754785814402</c:v>
                </c:pt>
                <c:pt idx="26">
                  <c:v>10.58956484107402</c:v>
                </c:pt>
                <c:pt idx="27">
                  <c:v>10.575409522398095</c:v>
                </c:pt>
                <c:pt idx="28">
                  <c:v>10.561288649247539</c:v>
                </c:pt>
                <c:pt idx="29">
                  <c:v>10.547202043576075</c:v>
                </c:pt>
                <c:pt idx="30">
                  <c:v>10.533149529767337</c:v>
                </c:pt>
                <c:pt idx="31">
                  <c:v>10.51913093457396</c:v>
                </c:pt>
                <c:pt idx="32">
                  <c:v>10.505146087058733</c:v>
                </c:pt>
                <c:pt idx="33">
                  <c:v>10.491194818537656</c:v>
                </c:pt>
                <c:pt idx="34">
                  <c:v>10.477276962524897</c:v>
                </c:pt>
                <c:pt idx="35">
                  <c:v>10.463392354679485</c:v>
                </c:pt>
                <c:pt idx="36">
                  <c:v>10.449540832753764</c:v>
                </c:pt>
                <c:pt idx="37">
                  <c:v>10.435722236543461</c:v>
                </c:pt>
                <c:pt idx="38">
                  <c:v>10.421936407839375</c:v>
                </c:pt>
                <c:pt idx="39">
                  <c:v>10.408183190380573</c:v>
                </c:pt>
                <c:pt idx="40">
                  <c:v>10.394462429809066</c:v>
                </c:pt>
                <c:pt idx="41">
                  <c:v>10.380773973625896</c:v>
                </c:pt>
                <c:pt idx="42">
                  <c:v>10.3671176711486</c:v>
                </c:pt>
                <c:pt idx="43">
                  <c:v>10.353493373469968</c:v>
                </c:pt>
                <c:pt idx="44">
                  <c:v>10.339900933418081</c:v>
                </c:pt>
                <c:pt idx="45">
                  <c:v>10.326340205517555</c:v>
                </c:pt>
                <c:pt idx="46">
                  <c:v>10.312811045951984</c:v>
                </c:pt>
                <c:pt idx="47">
                  <c:v>10.29931331252747</c:v>
                </c:pt>
                <c:pt idx="48">
                  <c:v>10.285846864637302</c:v>
                </c:pt>
                <c:pt idx="49">
                  <c:v>10.272411563227624</c:v>
                </c:pt>
                <c:pt idx="50">
                  <c:v>10.259007270764181</c:v>
                </c:pt>
                <c:pt idx="51">
                  <c:v>10.245633851199988</c:v>
                </c:pt>
                <c:pt idx="52">
                  <c:v>10.23229116994399</c:v>
                </c:pt>
                <c:pt idx="53">
                  <c:v>10.218979093830589</c:v>
                </c:pt>
                <c:pt idx="54">
                  <c:v>10.205697491090088</c:v>
                </c:pt>
                <c:pt idx="55">
                  <c:v>10.192446231319964</c:v>
                </c:pt>
                <c:pt idx="56">
                  <c:v>10.179225185456966</c:v>
                </c:pt>
                <c:pt idx="57">
                  <c:v>10.166034225750002</c:v>
                </c:pt>
                <c:pt idx="58">
                  <c:v>10.152873225733792</c:v>
                </c:pt>
                <c:pt idx="59">
                  <c:v>10.139742060203263</c:v>
                </c:pt>
                <c:pt idx="60">
                  <c:v>10.12664060518865</c:v>
                </c:pt>
                <c:pt idx="61">
                  <c:v>10.113568737931297</c:v>
                </c:pt>
                <c:pt idx="62">
                  <c:v>10.10052633686011</c:v>
                </c:pt>
                <c:pt idx="63">
                  <c:v>10.087513281568679</c:v>
                </c:pt>
                <c:pt idx="64">
                  <c:v>10.074529452792985</c:v>
                </c:pt>
                <c:pt idx="65">
                  <c:v>10.061574732389751</c:v>
                </c:pt>
                <c:pt idx="66">
                  <c:v>10.048649003315351</c:v>
                </c:pt>
                <c:pt idx="67">
                  <c:v>10.035752149605283</c:v>
                </c:pt>
                <c:pt idx="68">
                  <c:v>10.022884056354201</c:v>
                </c:pt>
                <c:pt idx="69">
                  <c:v>10.010044609696465</c:v>
                </c:pt>
                <c:pt idx="70">
                  <c:v>9.9972336967872</c:v>
                </c:pt>
                <c:pt idx="71">
                  <c:v>9.9844512057838628</c:v>
                </c:pt>
                <c:pt idx="72">
                  <c:v>9.97169702582827</c:v>
                </c:pt>
                <c:pt idx="73">
                  <c:v>9.958971047029106</c:v>
                </c:pt>
                <c:pt idx="74">
                  <c:v>9.9462731604448678</c:v>
                </c:pt>
                <c:pt idx="75">
                  <c:v>9.9336032580672526</c:v>
                </c:pt>
                <c:pt idx="76">
                  <c:v>9.9209612328049683</c:v>
                </c:pt>
                <c:pt idx="77">
                  <c:v>9.9083469784679412</c:v>
                </c:pt>
                <c:pt idx="78">
                  <c:v>9.8957603897519331</c:v>
                </c:pt>
                <c:pt idx="79">
                  <c:v>9.883201362223538</c:v>
                </c:pt>
                <c:pt idx="80">
                  <c:v>9.8706697923055433</c:v>
                </c:pt>
                <c:pt idx="81">
                  <c:v>9.858165577262664</c:v>
                </c:pt>
                <c:pt idx="82">
                  <c:v>9.8456886151876137</c:v>
                </c:pt>
                <c:pt idx="83">
                  <c:v>9.8332388049875306</c:v>
                </c:pt>
                <c:pt idx="84">
                  <c:v>9.8208160463707124</c:v>
                </c:pt>
                <c:pt idx="85">
                  <c:v>9.8084202398336942</c:v>
                </c:pt>
                <c:pt idx="86">
                  <c:v>9.7960512866486091</c:v>
                </c:pt>
                <c:pt idx="87">
                  <c:v>9.7837090888508804</c:v>
                </c:pt>
                <c:pt idx="88">
                  <c:v>9.7713935492271791</c:v>
                </c:pt>
                <c:pt idx="89">
                  <c:v>9.7591045713036753</c:v>
                </c:pt>
                <c:pt idx="90">
                  <c:v>9.7468420593345648</c:v>
                </c:pt>
                <c:pt idx="91">
                  <c:v>9.7346059182908657</c:v>
                </c:pt>
                <c:pt idx="92">
                  <c:v>9.7223960538494634</c:v>
                </c:pt>
                <c:pt idx="93">
                  <c:v>9.7102123723824256</c:v>
                </c:pt>
                <c:pt idx="94">
                  <c:v>9.6980547809465349</c:v>
                </c:pt>
                <c:pt idx="95">
                  <c:v>9.6859231872730991</c:v>
                </c:pt>
                <c:pt idx="96">
                  <c:v>9.6738174997579378</c:v>
                </c:pt>
                <c:pt idx="97">
                  <c:v>9.6617376274516467</c:v>
                </c:pt>
                <c:pt idx="98">
                  <c:v>9.6496834800500633</c:v>
                </c:pt>
                <c:pt idx="99">
                  <c:v>9.6376549678849113</c:v>
                </c:pt>
                <c:pt idx="100">
                  <c:v>9.6256520019147018</c:v>
                </c:pt>
                <c:pt idx="101">
                  <c:v>9.6136744937158038</c:v>
                </c:pt>
                <c:pt idx="102">
                  <c:v>9.6017223554737221</c:v>
                </c:pt>
                <c:pt idx="103">
                  <c:v>9.5897954999745494</c:v>
                </c:pt>
                <c:pt idx="104">
                  <c:v>9.5778938405966301</c:v>
                </c:pt>
                <c:pt idx="105">
                  <c:v>9.5660172913023764</c:v>
                </c:pt>
                <c:pt idx="106">
                  <c:v>9.554165766630268</c:v>
                </c:pt>
                <c:pt idx="107">
                  <c:v>9.5423391816870353</c:v>
                </c:pt>
                <c:pt idx="108">
                  <c:v>9.5305374521399795</c:v>
                </c:pt>
                <c:pt idx="109">
                  <c:v>9.5187604942094861</c:v>
                </c:pt>
                <c:pt idx="110">
                  <c:v>9.5070082246616696</c:v>
                </c:pt>
                <c:pt idx="111">
                  <c:v>9.495280560801179</c:v>
                </c:pt>
                <c:pt idx="112">
                  <c:v>9.4835774204641599</c:v>
                </c:pt>
                <c:pt idx="113">
                  <c:v>9.4718987220113462</c:v>
                </c:pt>
                <c:pt idx="114">
                  <c:v>9.4602443843213102</c:v>
                </c:pt>
                <c:pt idx="115">
                  <c:v>9.4486143267838276</c:v>
                </c:pt>
                <c:pt idx="116">
                  <c:v>9.4370084692933975</c:v>
                </c:pt>
                <c:pt idx="117">
                  <c:v>9.4254267322428813</c:v>
                </c:pt>
                <c:pt idx="118">
                  <c:v>9.4138690365172693</c:v>
                </c:pt>
                <c:pt idx="119">
                  <c:v>9.4023353034875701</c:v>
                </c:pt>
                <c:pt idx="120">
                  <c:v>9.3908254550048298</c:v>
                </c:pt>
                <c:pt idx="121">
                  <c:v>9.3793394133942538</c:v>
                </c:pt>
                <c:pt idx="122">
                  <c:v>9.3678771014494568</c:v>
                </c:pt>
                <c:pt idx="123">
                  <c:v>9.3564384424268088</c:v>
                </c:pt>
                <c:pt idx="124">
                  <c:v>9.3450233600399084</c:v>
                </c:pt>
                <c:pt idx="125">
                  <c:v>9.3336317784541496</c:v>
                </c:pt>
                <c:pt idx="126">
                  <c:v>9.3222636222813939</c:v>
                </c:pt>
                <c:pt idx="127">
                  <c:v>9.3109188165747465</c:v>
                </c:pt>
                <c:pt idx="128">
                  <c:v>9.2995972868234293</c:v>
                </c:pt>
                <c:pt idx="129">
                  <c:v>9.2882989589477472</c:v>
                </c:pt>
                <c:pt idx="130">
                  <c:v>9.2770237592941527</c:v>
                </c:pt>
                <c:pt idx="131">
                  <c:v>9.2657716146304008</c:v>
                </c:pt>
                <c:pt idx="132">
                  <c:v>9.254542452140786</c:v>
                </c:pt>
                <c:pt idx="133">
                  <c:v>9.2433361994214849</c:v>
                </c:pt>
                <c:pt idx="134">
                  <c:v>9.2321527844759608</c:v>
                </c:pt>
                <c:pt idx="135">
                  <c:v>9.2209921357104623</c:v>
                </c:pt>
                <c:pt idx="136">
                  <c:v>9.2098541819296109</c:v>
                </c:pt>
                <c:pt idx="137">
                  <c:v>9.198738852332049</c:v>
                </c:pt>
                <c:pt idx="138">
                  <c:v>9.1876460765061836</c:v>
                </c:pt>
                <c:pt idx="139">
                  <c:v>9.1765757844259941</c:v>
                </c:pt>
                <c:pt idx="140">
                  <c:v>9.1655279064469131</c:v>
                </c:pt>
                <c:pt idx="141">
                  <c:v>9.1545023733017956</c:v>
                </c:pt>
                <c:pt idx="142">
                  <c:v>9.1434991160969279</c:v>
                </c:pt>
                <c:pt idx="143">
                  <c:v>9.1325180663081369</c:v>
                </c:pt>
                <c:pt idx="144">
                  <c:v>9.1215591557769553</c:v>
                </c:pt>
                <c:pt idx="145">
                  <c:v>9.1106223167068361</c:v>
                </c:pt>
                <c:pt idx="146">
                  <c:v>9.0997074816594541</c:v>
                </c:pt>
                <c:pt idx="147">
                  <c:v>9.0888145835510663</c:v>
                </c:pt>
                <c:pt idx="148">
                  <c:v>9.0779435556489148</c:v>
                </c:pt>
                <c:pt idx="149">
                  <c:v>9.0670943315677217</c:v>
                </c:pt>
                <c:pt idx="150">
                  <c:v>9.0562668452662027</c:v>
                </c:pt>
                <c:pt idx="151">
                  <c:v>9.0454610310436756</c:v>
                </c:pt>
                <c:pt idx="152">
                  <c:v>9.034676823536703</c:v>
                </c:pt>
                <c:pt idx="153">
                  <c:v>9.0239141577158009</c:v>
                </c:pt>
                <c:pt idx="154">
                  <c:v>9.0131729688821789</c:v>
                </c:pt>
                <c:pt idx="155">
                  <c:v>9.0024531926645697</c:v>
                </c:pt>
                <c:pt idx="156">
                  <c:v>8.9917547650160792</c:v>
                </c:pt>
                <c:pt idx="157">
                  <c:v>8.981077622211096</c:v>
                </c:pt>
                <c:pt idx="158">
                  <c:v>8.9704217008422624</c:v>
                </c:pt>
                <c:pt idx="159">
                  <c:v>8.9597869378174568</c:v>
                </c:pt>
                <c:pt idx="160">
                  <c:v>8.9491732703568836</c:v>
                </c:pt>
                <c:pt idx="161">
                  <c:v>8.9385806359901405</c:v>
                </c:pt>
                <c:pt idx="162">
                  <c:v>8.9280089725533855</c:v>
                </c:pt>
                <c:pt idx="163">
                  <c:v>8.9174582181865212</c:v>
                </c:pt>
                <c:pt idx="164">
                  <c:v>8.9069283113304234</c:v>
                </c:pt>
                <c:pt idx="165">
                  <c:v>8.8964191907242203</c:v>
                </c:pt>
                <c:pt idx="166">
                  <c:v>8.8859307954026114</c:v>
                </c:pt>
                <c:pt idx="167">
                  <c:v>8.8754630646932196</c:v>
                </c:pt>
                <c:pt idx="168">
                  <c:v>8.8650159382139915</c:v>
                </c:pt>
                <c:pt idx="169">
                  <c:v>8.8545893558706279</c:v>
                </c:pt>
                <c:pt idx="170">
                  <c:v>8.8441832578540662</c:v>
                </c:pt>
                <c:pt idx="171">
                  <c:v>8.8337975846379884</c:v>
                </c:pt>
                <c:pt idx="172">
                  <c:v>8.8234322769763622</c:v>
                </c:pt>
                <c:pt idx="173">
                  <c:v>8.8130872759010312</c:v>
                </c:pt>
                <c:pt idx="174">
                  <c:v>8.8027625227193376</c:v>
                </c:pt>
                <c:pt idx="175">
                  <c:v>8.7924579590117613</c:v>
                </c:pt>
                <c:pt idx="176">
                  <c:v>8.7821735266296237</c:v>
                </c:pt>
                <c:pt idx="177">
                  <c:v>8.7719091676927921</c:v>
                </c:pt>
                <c:pt idx="178">
                  <c:v>8.7616648245874451</c:v>
                </c:pt>
                <c:pt idx="179">
                  <c:v>8.7514404399638437</c:v>
                </c:pt>
                <c:pt idx="180">
                  <c:v>8.7412359567341582</c:v>
                </c:pt>
                <c:pt idx="181">
                  <c:v>8.7310513180703033</c:v>
                </c:pt>
                <c:pt idx="182">
                  <c:v>8.7208864674018223</c:v>
                </c:pt>
                <c:pt idx="183">
                  <c:v>8.7107413484137926</c:v>
                </c:pt>
                <c:pt idx="184">
                  <c:v>8.7006159050447476</c:v>
                </c:pt>
                <c:pt idx="185">
                  <c:v>8.6905100814846499</c:v>
                </c:pt>
                <c:pt idx="186">
                  <c:v>8.6804238221728802</c:v>
                </c:pt>
                <c:pt idx="187">
                  <c:v>8.6703570717962446</c:v>
                </c:pt>
                <c:pt idx="188">
                  <c:v>8.6603097752870326</c:v>
                </c:pt>
                <c:pt idx="189">
                  <c:v>8.6502818778210759</c:v>
                </c:pt>
                <c:pt idx="190">
                  <c:v>8.6402733248158459</c:v>
                </c:pt>
                <c:pt idx="191">
                  <c:v>8.6302840619285774</c:v>
                </c:pt>
                <c:pt idx="192">
                  <c:v>8.6203140350544132</c:v>
                </c:pt>
                <c:pt idx="193">
                  <c:v>8.6103631903245645</c:v>
                </c:pt>
                <c:pt idx="194">
                  <c:v>8.6004314741045214</c:v>
                </c:pt>
                <c:pt idx="195">
                  <c:v>8.5905188329922559</c:v>
                </c:pt>
                <c:pt idx="196">
                  <c:v>8.5806252138164645</c:v>
                </c:pt>
                <c:pt idx="197">
                  <c:v>8.5707505636348351</c:v>
                </c:pt>
                <c:pt idx="198">
                  <c:v>8.5608948297323266</c:v>
                </c:pt>
                <c:pt idx="199">
                  <c:v>8.5510579596194756</c:v>
                </c:pt>
                <c:pt idx="200">
                  <c:v>8.5412399010307265</c:v>
                </c:pt>
                <c:pt idx="201">
                  <c:v>8.5314406019227764</c:v>
                </c:pt>
                <c:pt idx="202">
                  <c:v>8.5216600104729476</c:v>
                </c:pt>
                <c:pt idx="203">
                  <c:v>8.5118980750775748</c:v>
                </c:pt>
                <c:pt idx="204">
                  <c:v>8.5021547443504097</c:v>
                </c:pt>
                <c:pt idx="205">
                  <c:v>8.4924299671210601</c:v>
                </c:pt>
                <c:pt idx="206">
                  <c:v>8.4827236924334315</c:v>
                </c:pt>
                <c:pt idx="207">
                  <c:v>8.4730358695441907</c:v>
                </c:pt>
                <c:pt idx="208">
                  <c:v>8.4633664479212545</c:v>
                </c:pt>
                <c:pt idx="209">
                  <c:v>8.4537153772422915</c:v>
                </c:pt>
                <c:pt idx="210">
                  <c:v>8.4440826073932502</c:v>
                </c:pt>
                <c:pt idx="211">
                  <c:v>8.4344680884668897</c:v>
                </c:pt>
                <c:pt idx="212">
                  <c:v>8.4248717707613316</c:v>
                </c:pt>
                <c:pt idx="213">
                  <c:v>8.4152936047786469</c:v>
                </c:pt>
                <c:pt idx="214">
                  <c:v>8.4057335412234373</c:v>
                </c:pt>
                <c:pt idx="215">
                  <c:v>8.3961915310014366</c:v>
                </c:pt>
                <c:pt idx="216">
                  <c:v>8.3866675252181473</c:v>
                </c:pt>
                <c:pt idx="217">
                  <c:v>8.3771614751774557</c:v>
                </c:pt>
                <c:pt idx="218">
                  <c:v>8.3676733323803205</c:v>
                </c:pt>
                <c:pt idx="219">
                  <c:v>8.3582030485233982</c:v>
                </c:pt>
                <c:pt idx="220">
                  <c:v>8.3487505754977747</c:v>
                </c:pt>
                <c:pt idx="221">
                  <c:v>8.3393158653876114</c:v>
                </c:pt>
                <c:pt idx="222">
                  <c:v>8.3298988704689183</c:v>
                </c:pt>
                <c:pt idx="223">
                  <c:v>8.3204995432082196</c:v>
                </c:pt>
                <c:pt idx="224">
                  <c:v>8.3111178362613565</c:v>
                </c:pt>
                <c:pt idx="225">
                  <c:v>8.3017537024721886</c:v>
                </c:pt>
                <c:pt idx="226">
                  <c:v>8.292407094871411</c:v>
                </c:pt>
                <c:pt idx="227">
                  <c:v>8.2830779666752896</c:v>
                </c:pt>
                <c:pt idx="228">
                  <c:v>8.2737662712845097</c:v>
                </c:pt>
                <c:pt idx="229">
                  <c:v>8.2644719622829363</c:v>
                </c:pt>
                <c:pt idx="230">
                  <c:v>8.2551949934364757</c:v>
                </c:pt>
                <c:pt idx="231">
                  <c:v>8.2459353186918776</c:v>
                </c:pt>
                <c:pt idx="232">
                  <c:v>8.2366928921756184</c:v>
                </c:pt>
                <c:pt idx="233">
                  <c:v>8.2274676681927126</c:v>
                </c:pt>
                <c:pt idx="234">
                  <c:v>8.2182596012256415</c:v>
                </c:pt>
                <c:pt idx="235">
                  <c:v>8.2090686459331881</c:v>
                </c:pt>
                <c:pt idx="236">
                  <c:v>8.199894757149357</c:v>
                </c:pt>
                <c:pt idx="237">
                  <c:v>8.1907378898822731</c:v>
                </c:pt>
                <c:pt idx="238">
                  <c:v>8.1815979993131123</c:v>
                </c:pt>
                <c:pt idx="239">
                  <c:v>8.1724750407950015</c:v>
                </c:pt>
                <c:pt idx="240">
                  <c:v>8.1633689698519998</c:v>
                </c:pt>
                <c:pt idx="241">
                  <c:v>8.1542797421780016</c:v>
                </c:pt>
                <c:pt idx="242">
                  <c:v>8.1452073136357477</c:v>
                </c:pt>
                <c:pt idx="243">
                  <c:v>8.1361516402557541</c:v>
                </c:pt>
                <c:pt idx="244">
                  <c:v>8.1271126782353278</c:v>
                </c:pt>
                <c:pt idx="245">
                  <c:v>8.1180903839375276</c:v>
                </c:pt>
                <c:pt idx="246">
                  <c:v>8.1090847138902067</c:v>
                </c:pt>
                <c:pt idx="247">
                  <c:v>8.1000956247849771</c:v>
                </c:pt>
                <c:pt idx="248">
                  <c:v>8.0911230734762789</c:v>
                </c:pt>
                <c:pt idx="249">
                  <c:v>8.0821670169803745</c:v>
                </c:pt>
                <c:pt idx="250">
                  <c:v>8.0732274124744183</c:v>
                </c:pt>
                <c:pt idx="251">
                  <c:v>8.0643042172954775</c:v>
                </c:pt>
                <c:pt idx="252">
                  <c:v>8.05539738893963</c:v>
                </c:pt>
                <c:pt idx="253">
                  <c:v>8.0465068850609942</c:v>
                </c:pt>
                <c:pt idx="254">
                  <c:v>8.0376326634708359</c:v>
                </c:pt>
                <c:pt idx="255">
                  <c:v>8.0287746821366337</c:v>
                </c:pt>
                <c:pt idx="256">
                  <c:v>8.019932899181196</c:v>
                </c:pt>
                <c:pt idx="257">
                  <c:v>8.0111072728817412</c:v>
                </c:pt>
                <c:pt idx="258">
                  <c:v>8.0022977616690323</c:v>
                </c:pt>
                <c:pt idx="259">
                  <c:v>7.9935043241264747</c:v>
                </c:pt>
                <c:pt idx="260">
                  <c:v>7.9847269189892689</c:v>
                </c:pt>
                <c:pt idx="261">
                  <c:v>7.9759655051435248</c:v>
                </c:pt>
                <c:pt idx="262">
                  <c:v>7.9672200416254277</c:v>
                </c:pt>
                <c:pt idx="263">
                  <c:v>7.9584904876203684</c:v>
                </c:pt>
                <c:pt idx="264">
                  <c:v>7.9497768024621278</c:v>
                </c:pt>
                <c:pt idx="265">
                  <c:v>7.9410789456320199</c:v>
                </c:pt>
                <c:pt idx="266">
                  <c:v>7.9323968767580952</c:v>
                </c:pt>
                <c:pt idx="267">
                  <c:v>7.9237305556142914</c:v>
                </c:pt>
                <c:pt idx="268">
                  <c:v>7.9150799421196583</c:v>
                </c:pt>
                <c:pt idx="269">
                  <c:v>7.9064449963375223</c:v>
                </c:pt>
                <c:pt idx="270">
                  <c:v>7.8978256784747218</c:v>
                </c:pt>
                <c:pt idx="271">
                  <c:v>7.8892219488807909</c:v>
                </c:pt>
                <c:pt idx="272">
                  <c:v>7.8806337680472049</c:v>
                </c:pt>
                <c:pt idx="273">
                  <c:v>7.8720610966065809</c:v>
                </c:pt>
                <c:pt idx="274">
                  <c:v>7.8635038953319327</c:v>
                </c:pt>
                <c:pt idx="275">
                  <c:v>7.8549621251358861</c:v>
                </c:pt>
                <c:pt idx="276">
                  <c:v>7.8464357470699548</c:v>
                </c:pt>
                <c:pt idx="277">
                  <c:v>7.8379247223237591</c:v>
                </c:pt>
                <c:pt idx="278">
                  <c:v>7.8294290122243186</c:v>
                </c:pt>
                <c:pt idx="279">
                  <c:v>7.8209485782352832</c:v>
                </c:pt>
                <c:pt idx="280">
                  <c:v>7.812483381956234</c:v>
                </c:pt>
                <c:pt idx="281">
                  <c:v>7.8040333851219392</c:v>
                </c:pt>
                <c:pt idx="282">
                  <c:v>7.7955985496016558</c:v>
                </c:pt>
                <c:pt idx="283">
                  <c:v>7.7871788373983968</c:v>
                </c:pt>
                <c:pt idx="284">
                  <c:v>7.7787742106482582</c:v>
                </c:pt>
                <c:pt idx="285">
                  <c:v>7.7703846316196818</c:v>
                </c:pt>
                <c:pt idx="286">
                  <c:v>7.7620100627128039</c:v>
                </c:pt>
                <c:pt idx="287">
                  <c:v>7.753650466458728</c:v>
                </c:pt>
                <c:pt idx="288">
                  <c:v>7.7453058055188819</c:v>
                </c:pt>
                <c:pt idx="289">
                  <c:v>7.7369760426843044</c:v>
                </c:pt>
                <c:pt idx="290">
                  <c:v>7.7286611408750101</c:v>
                </c:pt>
                <c:pt idx="291">
                  <c:v>7.7203610631392978</c:v>
                </c:pt>
                <c:pt idx="292">
                  <c:v>7.71207577265311</c:v>
                </c:pt>
                <c:pt idx="293">
                  <c:v>7.703805232719362</c:v>
                </c:pt>
                <c:pt idx="294">
                  <c:v>7.6955494067673138</c:v>
                </c:pt>
                <c:pt idx="295">
                  <c:v>7.6873082583518997</c:v>
                </c:pt>
                <c:pt idx="296">
                  <c:v>7.6790817511531202</c:v>
                </c:pt>
                <c:pt idx="297">
                  <c:v>7.6708698489753813</c:v>
                </c:pt>
                <c:pt idx="298">
                  <c:v>7.6626725157468893</c:v>
                </c:pt>
                <c:pt idx="299">
                  <c:v>7.6544897155190039</c:v>
                </c:pt>
                <c:pt idx="300">
                  <c:v>7.6463214124656487</c:v>
                </c:pt>
                <c:pt idx="301">
                  <c:v>7.638167570882664</c:v>
                </c:pt>
                <c:pt idx="302">
                  <c:v>7.6300281551872304</c:v>
                </c:pt>
                <c:pt idx="303">
                  <c:v>7.6219031299172375</c:v>
                </c:pt>
                <c:pt idx="304">
                  <c:v>7.613792459730707</c:v>
                </c:pt>
                <c:pt idx="305">
                  <c:v>7.6056961094051783</c:v>
                </c:pt>
                <c:pt idx="306">
                  <c:v>7.5976140438371367</c:v>
                </c:pt>
                <c:pt idx="307">
                  <c:v>7.5895462280414074</c:v>
                </c:pt>
                <c:pt idx="308">
                  <c:v>7.5814926271505998</c:v>
                </c:pt>
                <c:pt idx="309">
                  <c:v>7.5734532064144986</c:v>
                </c:pt>
                <c:pt idx="310">
                  <c:v>7.5654279311995252</c:v>
                </c:pt>
                <c:pt idx="311">
                  <c:v>7.5574167669881414</c:v>
                </c:pt>
                <c:pt idx="312">
                  <c:v>7.5494196793783077</c:v>
                </c:pt>
                <c:pt idx="313">
                  <c:v>7.5414366340829</c:v>
                </c:pt>
                <c:pt idx="314">
                  <c:v>7.5334675969291833</c:v>
                </c:pt>
                <c:pt idx="315">
                  <c:v>7.5255125338582278</c:v>
                </c:pt>
                <c:pt idx="316">
                  <c:v>7.5175714109243916</c:v>
                </c:pt>
                <c:pt idx="317">
                  <c:v>7.5096441942947534</c:v>
                </c:pt>
                <c:pt idx="318">
                  <c:v>7.5017308502485909</c:v>
                </c:pt>
                <c:pt idx="319">
                  <c:v>7.4938313451768304</c:v>
                </c:pt>
                <c:pt idx="320">
                  <c:v>7.4859456455815341</c:v>
                </c:pt>
                <c:pt idx="321">
                  <c:v>7.4780737180753452</c:v>
                </c:pt>
                <c:pt idx="322">
                  <c:v>7.4702155293809964</c:v>
                </c:pt>
                <c:pt idx="323">
                  <c:v>7.4623710463307633</c:v>
                </c:pt>
                <c:pt idx="324">
                  <c:v>7.4545402358659656</c:v>
                </c:pt>
                <c:pt idx="325">
                  <c:v>7.4467230650364362</c:v>
                </c:pt>
                <c:pt idx="326">
                  <c:v>7.4389195010000364</c:v>
                </c:pt>
                <c:pt idx="327">
                  <c:v>7.4311295110221245</c:v>
                </c:pt>
                <c:pt idx="328">
                  <c:v>7.4233530624750816</c:v>
                </c:pt>
                <c:pt idx="329">
                  <c:v>7.4155901228377807</c:v>
                </c:pt>
                <c:pt idx="330">
                  <c:v>7.4078406596951289</c:v>
                </c:pt>
                <c:pt idx="331">
                  <c:v>7.4001046407375393</c:v>
                </c:pt>
                <c:pt idx="332">
                  <c:v>7.3923820337604766</c:v>
                </c:pt>
                <c:pt idx="333">
                  <c:v>7.3846728066639438</c:v>
                </c:pt>
                <c:pt idx="334">
                  <c:v>7.3769769274520254</c:v>
                </c:pt>
                <c:pt idx="335">
                  <c:v>7.3692943642323874</c:v>
                </c:pt>
                <c:pt idx="336">
                  <c:v>7.3616250852158256</c:v>
                </c:pt>
                <c:pt idx="337">
                  <c:v>7.353969058715772</c:v>
                </c:pt>
                <c:pt idx="338">
                  <c:v>7.346326253147847</c:v>
                </c:pt>
                <c:pt idx="339">
                  <c:v>7.3386966370293729</c:v>
                </c:pt>
                <c:pt idx="340">
                  <c:v>7.3310801789789419</c:v>
                </c:pt>
                <c:pt idx="341">
                  <c:v>7.3234768477159227</c:v>
                </c:pt>
                <c:pt idx="342">
                  <c:v>7.3158866120600283</c:v>
                </c:pt>
                <c:pt idx="343">
                  <c:v>7.3083094409308647</c:v>
                </c:pt>
                <c:pt idx="344">
                  <c:v>7.3007453033474601</c:v>
                </c:pt>
                <c:pt idx="345">
                  <c:v>7.2931941684278501</c:v>
                </c:pt>
                <c:pt idx="346">
                  <c:v>7.285656005388601</c:v>
                </c:pt>
                <c:pt idx="347">
                  <c:v>7.2781307835444</c:v>
                </c:pt>
                <c:pt idx="348">
                  <c:v>7.2706184723075911</c:v>
                </c:pt>
                <c:pt idx="349">
                  <c:v>7.2631190411877622</c:v>
                </c:pt>
                <c:pt idx="350">
                  <c:v>7.2556324597912933</c:v>
                </c:pt>
                <c:pt idx="351">
                  <c:v>7.2481586978209522</c:v>
                </c:pt>
                <c:pt idx="352">
                  <c:v>7.240697725075437</c:v>
                </c:pt>
                <c:pt idx="353">
                  <c:v>7.2332495114489843</c:v>
                </c:pt>
                <c:pt idx="354">
                  <c:v>7.2258140269309239</c:v>
                </c:pt>
                <c:pt idx="355">
                  <c:v>7.2183912416052802</c:v>
                </c:pt>
                <c:pt idx="356">
                  <c:v>7.2109811256503376</c:v>
                </c:pt>
                <c:pt idx="357">
                  <c:v>7.2035836493382508</c:v>
                </c:pt>
                <c:pt idx="358">
                  <c:v>7.1961987830346077</c:v>
                </c:pt>
                <c:pt idx="359">
                  <c:v>7.1888264971980504</c:v>
                </c:pt>
                <c:pt idx="360">
                  <c:v>7.1814667623798458</c:v>
                </c:pt>
                <c:pt idx="361">
                  <c:v>7.1741195492235068</c:v>
                </c:pt>
                <c:pt idx="362">
                  <c:v>7.1667848284643645</c:v>
                </c:pt>
                <c:pt idx="363">
                  <c:v>7.1594625709292039</c:v>
                </c:pt>
                <c:pt idx="364">
                  <c:v>7.1521527475358386</c:v>
                </c:pt>
                <c:pt idx="365">
                  <c:v>7.1448553292927439</c:v>
                </c:pt>
                <c:pt idx="366">
                  <c:v>7.1375702872986482</c:v>
                </c:pt>
                <c:pt idx="367">
                  <c:v>7.130297592742159</c:v>
                </c:pt>
                <c:pt idx="368">
                  <c:v>7.123037216901368</c:v>
                </c:pt>
                <c:pt idx="369">
                  <c:v>7.1157891311434796</c:v>
                </c:pt>
                <c:pt idx="370">
                  <c:v>7.1085533069244171</c:v>
                </c:pt>
                <c:pt idx="371">
                  <c:v>7.1013297157884621</c:v>
                </c:pt>
                <c:pt idx="372">
                  <c:v>7.0941183293678582</c:v>
                </c:pt>
                <c:pt idx="373">
                  <c:v>7.086919119382463</c:v>
                </c:pt>
                <c:pt idx="374">
                  <c:v>7.0797320576393528</c:v>
                </c:pt>
                <c:pt idx="375">
                  <c:v>7.0725571160324732</c:v>
                </c:pt>
                <c:pt idx="376">
                  <c:v>7.065394266542258</c:v>
                </c:pt>
                <c:pt idx="377">
                  <c:v>7.0582434812352801</c:v>
                </c:pt>
                <c:pt idx="378">
                  <c:v>7.0511047322638714</c:v>
                </c:pt>
                <c:pt idx="379">
                  <c:v>7.043977991865785</c:v>
                </c:pt>
                <c:pt idx="380">
                  <c:v>7.0368632323638121</c:v>
                </c:pt>
                <c:pt idx="381">
                  <c:v>7.029760426165458</c:v>
                </c:pt>
                <c:pt idx="382">
                  <c:v>7.022669545762553</c:v>
                </c:pt>
                <c:pt idx="383">
                  <c:v>7.015590563730937</c:v>
                </c:pt>
                <c:pt idx="384">
                  <c:v>7.0085234527300786</c:v>
                </c:pt>
                <c:pt idx="385">
                  <c:v>7.0014681855027554</c:v>
                </c:pt>
                <c:pt idx="386">
                  <c:v>6.9944247348746851</c:v>
                </c:pt>
                <c:pt idx="387">
                  <c:v>6.9873930737542045</c:v>
                </c:pt>
                <c:pt idx="388">
                  <c:v>6.9803731751319074</c:v>
                </c:pt>
                <c:pt idx="389">
                  <c:v>6.9733650120803272</c:v>
                </c:pt>
                <c:pt idx="390">
                  <c:v>6.9663685577535812</c:v>
                </c:pt>
                <c:pt idx="391">
                  <c:v>6.9593837853870495</c:v>
                </c:pt>
                <c:pt idx="392">
                  <c:v>6.9524106682970315</c:v>
                </c:pt>
                <c:pt idx="393">
                  <c:v>6.9454491798804252</c:v>
                </c:pt>
                <c:pt idx="394">
                  <c:v>6.9384992936143872</c:v>
                </c:pt>
                <c:pt idx="395">
                  <c:v>6.9315609830560154</c:v>
                </c:pt>
                <c:pt idx="396">
                  <c:v>6.9246342218420152</c:v>
                </c:pt>
                <c:pt idx="397">
                  <c:v>6.9177189836883874</c:v>
                </c:pt>
                <c:pt idx="398">
                  <c:v>6.9108152423900862</c:v>
                </c:pt>
                <c:pt idx="399">
                  <c:v>6.9039229718207302</c:v>
                </c:pt>
                <c:pt idx="400">
                  <c:v>6.8970421459322493</c:v>
                </c:pt>
                <c:pt idx="401">
                  <c:v>6.8901727387546003</c:v>
                </c:pt>
                <c:pt idx="402">
                  <c:v>6.8833147243954276</c:v>
                </c:pt>
                <c:pt idx="403">
                  <c:v>6.8764680770397719</c:v>
                </c:pt>
                <c:pt idx="404">
                  <c:v>6.8696327709497362</c:v>
                </c:pt>
                <c:pt idx="405">
                  <c:v>6.8628087804642046</c:v>
                </c:pt>
                <c:pt idx="406">
                  <c:v>6.855996079998504</c:v>
                </c:pt>
                <c:pt idx="407">
                  <c:v>6.8491946440441307</c:v>
                </c:pt>
                <c:pt idx="408">
                  <c:v>6.8424044471684144</c:v>
                </c:pt>
                <c:pt idx="409">
                  <c:v>6.8356254640142469</c:v>
                </c:pt>
                <c:pt idx="410">
                  <c:v>6.8288576692997545</c:v>
                </c:pt>
                <c:pt idx="411">
                  <c:v>6.8221010378180207</c:v>
                </c:pt>
                <c:pt idx="412">
                  <c:v>6.8153555444367706</c:v>
                </c:pt>
                <c:pt idx="413">
                  <c:v>6.8086211640980956</c:v>
                </c:pt>
                <c:pt idx="414">
                  <c:v>6.8018978718181353</c:v>
                </c:pt>
                <c:pt idx="415">
                  <c:v>6.7951856426868122</c:v>
                </c:pt>
                <c:pt idx="416">
                  <c:v>6.7884844518675118</c:v>
                </c:pt>
                <c:pt idx="417">
                  <c:v>6.7817942745968258</c:v>
                </c:pt>
                <c:pt idx="418">
                  <c:v>6.7751150861842335</c:v>
                </c:pt>
                <c:pt idx="419">
                  <c:v>6.7684468620118388</c:v>
                </c:pt>
                <c:pt idx="420">
                  <c:v>6.7617895775340715</c:v>
                </c:pt>
                <c:pt idx="421">
                  <c:v>6.7551432082774134</c:v>
                </c:pt>
                <c:pt idx="422">
                  <c:v>6.748507729840111</c:v>
                </c:pt>
                <c:pt idx="423">
                  <c:v>6.7418831178919039</c:v>
                </c:pt>
                <c:pt idx="424">
                  <c:v>6.7352693481737314</c:v>
                </c:pt>
                <c:pt idx="425">
                  <c:v>6.7286663964974744</c:v>
                </c:pt>
                <c:pt idx="426">
                  <c:v>6.7220742387456625</c:v>
                </c:pt>
                <c:pt idx="427">
                  <c:v>6.7154928508712208</c:v>
                </c:pt>
                <c:pt idx="428">
                  <c:v>6.7089222088971701</c:v>
                </c:pt>
                <c:pt idx="429">
                  <c:v>6.702362288916385</c:v>
                </c:pt>
                <c:pt idx="430">
                  <c:v>6.695813067091299</c:v>
                </c:pt>
                <c:pt idx="431">
                  <c:v>6.689274519653658</c:v>
                </c:pt>
                <c:pt idx="432">
                  <c:v>6.6827466229042338</c:v>
                </c:pt>
                <c:pt idx="433">
                  <c:v>6.6762293532125803</c:v>
                </c:pt>
                <c:pt idx="434">
                  <c:v>6.6697226870167468</c:v>
                </c:pt>
                <c:pt idx="435">
                  <c:v>6.6632266008230365</c:v>
                </c:pt>
                <c:pt idx="436">
                  <c:v>6.6567410712057251</c:v>
                </c:pt>
                <c:pt idx="437">
                  <c:v>6.6502660748068259</c:v>
                </c:pt>
                <c:pt idx="438">
                  <c:v>6.6438015883358039</c:v>
                </c:pt>
                <c:pt idx="439">
                  <c:v>6.6373475885693418</c:v>
                </c:pt>
                <c:pt idx="440">
                  <c:v>6.6309040523510658</c:v>
                </c:pt>
                <c:pt idx="441">
                  <c:v>6.6244709565913116</c:v>
                </c:pt>
                <c:pt idx="442">
                  <c:v>6.6180482782668504</c:v>
                </c:pt>
                <c:pt idx="443">
                  <c:v>6.6116359944206531</c:v>
                </c:pt>
                <c:pt idx="444">
                  <c:v>6.6052340821616253</c:v>
                </c:pt>
                <c:pt idx="445">
                  <c:v>6.598842518664382</c:v>
                </c:pt>
                <c:pt idx="446">
                  <c:v>6.5924612811689638</c:v>
                </c:pt>
                <c:pt idx="447">
                  <c:v>6.5860903469806313</c:v>
                </c:pt>
                <c:pt idx="448">
                  <c:v>6.5797296934695826</c:v>
                </c:pt>
                <c:pt idx="449">
                  <c:v>6.5733792980707362</c:v>
                </c:pt>
                <c:pt idx="450">
                  <c:v>6.567039138283473</c:v>
                </c:pt>
                <c:pt idx="451">
                  <c:v>6.5607091916714042</c:v>
                </c:pt>
                <c:pt idx="452">
                  <c:v>6.5543894358621193</c:v>
                </c:pt>
                <c:pt idx="453">
                  <c:v>6.5480798485469638</c:v>
                </c:pt>
                <c:pt idx="454">
                  <c:v>6.5417804074807799</c:v>
                </c:pt>
                <c:pt idx="455">
                  <c:v>6.5354910904816936</c:v>
                </c:pt>
                <c:pt idx="456">
                  <c:v>6.529211875430855</c:v>
                </c:pt>
                <c:pt idx="457">
                  <c:v>6.522942740272228</c:v>
                </c:pt>
                <c:pt idx="458">
                  <c:v>6.5166836630123308</c:v>
                </c:pt>
                <c:pt idx="459">
                  <c:v>6.5104346217200337</c:v>
                </c:pt>
                <c:pt idx="460">
                  <c:v>6.5041955945262995</c:v>
                </c:pt>
                <c:pt idx="461">
                  <c:v>6.4979665596239782</c:v>
                </c:pt>
                <c:pt idx="462">
                  <c:v>6.4917474952675542</c:v>
                </c:pt>
                <c:pt idx="463">
                  <c:v>6.4855383797729456</c:v>
                </c:pt>
                <c:pt idx="464">
                  <c:v>6.479339191517254</c:v>
                </c:pt>
                <c:pt idx="465">
                  <c:v>6.4731499089385567</c:v>
                </c:pt>
                <c:pt idx="466">
                  <c:v>6.4669705105356687</c:v>
                </c:pt>
                <c:pt idx="467">
                  <c:v>6.4608009748679285</c:v>
                </c:pt>
                <c:pt idx="468">
                  <c:v>6.4546412805549789</c:v>
                </c:pt>
                <c:pt idx="469">
                  <c:v>6.4484914062765339</c:v>
                </c:pt>
                <c:pt idx="470">
                  <c:v>6.4423513307721754</c:v>
                </c:pt>
                <c:pt idx="471">
                  <c:v>6.4362210328411162</c:v>
                </c:pt>
                <c:pt idx="472">
                  <c:v>6.4301004913420012</c:v>
                </c:pt>
                <c:pt idx="473">
                  <c:v>6.423989685192673</c:v>
                </c:pt>
                <c:pt idx="474">
                  <c:v>6.417888593369975</c:v>
                </c:pt>
                <c:pt idx="475">
                  <c:v>6.4117971949095152</c:v>
                </c:pt>
                <c:pt idx="476">
                  <c:v>6.4057154689054778</c:v>
                </c:pt>
                <c:pt idx="477">
                  <c:v>6.3996433945103863</c:v>
                </c:pt>
                <c:pt idx="478">
                  <c:v>6.3935809509349149</c:v>
                </c:pt>
                <c:pt idx="479">
                  <c:v>6.3875281174476557</c:v>
                </c:pt>
                <c:pt idx="480">
                  <c:v>6.3814848733749319</c:v>
                </c:pt>
                <c:pt idx="481">
                  <c:v>6.375451198100567</c:v>
                </c:pt>
                <c:pt idx="482">
                  <c:v>6.3694270710657035</c:v>
                </c:pt>
                <c:pt idx="483">
                  <c:v>6.3634124717685667</c:v>
                </c:pt>
                <c:pt idx="484">
                  <c:v>6.357407379764286</c:v>
                </c:pt>
                <c:pt idx="485">
                  <c:v>6.3514117746646743</c:v>
                </c:pt>
                <c:pt idx="486">
                  <c:v>6.3454256361380343</c:v>
                </c:pt>
                <c:pt idx="487">
                  <c:v>6.3394489439089448</c:v>
                </c:pt>
                <c:pt idx="488">
                  <c:v>6.3334816777580745</c:v>
                </c:pt>
                <c:pt idx="489">
                  <c:v>6.327523817521965</c:v>
                </c:pt>
                <c:pt idx="490">
                  <c:v>6.3215753430928494</c:v>
                </c:pt>
                <c:pt idx="491">
                  <c:v>6.3156362344184327</c:v>
                </c:pt>
                <c:pt idx="492">
                  <c:v>6.3097064715017144</c:v>
                </c:pt>
                <c:pt idx="493">
                  <c:v>6.303786034400777</c:v>
                </c:pt>
                <c:pt idx="494">
                  <c:v>6.2978749032286006</c:v>
                </c:pt>
                <c:pt idx="495">
                  <c:v>6.2919730581528599</c:v>
                </c:pt>
                <c:pt idx="496">
                  <c:v>6.2860804793957374</c:v>
                </c:pt>
                <c:pt idx="497">
                  <c:v>6.2801971472337215</c:v>
                </c:pt>
                <c:pt idx="498">
                  <c:v>6.2743230419974267</c:v>
                </c:pt>
                <c:pt idx="499">
                  <c:v>6.2684581440713867</c:v>
                </c:pt>
                <c:pt idx="500">
                  <c:v>6.2626024338938837</c:v>
                </c:pt>
                <c:pt idx="501">
                  <c:v>6.2567558919567361</c:v>
                </c:pt>
                <c:pt idx="502">
                  <c:v>6.2509184988051318</c:v>
                </c:pt>
                <c:pt idx="503">
                  <c:v>6.2450902350374236</c:v>
                </c:pt>
                <c:pt idx="504">
                  <c:v>6.2392710813049552</c:v>
                </c:pt>
                <c:pt idx="505">
                  <c:v>6.2334610183118615</c:v>
                </c:pt>
                <c:pt idx="506">
                  <c:v>6.2276600268148981</c:v>
                </c:pt>
                <c:pt idx="507">
                  <c:v>6.2218680876232462</c:v>
                </c:pt>
                <c:pt idx="508">
                  <c:v>6.2160851815983378</c:v>
                </c:pt>
                <c:pt idx="509">
                  <c:v>6.2103112896536601</c:v>
                </c:pt>
                <c:pt idx="510">
                  <c:v>6.2045463927545921</c:v>
                </c:pt>
                <c:pt idx="511">
                  <c:v>6.1987904719182039</c:v>
                </c:pt>
                <c:pt idx="512">
                  <c:v>6.1930435082130959</c:v>
                </c:pt>
                <c:pt idx="513">
                  <c:v>6.1873054827592009</c:v>
                </c:pt>
                <c:pt idx="514">
                  <c:v>6.1815763767276231</c:v>
                </c:pt>
                <c:pt idx="515">
                  <c:v>6.1758561713404445</c:v>
                </c:pt>
                <c:pt idx="516">
                  <c:v>6.1701448478705627</c:v>
                </c:pt>
                <c:pt idx="517">
                  <c:v>6.1644423876414995</c:v>
                </c:pt>
                <c:pt idx="518">
                  <c:v>6.1587487720272431</c:v>
                </c:pt>
                <c:pt idx="519">
                  <c:v>6.153063982452057</c:v>
                </c:pt>
                <c:pt idx="520">
                  <c:v>6.1473880003903192</c:v>
                </c:pt>
                <c:pt idx="521">
                  <c:v>6.1417208073663394</c:v>
                </c:pt>
                <c:pt idx="522">
                  <c:v>6.1360623849541955</c:v>
                </c:pt>
                <c:pt idx="523">
                  <c:v>6.1304127147775533</c:v>
                </c:pt>
                <c:pt idx="524">
                  <c:v>6.1247717785095093</c:v>
                </c:pt>
                <c:pt idx="525">
                  <c:v>6.1191395578724004</c:v>
                </c:pt>
                <c:pt idx="526">
                  <c:v>6.1135160346376587</c:v>
                </c:pt>
                <c:pt idx="527">
                  <c:v>6.107901190625622</c:v>
                </c:pt>
                <c:pt idx="528">
                  <c:v>6.1022950077053846</c:v>
                </c:pt>
                <c:pt idx="529">
                  <c:v>6.0966974677946109</c:v>
                </c:pt>
                <c:pt idx="530">
                  <c:v>6.0911085528593896</c:v>
                </c:pt>
                <c:pt idx="531">
                  <c:v>6.0855282449140518</c:v>
                </c:pt>
                <c:pt idx="532">
                  <c:v>6.0799565260210207</c:v>
                </c:pt>
                <c:pt idx="533">
                  <c:v>6.0743933782906288</c:v>
                </c:pt>
                <c:pt idx="534">
                  <c:v>6.068838783880981</c:v>
                </c:pt>
                <c:pt idx="535">
                  <c:v>6.0632927249977628</c:v>
                </c:pt>
                <c:pt idx="536">
                  <c:v>6.0577551838941082</c:v>
                </c:pt>
                <c:pt idx="537">
                  <c:v>6.0522261428704081</c:v>
                </c:pt>
                <c:pt idx="538">
                  <c:v>6.0467055842741795</c:v>
                </c:pt>
                <c:pt idx="539">
                  <c:v>6.0411934904998814</c:v>
                </c:pt>
                <c:pt idx="540">
                  <c:v>6.0356898439887781</c:v>
                </c:pt>
                <c:pt idx="541">
                  <c:v>6.030194627228755</c:v>
                </c:pt>
                <c:pt idx="542">
                  <c:v>6.0247078227541904</c:v>
                </c:pt>
                <c:pt idx="543">
                  <c:v>6.0192294131457702</c:v>
                </c:pt>
                <c:pt idx="544">
                  <c:v>6.0137593810303587</c:v>
                </c:pt>
                <c:pt idx="545">
                  <c:v>6.0082977090808196</c:v>
                </c:pt>
                <c:pt idx="546">
                  <c:v>6.0028443800158779</c:v>
                </c:pt>
                <c:pt idx="547">
                  <c:v>5.9973993765999518</c:v>
                </c:pt>
                <c:pt idx="548">
                  <c:v>5.9919626816430203</c:v>
                </c:pt>
                <c:pt idx="549">
                  <c:v>5.9865342780004402</c:v>
                </c:pt>
                <c:pt idx="550">
                  <c:v>5.9811141485728267</c:v>
                </c:pt>
                <c:pt idx="551">
                  <c:v>5.9757022763058707</c:v>
                </c:pt>
                <c:pt idx="552">
                  <c:v>5.9702986441902182</c:v>
                </c:pt>
                <c:pt idx="553">
                  <c:v>5.9649032352612918</c:v>
                </c:pt>
                <c:pt idx="554">
                  <c:v>5.9595160325991685</c:v>
                </c:pt>
                <c:pt idx="555">
                  <c:v>5.9541370193284022</c:v>
                </c:pt>
                <c:pt idx="556">
                  <c:v>5.9487661786179018</c:v>
                </c:pt>
                <c:pt idx="557">
                  <c:v>5.9434034936807638</c:v>
                </c:pt>
                <c:pt idx="558">
                  <c:v>5.9380489477741421</c:v>
                </c:pt>
                <c:pt idx="559">
                  <c:v>5.9327025241990841</c:v>
                </c:pt>
                <c:pt idx="560">
                  <c:v>5.9273642063004015</c:v>
                </c:pt>
                <c:pt idx="561">
                  <c:v>5.9220339774665076</c:v>
                </c:pt>
                <c:pt idx="562">
                  <c:v>5.9167118211292964</c:v>
                </c:pt>
                <c:pt idx="563">
                  <c:v>5.9113977207639721</c:v>
                </c:pt>
                <c:pt idx="564">
                  <c:v>5.906091659888931</c:v>
                </c:pt>
                <c:pt idx="565">
                  <c:v>5.9007936220655921</c:v>
                </c:pt>
                <c:pt idx="566">
                  <c:v>5.8955035908982873</c:v>
                </c:pt>
                <c:pt idx="567">
                  <c:v>5.8902215500340835</c:v>
                </c:pt>
                <c:pt idx="568">
                  <c:v>5.8849474831626774</c:v>
                </c:pt>
                <c:pt idx="569">
                  <c:v>5.8796813740162266</c:v>
                </c:pt>
                <c:pt idx="570">
                  <c:v>5.8744232063692285</c:v>
                </c:pt>
                <c:pt idx="571">
                  <c:v>5.8691729640383663</c:v>
                </c:pt>
                <c:pt idx="572">
                  <c:v>5.8639306308823924</c:v>
                </c:pt>
                <c:pt idx="573">
                  <c:v>5.8586961908019584</c:v>
                </c:pt>
                <c:pt idx="574">
                  <c:v>5.8534696277395142</c:v>
                </c:pt>
                <c:pt idx="575">
                  <c:v>5.848250925679138</c:v>
                </c:pt>
                <c:pt idx="576">
                  <c:v>5.8430400686464274</c:v>
                </c:pt>
                <c:pt idx="577">
                  <c:v>5.8378370407083384</c:v>
                </c:pt>
                <c:pt idx="578">
                  <c:v>5.8326418259730755</c:v>
                </c:pt>
                <c:pt idx="579">
                  <c:v>5.8274544085899374</c:v>
                </c:pt>
                <c:pt idx="580">
                  <c:v>5.8222747727491964</c:v>
                </c:pt>
                <c:pt idx="581">
                  <c:v>5.817102902681949</c:v>
                </c:pt>
                <c:pt idx="582">
                  <c:v>5.8119387826600084</c:v>
                </c:pt>
                <c:pt idx="583">
                  <c:v>5.8067823969957413</c:v>
                </c:pt>
                <c:pt idx="584">
                  <c:v>5.801633730041968</c:v>
                </c:pt>
                <c:pt idx="585">
                  <c:v>5.7964927661917978</c:v>
                </c:pt>
                <c:pt idx="586">
                  <c:v>5.7913594898785306</c:v>
                </c:pt>
                <c:pt idx="587">
                  <c:v>5.786233885575502</c:v>
                </c:pt>
                <c:pt idx="588">
                  <c:v>5.7811159377959713</c:v>
                </c:pt>
                <c:pt idx="589">
                  <c:v>5.7760056310929739</c:v>
                </c:pt>
                <c:pt idx="590">
                  <c:v>5.7709029500592184</c:v>
                </c:pt>
                <c:pt idx="591">
                  <c:v>5.7658078793269292</c:v>
                </c:pt>
                <c:pt idx="592">
                  <c:v>5.7607204035677402</c:v>
                </c:pt>
                <c:pt idx="593">
                  <c:v>5.7556405074925641</c:v>
                </c:pt>
                <c:pt idx="594">
                  <c:v>5.7505681758514546</c:v>
                </c:pt>
                <c:pt idx="595">
                  <c:v>5.7455033934334985</c:v>
                </c:pt>
                <c:pt idx="596">
                  <c:v>5.7404461450666728</c:v>
                </c:pt>
                <c:pt idx="597">
                  <c:v>5.7353964156177328</c:v>
                </c:pt>
                <c:pt idx="598">
                  <c:v>5.7303541899920791</c:v>
                </c:pt>
                <c:pt idx="599">
                  <c:v>5.7253194531336398</c:v>
                </c:pt>
                <c:pt idx="600">
                  <c:v>5.7202921900247405</c:v>
                </c:pt>
                <c:pt idx="601">
                  <c:v>5.7152723856859913</c:v>
                </c:pt>
                <c:pt idx="602">
                  <c:v>5.7102600251761535</c:v>
                </c:pt>
                <c:pt idx="603">
                  <c:v>5.7052550935920241</c:v>
                </c:pt>
                <c:pt idx="604">
                  <c:v>5.7002575760683136</c:v>
                </c:pt>
                <c:pt idx="605">
                  <c:v>5.6952674577775229</c:v>
                </c:pt>
                <c:pt idx="606">
                  <c:v>5.6902847239298255</c:v>
                </c:pt>
                <c:pt idx="607">
                  <c:v>5.6853093597729476</c:v>
                </c:pt>
                <c:pt idx="608">
                  <c:v>5.6803413505920446</c:v>
                </c:pt>
                <c:pt idx="609">
                  <c:v>5.675380681709588</c:v>
                </c:pt>
                <c:pt idx="610">
                  <c:v>5.6704273384852399</c:v>
                </c:pt>
                <c:pt idx="611">
                  <c:v>5.6654813063157441</c:v>
                </c:pt>
                <c:pt idx="612">
                  <c:v>5.6605425706347985</c:v>
                </c:pt>
                <c:pt idx="613">
                  <c:v>5.6556111169129464</c:v>
                </c:pt>
                <c:pt idx="614">
                  <c:v>5.6506869306574519</c:v>
                </c:pt>
                <c:pt idx="615">
                  <c:v>5.6457699974121951</c:v>
                </c:pt>
                <c:pt idx="616">
                  <c:v>5.6408603027575408</c:v>
                </c:pt>
                <c:pt idx="617">
                  <c:v>5.6359578323102406</c:v>
                </c:pt>
                <c:pt idx="618">
                  <c:v>5.6310625717233034</c:v>
                </c:pt>
                <c:pt idx="619">
                  <c:v>5.6261745066858886</c:v>
                </c:pt>
                <c:pt idx="620">
                  <c:v>5.6212936229231909</c:v>
                </c:pt>
                <c:pt idx="621">
                  <c:v>5.6164199061963274</c:v>
                </c:pt>
                <c:pt idx="622">
                  <c:v>5.6115533423022219</c:v>
                </c:pt>
                <c:pt idx="623">
                  <c:v>5.6066939170734971</c:v>
                </c:pt>
                <c:pt idx="624">
                  <c:v>5.6018416163783575</c:v>
                </c:pt>
                <c:pt idx="625">
                  <c:v>5.596996426120481</c:v>
                </c:pt>
                <c:pt idx="626">
                  <c:v>5.5921583322389061</c:v>
                </c:pt>
                <c:pt idx="627">
                  <c:v>5.5873273207079226</c:v>
                </c:pt>
                <c:pt idx="628">
                  <c:v>5.5825033775369599</c:v>
                </c:pt>
                <c:pt idx="629">
                  <c:v>5.5776864887704791</c:v>
                </c:pt>
                <c:pt idx="630">
                  <c:v>5.5728766404878574</c:v>
                </c:pt>
                <c:pt idx="631">
                  <c:v>5.568073818803291</c:v>
                </c:pt>
                <c:pt idx="632">
                  <c:v>5.5632780098656713</c:v>
                </c:pt>
                <c:pt idx="633">
                  <c:v>5.5584891998584913</c:v>
                </c:pt>
                <c:pt idx="634">
                  <c:v>5.5537073749997266</c:v>
                </c:pt>
                <c:pt idx="635">
                  <c:v>5.5489325215417349</c:v>
                </c:pt>
                <c:pt idx="636">
                  <c:v>5.5441646257711454</c:v>
                </c:pt>
                <c:pt idx="637">
                  <c:v>5.5394036740087547</c:v>
                </c:pt>
                <c:pt idx="638">
                  <c:v>5.5346496526094189</c:v>
                </c:pt>
                <c:pt idx="639">
                  <c:v>5.5299025479619486</c:v>
                </c:pt>
                <c:pt idx="640">
                  <c:v>5.5251623464890036</c:v>
                </c:pt>
                <c:pt idx="641">
                  <c:v>5.5204290346469911</c:v>
                </c:pt>
                <c:pt idx="642">
                  <c:v>5.5157025989259516</c:v>
                </c:pt>
                <c:pt idx="643">
                  <c:v>5.5109830258494696</c:v>
                </c:pt>
                <c:pt idx="644">
                  <c:v>5.5062703019745536</c:v>
                </c:pt>
                <c:pt idx="645">
                  <c:v>5.5015644138915487</c:v>
                </c:pt>
                <c:pt idx="646">
                  <c:v>5.49686534822402</c:v>
                </c:pt>
                <c:pt idx="647">
                  <c:v>5.4921730916286604</c:v>
                </c:pt>
                <c:pt idx="648">
                  <c:v>5.487487630795183</c:v>
                </c:pt>
                <c:pt idx="649">
                  <c:v>5.4828089524462191</c:v>
                </c:pt>
                <c:pt idx="650">
                  <c:v>5.4781370433372203</c:v>
                </c:pt>
                <c:pt idx="651">
                  <c:v>5.4734718902563566</c:v>
                </c:pt>
                <c:pt idx="652">
                  <c:v>5.4688134800244121</c:v>
                </c:pt>
                <c:pt idx="653">
                  <c:v>5.4641617994946916</c:v>
                </c:pt>
                <c:pt idx="654">
                  <c:v>5.4595168355529156</c:v>
                </c:pt>
                <c:pt idx="655">
                  <c:v>5.4548785751171236</c:v>
                </c:pt>
                <c:pt idx="656">
                  <c:v>5.4502470051375704</c:v>
                </c:pt>
                <c:pt idx="657">
                  <c:v>5.4456221125966362</c:v>
                </c:pt>
                <c:pt idx="658">
                  <c:v>5.4410038845087207</c:v>
                </c:pt>
                <c:pt idx="659">
                  <c:v>5.4363923079201477</c:v>
                </c:pt>
                <c:pt idx="660">
                  <c:v>5.4317873699090669</c:v>
                </c:pt>
                <c:pt idx="661">
                  <c:v>5.4271890575853625</c:v>
                </c:pt>
                <c:pt idx="662">
                  <c:v>5.4225973580905444</c:v>
                </c:pt>
                <c:pt idx="663">
                  <c:v>5.4180122585976669</c:v>
                </c:pt>
                <c:pt idx="664">
                  <c:v>5.4134337463112159</c:v>
                </c:pt>
                <c:pt idx="665">
                  <c:v>5.4088618084670328</c:v>
                </c:pt>
                <c:pt idx="666">
                  <c:v>5.4042964323321989</c:v>
                </c:pt>
                <c:pt idx="667">
                  <c:v>5.3997376052049564</c:v>
                </c:pt>
                <c:pt idx="668">
                  <c:v>5.3951853144146025</c:v>
                </c:pt>
                <c:pt idx="669">
                  <c:v>5.390639547321407</c:v>
                </c:pt>
                <c:pt idx="670">
                  <c:v>5.386100291316505</c:v>
                </c:pt>
                <c:pt idx="671">
                  <c:v>5.3815675338218156</c:v>
                </c:pt>
                <c:pt idx="672">
                  <c:v>5.3770412622899393</c:v>
                </c:pt>
                <c:pt idx="673">
                  <c:v>5.3725214642040724</c:v>
                </c:pt>
                <c:pt idx="674">
                  <c:v>5.3680081270779052</c:v>
                </c:pt>
                <c:pt idx="675">
                  <c:v>5.3635012384555463</c:v>
                </c:pt>
                <c:pt idx="676">
                  <c:v>5.3590007859114088</c:v>
                </c:pt>
                <c:pt idx="677">
                  <c:v>5.3545067570501423</c:v>
                </c:pt>
                <c:pt idx="678">
                  <c:v>5.3500191395065189</c:v>
                </c:pt>
                <c:pt idx="679">
                  <c:v>5.3455379209453628</c:v>
                </c:pt>
                <c:pt idx="680">
                  <c:v>5.3410630890614454</c:v>
                </c:pt>
                <c:pt idx="681">
                  <c:v>5.3365946315794037</c:v>
                </c:pt>
                <c:pt idx="682">
                  <c:v>5.3321325362536429</c:v>
                </c:pt>
                <c:pt idx="683">
                  <c:v>5.3276767908682592</c:v>
                </c:pt>
                <c:pt idx="684">
                  <c:v>5.3232273832369339</c:v>
                </c:pt>
                <c:pt idx="685">
                  <c:v>5.3187843012028635</c:v>
                </c:pt>
                <c:pt idx="686">
                  <c:v>5.3143475326386529</c:v>
                </c:pt>
                <c:pt idx="687">
                  <c:v>5.3099170654462426</c:v>
                </c:pt>
                <c:pt idx="688">
                  <c:v>5.3054928875568104</c:v>
                </c:pt>
                <c:pt idx="689">
                  <c:v>5.3010749869306917</c:v>
                </c:pt>
                <c:pt idx="690">
                  <c:v>5.2966633515572834</c:v>
                </c:pt>
                <c:pt idx="691">
                  <c:v>5.2922579694549707</c:v>
                </c:pt>
                <c:pt idx="692">
                  <c:v>5.2878588286710224</c:v>
                </c:pt>
                <c:pt idx="693">
                  <c:v>5.2834659172815233</c:v>
                </c:pt>
                <c:pt idx="694">
                  <c:v>5.2790792233912729</c:v>
                </c:pt>
                <c:pt idx="695">
                  <c:v>5.2746987351337138</c:v>
                </c:pt>
                <c:pt idx="696">
                  <c:v>5.2703244406708327</c:v>
                </c:pt>
                <c:pt idx="697">
                  <c:v>5.2659563281930897</c:v>
                </c:pt>
                <c:pt idx="698">
                  <c:v>5.2615943859193166</c:v>
                </c:pt>
                <c:pt idx="699">
                  <c:v>5.2572386020966535</c:v>
                </c:pt>
                <c:pt idx="700">
                  <c:v>5.2528889650004444</c:v>
                </c:pt>
                <c:pt idx="701">
                  <c:v>5.2485454629341701</c:v>
                </c:pt>
                <c:pt idx="702">
                  <c:v>5.244208084229351</c:v>
                </c:pt>
                <c:pt idx="703">
                  <c:v>5.2398768172454782</c:v>
                </c:pt>
                <c:pt idx="704">
                  <c:v>5.2355516503699135</c:v>
                </c:pt>
                <c:pt idx="705">
                  <c:v>5.231232572017829</c:v>
                </c:pt>
                <c:pt idx="706">
                  <c:v>5.2269195706321012</c:v>
                </c:pt>
                <c:pt idx="707">
                  <c:v>5.2226126346832489</c:v>
                </c:pt>
                <c:pt idx="708">
                  <c:v>5.2183117526693366</c:v>
                </c:pt>
                <c:pt idx="709">
                  <c:v>5.21401691311591</c:v>
                </c:pt>
                <c:pt idx="710">
                  <c:v>5.2097281045758921</c:v>
                </c:pt>
                <c:pt idx="711">
                  <c:v>5.2054453156295271</c:v>
                </c:pt>
                <c:pt idx="712">
                  <c:v>5.2011685348842818</c:v>
                </c:pt>
                <c:pt idx="713">
                  <c:v>5.1968977509747774</c:v>
                </c:pt>
                <c:pt idx="714">
                  <c:v>5.1926329525626986</c:v>
                </c:pt>
                <c:pt idx="715">
                  <c:v>5.1883741283367248</c:v>
                </c:pt>
                <c:pt idx="716">
                  <c:v>5.1841212670124461</c:v>
                </c:pt>
                <c:pt idx="717">
                  <c:v>5.1798743573322801</c:v>
                </c:pt>
                <c:pt idx="718">
                  <c:v>5.1756333880654042</c:v>
                </c:pt>
                <c:pt idx="719">
                  <c:v>5.1713983480076635</c:v>
                </c:pt>
                <c:pt idx="720">
                  <c:v>5.1671692259815094</c:v>
                </c:pt>
                <c:pt idx="721">
                  <c:v>5.1629460108359018</c:v>
                </c:pt>
                <c:pt idx="722">
                  <c:v>5.1587286914462513</c:v>
                </c:pt>
                <c:pt idx="723">
                  <c:v>5.1545172567143265</c:v>
                </c:pt>
                <c:pt idx="724">
                  <c:v>5.1503116955681865</c:v>
                </c:pt>
                <c:pt idx="725">
                  <c:v>5.1461119969620999</c:v>
                </c:pt>
                <c:pt idx="726">
                  <c:v>5.1419181498764726</c:v>
                </c:pt>
                <c:pt idx="727">
                  <c:v>5.1377301433177642</c:v>
                </c:pt>
                <c:pt idx="728">
                  <c:v>5.13354796631842</c:v>
                </c:pt>
                <c:pt idx="729">
                  <c:v>5.1293716079367897</c:v>
                </c:pt>
                <c:pt idx="730">
                  <c:v>5.1252010572570583</c:v>
                </c:pt>
                <c:pt idx="731">
                  <c:v>5.121036303389161</c:v>
                </c:pt>
                <c:pt idx="732">
                  <c:v>5.1168773354687227</c:v>
                </c:pt>
                <c:pt idx="733">
                  <c:v>5.1127241426569681</c:v>
                </c:pt>
                <c:pt idx="734">
                  <c:v>5.1085767141406579</c:v>
                </c:pt>
                <c:pt idx="735">
                  <c:v>5.1044350391320119</c:v>
                </c:pt>
                <c:pt idx="736">
                  <c:v>5.1002991068686363</c:v>
                </c:pt>
                <c:pt idx="737">
                  <c:v>5.0961689066134461</c:v>
                </c:pt>
                <c:pt idx="738">
                  <c:v>5.0920444276545975</c:v>
                </c:pt>
                <c:pt idx="739">
                  <c:v>5.0879256593054096</c:v>
                </c:pt>
                <c:pt idx="740">
                  <c:v>5.0838125909042962</c:v>
                </c:pt>
                <c:pt idx="741">
                  <c:v>5.0797052118146926</c:v>
                </c:pt>
                <c:pt idx="742">
                  <c:v>5.0756035114249807</c:v>
                </c:pt>
                <c:pt idx="743">
                  <c:v>5.0715074791484174</c:v>
                </c:pt>
                <c:pt idx="744">
                  <c:v>5.0674171044230691</c:v>
                </c:pt>
                <c:pt idx="745">
                  <c:v>5.0633323767117302</c:v>
                </c:pt>
                <c:pt idx="746">
                  <c:v>5.0592532855018613</c:v>
                </c:pt>
                <c:pt idx="747">
                  <c:v>5.0551798203055114</c:v>
                </c:pt>
                <c:pt idx="748">
                  <c:v>5.051111970659254</c:v>
                </c:pt>
                <c:pt idx="749">
                  <c:v>5.047049726124107</c:v>
                </c:pt>
                <c:pt idx="750">
                  <c:v>5.0429930762854749</c:v>
                </c:pt>
                <c:pt idx="751">
                  <c:v>5.0389420107530665</c:v>
                </c:pt>
                <c:pt idx="752">
                  <c:v>5.0348965191608359</c:v>
                </c:pt>
                <c:pt idx="753">
                  <c:v>5.0308565911669048</c:v>
                </c:pt>
                <c:pt idx="754">
                  <c:v>5.0268222164534988</c:v>
                </c:pt>
                <c:pt idx="755">
                  <c:v>5.0227933847268744</c:v>
                </c:pt>
                <c:pt idx="756">
                  <c:v>5.0187700857172564</c:v>
                </c:pt>
                <c:pt idx="757">
                  <c:v>5.0147523091787596</c:v>
                </c:pt>
                <c:pt idx="758">
                  <c:v>5.0107400448893316</c:v>
                </c:pt>
                <c:pt idx="759">
                  <c:v>5.0067332826506759</c:v>
                </c:pt>
                <c:pt idx="760">
                  <c:v>5.0027320122881909</c:v>
                </c:pt>
                <c:pt idx="761">
                  <c:v>4.9987362236508961</c:v>
                </c:pt>
                <c:pt idx="762">
                  <c:v>4.9947459066113709</c:v>
                </c:pt>
                <c:pt idx="763">
                  <c:v>4.9907610510656832</c:v>
                </c:pt>
                <c:pt idx="764">
                  <c:v>4.9867816469333244</c:v>
                </c:pt>
                <c:pt idx="765">
                  <c:v>4.9828076841571418</c:v>
                </c:pt>
                <c:pt idx="766">
                  <c:v>4.9788391527032765</c:v>
                </c:pt>
                <c:pt idx="767">
                  <c:v>4.9748760425610872</c:v>
                </c:pt>
                <c:pt idx="768">
                  <c:v>4.9709183437430973</c:v>
                </c:pt>
                <c:pt idx="769">
                  <c:v>4.9669660462849183</c:v>
                </c:pt>
                <c:pt idx="770">
                  <c:v>4.9630191402451933</c:v>
                </c:pt>
                <c:pt idx="771">
                  <c:v>4.9590776157055236</c:v>
                </c:pt>
                <c:pt idx="772">
                  <c:v>4.955141462770408</c:v>
                </c:pt>
                <c:pt idx="773">
                  <c:v>4.9512106715671793</c:v>
                </c:pt>
                <c:pt idx="774">
                  <c:v>4.9472852322459362</c:v>
                </c:pt>
                <c:pt idx="775">
                  <c:v>4.9433651349794818</c:v>
                </c:pt>
                <c:pt idx="776">
                  <c:v>4.939450369963259</c:v>
                </c:pt>
                <c:pt idx="777">
                  <c:v>4.9355409274152855</c:v>
                </c:pt>
                <c:pt idx="778">
                  <c:v>4.9316367975760897</c:v>
                </c:pt>
                <c:pt idx="779">
                  <c:v>4.9277379707086499</c:v>
                </c:pt>
                <c:pt idx="780">
                  <c:v>4.923844437098329</c:v>
                </c:pt>
                <c:pt idx="781">
                  <c:v>4.9199561870528123</c:v>
                </c:pt>
                <c:pt idx="782">
                  <c:v>4.9160732109020433</c:v>
                </c:pt>
                <c:pt idx="783">
                  <c:v>4.9121954989981633</c:v>
                </c:pt>
                <c:pt idx="784">
                  <c:v>4.90832304171545</c:v>
                </c:pt>
                <c:pt idx="785">
                  <c:v>4.9044558294502476</c:v>
                </c:pt>
                <c:pt idx="786">
                  <c:v>4.9005938526209176</c:v>
                </c:pt>
                <c:pt idx="787">
                  <c:v>4.8967371016677657</c:v>
                </c:pt>
                <c:pt idx="788">
                  <c:v>4.8928855670529856</c:v>
                </c:pt>
                <c:pt idx="789">
                  <c:v>4.8890392392605966</c:v>
                </c:pt>
                <c:pt idx="790">
                  <c:v>4.8851981087963852</c:v>
                </c:pt>
                <c:pt idx="791">
                  <c:v>4.8813621661878379</c:v>
                </c:pt>
                <c:pt idx="792">
                  <c:v>4.8775314019840881</c:v>
                </c:pt>
                <c:pt idx="793">
                  <c:v>4.8737058067558481</c:v>
                </c:pt>
                <c:pt idx="794">
                  <c:v>4.8698853710953562</c:v>
                </c:pt>
                <c:pt idx="795">
                  <c:v>4.866070085616311</c:v>
                </c:pt>
                <c:pt idx="796">
                  <c:v>4.8622599409538161</c:v>
                </c:pt>
                <c:pt idx="797">
                  <c:v>4.8584549277643134</c:v>
                </c:pt>
                <c:pt idx="798">
                  <c:v>4.854655036725533</c:v>
                </c:pt>
                <c:pt idx="799">
                  <c:v>4.850860258536426</c:v>
                </c:pt>
                <c:pt idx="800">
                  <c:v>4.8470705839171124</c:v>
                </c:pt>
                <c:pt idx="801">
                  <c:v>4.8432860036088128</c:v>
                </c:pt>
                <c:pt idx="802">
                  <c:v>4.8395065083738</c:v>
                </c:pt>
                <c:pt idx="803">
                  <c:v>4.8357320889953339</c:v>
                </c:pt>
                <c:pt idx="804">
                  <c:v>4.8319627362776085</c:v>
                </c:pt>
                <c:pt idx="805">
                  <c:v>4.8281984410456849</c:v>
                </c:pt>
                <c:pt idx="806">
                  <c:v>4.8244391941454454</c:v>
                </c:pt>
                <c:pt idx="807">
                  <c:v>4.8206849864435251</c:v>
                </c:pt>
                <c:pt idx="808">
                  <c:v>4.8169358088272611</c:v>
                </c:pt>
                <c:pt idx="809">
                  <c:v>4.8131916522046314</c:v>
                </c:pt>
                <c:pt idx="810">
                  <c:v>4.8094525075042034</c:v>
                </c:pt>
                <c:pt idx="811">
                  <c:v>4.8057183656750668</c:v>
                </c:pt>
                <c:pt idx="812">
                  <c:v>4.8019892176867911</c:v>
                </c:pt>
                <c:pt idx="813">
                  <c:v>4.7982650545293533</c:v>
                </c:pt>
                <c:pt idx="814">
                  <c:v>4.7945458672130954</c:v>
                </c:pt>
                <c:pt idx="815">
                  <c:v>4.790831646768658</c:v>
                </c:pt>
                <c:pt idx="816">
                  <c:v>4.7871223842469313</c:v>
                </c:pt>
                <c:pt idx="817">
                  <c:v>4.7834180707189953</c:v>
                </c:pt>
                <c:pt idx="818">
                  <c:v>4.7797186972760679</c:v>
                </c:pt>
                <c:pt idx="819">
                  <c:v>4.7760242550294416</c:v>
                </c:pt>
                <c:pt idx="820">
                  <c:v>4.7723347351104417</c:v>
                </c:pt>
                <c:pt idx="821">
                  <c:v>4.7686501286703571</c:v>
                </c:pt>
                <c:pt idx="822">
                  <c:v>4.7649704268803958</c:v>
                </c:pt>
                <c:pt idx="823">
                  <c:v>4.7612956209316222</c:v>
                </c:pt>
                <c:pt idx="824">
                  <c:v>4.757625702034912</c:v>
                </c:pt>
                <c:pt idx="825">
                  <c:v>4.7539606614208862</c:v>
                </c:pt>
                <c:pt idx="826">
                  <c:v>4.7503004903398693</c:v>
                </c:pt>
                <c:pt idx="827">
                  <c:v>4.746645180061825</c:v>
                </c:pt>
                <c:pt idx="828">
                  <c:v>4.7429947218763102</c:v>
                </c:pt>
                <c:pt idx="829">
                  <c:v>4.7393491070924147</c:v>
                </c:pt>
                <c:pt idx="830">
                  <c:v>4.7357083270387141</c:v>
                </c:pt>
                <c:pt idx="831">
                  <c:v>4.7320723730632119</c:v>
                </c:pt>
                <c:pt idx="832">
                  <c:v>4.7284412365332891</c:v>
                </c:pt>
                <c:pt idx="833">
                  <c:v>4.7248149088356488</c:v>
                </c:pt>
                <c:pt idx="834">
                  <c:v>4.7211933813762688</c:v>
                </c:pt>
                <c:pt idx="835">
                  <c:v>4.7175766455803378</c:v>
                </c:pt>
                <c:pt idx="836">
                  <c:v>4.7139646928922208</c:v>
                </c:pt>
                <c:pt idx="837">
                  <c:v>4.710357514775386</c:v>
                </c:pt>
                <c:pt idx="838">
                  <c:v>4.7067551027123748</c:v>
                </c:pt>
                <c:pt idx="839">
                  <c:v>4.7031574482047267</c:v>
                </c:pt>
                <c:pt idx="840">
                  <c:v>4.6995645427729498</c:v>
                </c:pt>
                <c:pt idx="841">
                  <c:v>4.6959763779564527</c:v>
                </c:pt>
                <c:pt idx="842">
                  <c:v>4.6923929453135012</c:v>
                </c:pt>
                <c:pt idx="843">
                  <c:v>4.6888142364211678</c:v>
                </c:pt>
                <c:pt idx="844">
                  <c:v>4.6852402428752731</c:v>
                </c:pt>
                <c:pt idx="845">
                  <c:v>4.681670956290346</c:v>
                </c:pt>
                <c:pt idx="846">
                  <c:v>4.6781063682995638</c:v>
                </c:pt>
                <c:pt idx="847">
                  <c:v>4.6745464705547057</c:v>
                </c:pt>
                <c:pt idx="848">
                  <c:v>4.6709912547261032</c:v>
                </c:pt>
                <c:pt idx="849">
                  <c:v>4.6674407125025867</c:v>
                </c:pt>
                <c:pt idx="850">
                  <c:v>4.6638948355914378</c:v>
                </c:pt>
                <c:pt idx="851">
                  <c:v>4.6603536157183427</c:v>
                </c:pt>
                <c:pt idx="852">
                  <c:v>4.6568170446273323</c:v>
                </c:pt>
                <c:pt idx="853">
                  <c:v>4.6532851140807452</c:v>
                </c:pt>
                <c:pt idx="854">
                  <c:v>4.6497578158591688</c:v>
                </c:pt>
                <c:pt idx="855">
                  <c:v>4.6462351417613972</c:v>
                </c:pt>
                <c:pt idx="856">
                  <c:v>4.6427170836043734</c:v>
                </c:pt>
                <c:pt idx="857">
                  <c:v>4.6392036332231523</c:v>
                </c:pt>
                <c:pt idx="858">
                  <c:v>4.6356947824708374</c:v>
                </c:pt>
                <c:pt idx="859">
                  <c:v>4.632190523218549</c:v>
                </c:pt>
                <c:pt idx="860">
                  <c:v>4.6286908473553625</c:v>
                </c:pt>
                <c:pt idx="861">
                  <c:v>4.6251957467882621</c:v>
                </c:pt>
                <c:pt idx="862">
                  <c:v>4.6217052134420991</c:v>
                </c:pt>
                <c:pt idx="863">
                  <c:v>4.6182192392595418</c:v>
                </c:pt>
                <c:pt idx="864">
                  <c:v>4.6147378162010213</c:v>
                </c:pt>
                <c:pt idx="865">
                  <c:v>4.6112609362446912</c:v>
                </c:pt>
                <c:pt idx="866">
                  <c:v>4.6077885913863756</c:v>
                </c:pt>
                <c:pt idx="867">
                  <c:v>4.6043207736395297</c:v>
                </c:pt>
                <c:pt idx="868">
                  <c:v>4.6008574750351787</c:v>
                </c:pt>
                <c:pt idx="869">
                  <c:v>4.5973986876218831</c:v>
                </c:pt>
                <c:pt idx="870">
                  <c:v>4.5939444034656844</c:v>
                </c:pt>
                <c:pt idx="871">
                  <c:v>4.5904946146500683</c:v>
                </c:pt>
                <c:pt idx="872">
                  <c:v>4.587049313275906</c:v>
                </c:pt>
                <c:pt idx="873">
                  <c:v>4.5836084914614119</c:v>
                </c:pt>
                <c:pt idx="874">
                  <c:v>4.5801721413420999</c:v>
                </c:pt>
                <c:pt idx="875">
                  <c:v>4.5767402550707406</c:v>
                </c:pt>
                <c:pt idx="876">
                  <c:v>4.5733128248173047</c:v>
                </c:pt>
                <c:pt idx="877">
                  <c:v>4.5698898427689247</c:v>
                </c:pt>
                <c:pt idx="878">
                  <c:v>4.5664713011298463</c:v>
                </c:pt>
                <c:pt idx="879">
                  <c:v>4.5630571921213905</c:v>
                </c:pt>
                <c:pt idx="880">
                  <c:v>4.5596475079818948</c:v>
                </c:pt>
                <c:pt idx="881">
                  <c:v>4.5562422409666778</c:v>
                </c:pt>
                <c:pt idx="882">
                  <c:v>4.5528413833479897</c:v>
                </c:pt>
                <c:pt idx="883">
                  <c:v>4.5494449274149753</c:v>
                </c:pt>
                <c:pt idx="884">
                  <c:v>4.5460528654736159</c:v>
                </c:pt>
                <c:pt idx="885">
                  <c:v>4.5426651898466934</c:v>
                </c:pt>
                <c:pt idx="886">
                  <c:v>4.5392818928737446</c:v>
                </c:pt>
                <c:pt idx="887">
                  <c:v>4.5359029669110198</c:v>
                </c:pt>
                <c:pt idx="888">
                  <c:v>4.5325284043314298</c:v>
                </c:pt>
                <c:pt idx="889">
                  <c:v>4.5291581975245085</c:v>
                </c:pt>
                <c:pt idx="890">
                  <c:v>4.5257923388963679</c:v>
                </c:pt>
                <c:pt idx="891">
                  <c:v>4.5224308208696575</c:v>
                </c:pt>
                <c:pt idx="892">
                  <c:v>4.5190736358835109</c:v>
                </c:pt>
                <c:pt idx="893">
                  <c:v>4.5157207763935121</c:v>
                </c:pt>
                <c:pt idx="894">
                  <c:v>4.5123722348716448</c:v>
                </c:pt>
                <c:pt idx="895">
                  <c:v>4.50902800380626</c:v>
                </c:pt>
                <c:pt idx="896">
                  <c:v>4.505688075702019</c:v>
                </c:pt>
                <c:pt idx="897">
                  <c:v>4.5023524430798592</c:v>
                </c:pt>
                <c:pt idx="898">
                  <c:v>4.4990210984769456</c:v>
                </c:pt>
                <c:pt idx="899">
                  <c:v>4.4956940344466396</c:v>
                </c:pt>
                <c:pt idx="900">
                  <c:v>4.4923712435584422</c:v>
                </c:pt>
                <c:pt idx="901">
                  <c:v>4.4890527183979572</c:v>
                </c:pt>
                <c:pt idx="902">
                  <c:v>4.485738451566851</c:v>
                </c:pt>
                <c:pt idx="903">
                  <c:v>4.4824284356828112</c:v>
                </c:pt>
                <c:pt idx="904">
                  <c:v>4.4791226633794983</c:v>
                </c:pt>
                <c:pt idx="905">
                  <c:v>4.47582112730651</c:v>
                </c:pt>
                <c:pt idx="906">
                  <c:v>4.4725238201293358</c:v>
                </c:pt>
                <c:pt idx="907">
                  <c:v>4.469230734529317</c:v>
                </c:pt>
                <c:pt idx="908">
                  <c:v>4.4659418632036063</c:v>
                </c:pt>
                <c:pt idx="909">
                  <c:v>4.4626571988651218</c:v>
                </c:pt>
                <c:pt idx="910">
                  <c:v>4.4593767342425092</c:v>
                </c:pt>
                <c:pt idx="911">
                  <c:v>4.456100462080105</c:v>
                </c:pt>
                <c:pt idx="912">
                  <c:v>4.4528283751378854</c:v>
                </c:pt>
                <c:pt idx="913">
                  <c:v>4.4495604661914321</c:v>
                </c:pt>
                <c:pt idx="914">
                  <c:v>4.4462967280318999</c:v>
                </c:pt>
                <c:pt idx="915">
                  <c:v>4.4430371534659407</c:v>
                </c:pt>
                <c:pt idx="916">
                  <c:v>4.4397817353157141</c:v>
                </c:pt>
                <c:pt idx="917">
                  <c:v>4.4365304664188123</c:v>
                </c:pt>
                <c:pt idx="918">
                  <c:v>4.4332833396282298</c:v>
                </c:pt>
                <c:pt idx="919">
                  <c:v>4.4300403478123247</c:v>
                </c:pt>
                <c:pt idx="920">
                  <c:v>4.4268014838547733</c:v>
                </c:pt>
                <c:pt idx="921">
                  <c:v>4.423566740654536</c:v>
                </c:pt>
                <c:pt idx="922">
                  <c:v>4.4203361111258133</c:v>
                </c:pt>
                <c:pt idx="923">
                  <c:v>4.4171095881980111</c:v>
                </c:pt>
                <c:pt idx="924">
                  <c:v>4.4138871648156952</c:v>
                </c:pt>
                <c:pt idx="925">
                  <c:v>4.4106688339385576</c:v>
                </c:pt>
                <c:pt idx="926">
                  <c:v>4.4074545885413698</c:v>
                </c:pt>
                <c:pt idx="927">
                  <c:v>4.4042444216139565</c:v>
                </c:pt>
                <c:pt idx="928">
                  <c:v>4.4010383261611423</c:v>
                </c:pt>
                <c:pt idx="929">
                  <c:v>4.397836295202719</c:v>
                </c:pt>
                <c:pt idx="930">
                  <c:v>4.3946383217734093</c:v>
                </c:pt>
                <c:pt idx="931">
                  <c:v>4.391444398922828</c:v>
                </c:pt>
                <c:pt idx="932">
                  <c:v>4.3882545197154359</c:v>
                </c:pt>
                <c:pt idx="933">
                  <c:v>4.3850686772305094</c:v>
                </c:pt>
                <c:pt idx="934">
                  <c:v>4.3818868645620981</c:v>
                </c:pt>
                <c:pt idx="935">
                  <c:v>4.3787090748189925</c:v>
                </c:pt>
                <c:pt idx="936">
                  <c:v>4.3755353011246774</c:v>
                </c:pt>
                <c:pt idx="937">
                  <c:v>4.3723655366173002</c:v>
                </c:pt>
                <c:pt idx="938">
                  <c:v>4.3691997744496263</c:v>
                </c:pt>
                <c:pt idx="939">
                  <c:v>4.3660380077890144</c:v>
                </c:pt>
                <c:pt idx="940">
                  <c:v>4.3628802298173639</c:v>
                </c:pt>
                <c:pt idx="941">
                  <c:v>4.3597264337310868</c:v>
                </c:pt>
                <c:pt idx="942">
                  <c:v>4.3565766127410654</c:v>
                </c:pt>
                <c:pt idx="943">
                  <c:v>4.353430760072623</c:v>
                </c:pt>
                <c:pt idx="944">
                  <c:v>4.3502888689654755</c:v>
                </c:pt>
                <c:pt idx="945">
                  <c:v>4.3471509326737019</c:v>
                </c:pt>
                <c:pt idx="946">
                  <c:v>4.3440169444657037</c:v>
                </c:pt>
                <c:pt idx="947">
                  <c:v>4.3408868976241761</c:v>
                </c:pt>
                <c:pt idx="948">
                  <c:v>4.3377607854460596</c:v>
                </c:pt>
                <c:pt idx="949">
                  <c:v>4.3346386012425091</c:v>
                </c:pt>
                <c:pt idx="950">
                  <c:v>4.3315203383388594</c:v>
                </c:pt>
                <c:pt idx="951">
                  <c:v>4.3284059900745868</c:v>
                </c:pt>
                <c:pt idx="952">
                  <c:v>4.3252955498032737</c:v>
                </c:pt>
                <c:pt idx="953">
                  <c:v>4.3221890108925693</c:v>
                </c:pt>
                <c:pt idx="954">
                  <c:v>4.3190863667241555</c:v>
                </c:pt>
                <c:pt idx="955">
                  <c:v>4.3159876106937158</c:v>
                </c:pt>
                <c:pt idx="956">
                  <c:v>4.3128927362108929</c:v>
                </c:pt>
                <c:pt idx="957">
                  <c:v>4.3098017366992547</c:v>
                </c:pt>
                <c:pt idx="958">
                  <c:v>4.3067146055962597</c:v>
                </c:pt>
                <c:pt idx="959">
                  <c:v>4.3036313363532237</c:v>
                </c:pt>
                <c:pt idx="960">
                  <c:v>4.3005519224352788</c:v>
                </c:pt>
                <c:pt idx="961">
                  <c:v>4.2974763573213428</c:v>
                </c:pt>
                <c:pt idx="962">
                  <c:v>4.2944046345040823</c:v>
                </c:pt>
                <c:pt idx="963">
                  <c:v>4.2913367474898809</c:v>
                </c:pt>
                <c:pt idx="964">
                  <c:v>4.2882726897987959</c:v>
                </c:pt>
                <c:pt idx="965">
                  <c:v>4.285212454964535</c:v>
                </c:pt>
                <c:pt idx="966">
                  <c:v>4.2821560365344116</c:v>
                </c:pt>
                <c:pt idx="967">
                  <c:v>4.2791034280693125</c:v>
                </c:pt>
                <c:pt idx="968">
                  <c:v>4.2760546231436738</c:v>
                </c:pt>
                <c:pt idx="969">
                  <c:v>4.2730096153454298</c:v>
                </c:pt>
                <c:pt idx="970">
                  <c:v>4.2699683982759895</c:v>
                </c:pt>
                <c:pt idx="971">
                  <c:v>4.2669309655501975</c:v>
                </c:pt>
                <c:pt idx="972">
                  <c:v>4.2638973107963078</c:v>
                </c:pt>
                <c:pt idx="973">
                  <c:v>4.2608674276559375</c:v>
                </c:pt>
                <c:pt idx="974">
                  <c:v>4.2578413097840437</c:v>
                </c:pt>
                <c:pt idx="975">
                  <c:v>4.2548189508488825</c:v>
                </c:pt>
                <c:pt idx="976">
                  <c:v>4.2518003445319845</c:v>
                </c:pt>
                <c:pt idx="977">
                  <c:v>4.248785484528109</c:v>
                </c:pt>
                <c:pt idx="978">
                  <c:v>4.2457743645452162</c:v>
                </c:pt>
                <c:pt idx="979">
                  <c:v>4.2427669783044388</c:v>
                </c:pt>
                <c:pt idx="980">
                  <c:v>4.239763319540045</c:v>
                </c:pt>
                <c:pt idx="981">
                  <c:v>4.2367633819993991</c:v>
                </c:pt>
                <c:pt idx="982">
                  <c:v>4.2337671594429382</c:v>
                </c:pt>
                <c:pt idx="983">
                  <c:v>4.2307746456441304</c:v>
                </c:pt>
                <c:pt idx="984">
                  <c:v>4.2277858343894543</c:v>
                </c:pt>
                <c:pt idx="985">
                  <c:v>4.2248007194783517</c:v>
                </c:pt>
                <c:pt idx="986">
                  <c:v>4.2218192947232041</c:v>
                </c:pt>
                <c:pt idx="987">
                  <c:v>4.2188415539492965</c:v>
                </c:pt>
                <c:pt idx="988">
                  <c:v>4.21586749099479</c:v>
                </c:pt>
                <c:pt idx="989">
                  <c:v>4.2128970997106814</c:v>
                </c:pt>
                <c:pt idx="990">
                  <c:v>4.2099303739607761</c:v>
                </c:pt>
                <c:pt idx="991">
                  <c:v>4.2069673076216532</c:v>
                </c:pt>
                <c:pt idx="992">
                  <c:v>4.2040078945826416</c:v>
                </c:pt>
                <c:pt idx="993">
                  <c:v>4.2010521287457756</c:v>
                </c:pt>
                <c:pt idx="994">
                  <c:v>4.1981000040257692</c:v>
                </c:pt>
                <c:pt idx="995">
                  <c:v>4.1951515143499849</c:v>
                </c:pt>
                <c:pt idx="996">
                  <c:v>4.1922066536584035</c:v>
                </c:pt>
                <c:pt idx="997">
                  <c:v>4.1892654159035887</c:v>
                </c:pt>
                <c:pt idx="998">
                  <c:v>4.186327795050655</c:v>
                </c:pt>
                <c:pt idx="999">
                  <c:v>4.1833937850772385</c:v>
                </c:pt>
                <c:pt idx="1000">
                  <c:v>4.1804633799734701</c:v>
                </c:pt>
                <c:pt idx="1001">
                  <c:v>4.1775365737419357</c:v>
                </c:pt>
                <c:pt idx="1002">
                  <c:v>4.174613360397653</c:v>
                </c:pt>
                <c:pt idx="1003">
                  <c:v>4.1716937339680138</c:v>
                </c:pt>
                <c:pt idx="1004">
                  <c:v>4.1687776884928169</c:v>
                </c:pt>
                <c:pt idx="1005">
                  <c:v>4.1658652180241651</c:v>
                </c:pt>
                <c:pt idx="1006">
                  <c:v>4.1629563166264818</c:v>
                </c:pt>
                <c:pt idx="1007">
                  <c:v>4.1600509783764315</c:v>
                </c:pt>
                <c:pt idx="1008">
                  <c:v>4.1571491973629779</c:v>
                </c:pt>
                <c:pt idx="1009">
                  <c:v>4.1542509676872426</c:v>
                </c:pt>
                <c:pt idx="1010">
                  <c:v>4.1513562834625564</c:v>
                </c:pt>
                <c:pt idx="1011">
                  <c:v>4.1484651388143972</c:v>
                </c:pt>
                <c:pt idx="1012">
                  <c:v>4.1455775278803646</c:v>
                </c:pt>
                <c:pt idx="1013">
                  <c:v>4.1426934448101491</c:v>
                </c:pt>
                <c:pt idx="1014">
                  <c:v>4.1398128837654991</c:v>
                </c:pt>
                <c:pt idx="1015">
                  <c:v>4.1369358389201967</c:v>
                </c:pt>
                <c:pt idx="1016">
                  <c:v>4.134062304460028</c:v>
                </c:pt>
                <c:pt idx="1017">
                  <c:v>4.1311922745827463</c:v>
                </c:pt>
                <c:pt idx="1018">
                  <c:v>4.1283257434980483</c:v>
                </c:pt>
                <c:pt idx="1019">
                  <c:v>4.125462705427541</c:v>
                </c:pt>
                <c:pt idx="1020">
                  <c:v>4.1226031546047199</c:v>
                </c:pt>
                <c:pt idx="1021">
                  <c:v>4.1197470852749269</c:v>
                </c:pt>
                <c:pt idx="1022">
                  <c:v>4.1168944916953336</c:v>
                </c:pt>
                <c:pt idx="1023">
                  <c:v>4.1140453681348985</c:v>
                </c:pt>
                <c:pt idx="1024">
                  <c:v>4.1111997088743566</c:v>
                </c:pt>
                <c:pt idx="1025">
                  <c:v>4.1083575082061694</c:v>
                </c:pt>
                <c:pt idx="1026">
                  <c:v>4.10551876043451</c:v>
                </c:pt>
                <c:pt idx="1027">
                  <c:v>4.1026834598752293</c:v>
                </c:pt>
                <c:pt idx="1028">
                  <c:v>4.0998516008558301</c:v>
                </c:pt>
                <c:pt idx="1029">
                  <c:v>4.0970231777154327</c:v>
                </c:pt>
                <c:pt idx="1030">
                  <c:v>4.0941981848047506</c:v>
                </c:pt>
                <c:pt idx="1031">
                  <c:v>4.0913766164860608</c:v>
                </c:pt>
                <c:pt idx="1032">
                  <c:v>4.0885584671331774</c:v>
                </c:pt>
                <c:pt idx="1033">
                  <c:v>4.0857437311314175</c:v>
                </c:pt>
                <c:pt idx="1034">
                  <c:v>4.0829324028775815</c:v>
                </c:pt>
                <c:pt idx="1035">
                  <c:v>4.0801244767799147</c:v>
                </c:pt>
                <c:pt idx="1036">
                  <c:v>4.0773199472580881</c:v>
                </c:pt>
                <c:pt idx="1037">
                  <c:v>4.0745188087431661</c:v>
                </c:pt>
                <c:pt idx="1038">
                  <c:v>4.0717210556775756</c:v>
                </c:pt>
                <c:pt idx="1039">
                  <c:v>4.0689266825150856</c:v>
                </c:pt>
                <c:pt idx="1040">
                  <c:v>4.0661356837207734</c:v>
                </c:pt>
                <c:pt idx="1041">
                  <c:v>4.0633480537709996</c:v>
                </c:pt>
                <c:pt idx="1042">
                  <c:v>4.0605637871533782</c:v>
                </c:pt>
                <c:pt idx="1043">
                  <c:v>4.0577828783667478</c:v>
                </c:pt>
                <c:pt idx="1044">
                  <c:v>4.0550053219211559</c:v>
                </c:pt>
                <c:pt idx="1045">
                  <c:v>4.052231112337811</c:v>
                </c:pt>
                <c:pt idx="1046">
                  <c:v>4.0494602441490732</c:v>
                </c:pt>
                <c:pt idx="1047">
                  <c:v>4.0466927118984151</c:v>
                </c:pt>
                <c:pt idx="1048">
                  <c:v>4.0439285101404074</c:v>
                </c:pt>
                <c:pt idx="1049">
                  <c:v>4.0411676334406756</c:v>
                </c:pt>
                <c:pt idx="1050">
                  <c:v>4.038410076375885</c:v>
                </c:pt>
                <c:pt idx="1051">
                  <c:v>4.0356558335337098</c:v>
                </c:pt>
                <c:pt idx="1052">
                  <c:v>4.0329048995128094</c:v>
                </c:pt>
                <c:pt idx="1053">
                  <c:v>4.0301572689227925</c:v>
                </c:pt>
                <c:pt idx="1054">
                  <c:v>4.0274129363842031</c:v>
                </c:pt>
                <c:pt idx="1055">
                  <c:v>4.0246718965284805</c:v>
                </c:pt>
                <c:pt idx="1056">
                  <c:v>4.0219341439979468</c:v>
                </c:pt>
                <c:pt idx="1057">
                  <c:v>4.0191996734457671</c:v>
                </c:pt>
                <c:pt idx="1058">
                  <c:v>4.0164684795359324</c:v>
                </c:pt>
                <c:pt idx="1059">
                  <c:v>4.013740556943227</c:v>
                </c:pt>
                <c:pt idx="1060">
                  <c:v>4.0110159003532102</c:v>
                </c:pt>
                <c:pt idx="1061">
                  <c:v>4.0082945044621807</c:v>
                </c:pt>
                <c:pt idx="1062">
                  <c:v>4.0055763639771582</c:v>
                </c:pt>
                <c:pt idx="1063">
                  <c:v>4.0028614736158472</c:v>
                </c:pt>
                <c:pt idx="1064">
                  <c:v>4.000149828106629</c:v>
                </c:pt>
                <c:pt idx="1065">
                  <c:v>3.9974414221885142</c:v>
                </c:pt>
                <c:pt idx="1066">
                  <c:v>3.9947362506111346</c:v>
                </c:pt>
                <c:pt idx="1067">
                  <c:v>3.9920343081347029</c:v>
                </c:pt>
                <c:pt idx="1068">
                  <c:v>3.989335589530004</c:v>
                </c:pt>
                <c:pt idx="1069">
                  <c:v>3.9866400895783514</c:v>
                </c:pt>
                <c:pt idx="1070">
                  <c:v>3.9839478030715743</c:v>
                </c:pt>
                <c:pt idx="1071">
                  <c:v>3.9812587248119846</c:v>
                </c:pt>
                <c:pt idx="1072">
                  <c:v>3.9785728496123607</c:v>
                </c:pt>
                <c:pt idx="1073">
                  <c:v>3.9758901722959092</c:v>
                </c:pt>
                <c:pt idx="1074">
                  <c:v>3.9732106876962519</c:v>
                </c:pt>
                <c:pt idx="1075">
                  <c:v>3.9705343906573911</c:v>
                </c:pt>
                <c:pt idx="1076">
                  <c:v>3.9678612760336951</c:v>
                </c:pt>
                <c:pt idx="1077">
                  <c:v>3.9651913386898618</c:v>
                </c:pt>
                <c:pt idx="1078">
                  <c:v>3.9625245735009003</c:v>
                </c:pt>
                <c:pt idx="1079">
                  <c:v>3.9598609753521039</c:v>
                </c:pt>
                <c:pt idx="1080">
                  <c:v>3.9572005391390297</c:v>
                </c:pt>
                <c:pt idx="1081">
                  <c:v>3.9545432597674659</c:v>
                </c:pt>
                <c:pt idx="1082">
                  <c:v>3.9518891321534149</c:v>
                </c:pt>
                <c:pt idx="1083">
                  <c:v>3.9492381512230605</c:v>
                </c:pt>
                <c:pt idx="1084">
                  <c:v>3.9465903119127561</c:v>
                </c:pt>
                <c:pt idx="1085">
                  <c:v>3.9439456091689844</c:v>
                </c:pt>
                <c:pt idx="1086">
                  <c:v>3.9413040379483459</c:v>
                </c:pt>
                <c:pt idx="1087">
                  <c:v>3.9386655932175261</c:v>
                </c:pt>
                <c:pt idx="1088">
                  <c:v>3.9360302699532781</c:v>
                </c:pt>
                <c:pt idx="1089">
                  <c:v>3.9333980631423997</c:v>
                </c:pt>
                <c:pt idx="1090">
                  <c:v>3.9307689677816811</c:v>
                </c:pt>
                <c:pt idx="1091">
                  <c:v>3.9281429788779447</c:v>
                </c:pt>
                <c:pt idx="1092">
                  <c:v>3.9255200914479347</c:v>
                </c:pt>
                <c:pt idx="1093">
                  <c:v>3.9229003005183887</c:v>
                </c:pt>
                <c:pt idx="1094">
                  <c:v>3.9202836011259148</c:v>
                </c:pt>
                <c:pt idx="1095">
                  <c:v>3.9176699883170634</c:v>
                </c:pt>
                <c:pt idx="1096">
                  <c:v>3.9150594571482142</c:v>
                </c:pt>
                <c:pt idx="1097">
                  <c:v>3.912452002685642</c:v>
                </c:pt>
                <c:pt idx="1098">
                  <c:v>3.9098476200054058</c:v>
                </c:pt>
                <c:pt idx="1099">
                  <c:v>3.9072463041933894</c:v>
                </c:pt>
                <c:pt idx="1100">
                  <c:v>3.9046480503452505</c:v>
                </c:pt>
                <c:pt idx="1101">
                  <c:v>3.9020528535664023</c:v>
                </c:pt>
                <c:pt idx="1102">
                  <c:v>3.8994607089719895</c:v>
                </c:pt>
                <c:pt idx="1103">
                  <c:v>3.8968716116868656</c:v>
                </c:pt>
                <c:pt idx="1104">
                  <c:v>3.8942855568455692</c:v>
                </c:pt>
                <c:pt idx="1105">
                  <c:v>3.8917025395923046</c:v>
                </c:pt>
                <c:pt idx="1106">
                  <c:v>3.8891225550809114</c:v>
                </c:pt>
                <c:pt idx="1107">
                  <c:v>3.8865455984748483</c:v>
                </c:pt>
                <c:pt idx="1108">
                  <c:v>3.8839716649471661</c:v>
                </c:pt>
                <c:pt idx="1109">
                  <c:v>3.8814007496804885</c:v>
                </c:pt>
                <c:pt idx="1110">
                  <c:v>3.8788328478669856</c:v>
                </c:pt>
                <c:pt idx="1111">
                  <c:v>3.8762679547083536</c:v>
                </c:pt>
                <c:pt idx="1112">
                  <c:v>3.8737060654157887</c:v>
                </c:pt>
                <c:pt idx="1113">
                  <c:v>3.8711471752099729</c:v>
                </c:pt>
                <c:pt idx="1114">
                  <c:v>3.8685912793210417</c:v>
                </c:pt>
                <c:pt idx="1115">
                  <c:v>3.866038372988565</c:v>
                </c:pt>
                <c:pt idx="1116">
                  <c:v>3.8634884514615266</c:v>
                </c:pt>
                <c:pt idx="1117">
                  <c:v>3.8609415099983027</c:v>
                </c:pt>
                <c:pt idx="1118">
                  <c:v>3.8583975438666349</c:v>
                </c:pt>
                <c:pt idx="1119">
                  <c:v>3.8558565483436125</c:v>
                </c:pt>
                <c:pt idx="1120">
                  <c:v>3.853318518715644</c:v>
                </c:pt>
                <c:pt idx="1121">
                  <c:v>3.8507834502784482</c:v>
                </c:pt>
                <c:pt idx="1122">
                  <c:v>3.8482513383370165</c:v>
                </c:pt>
                <c:pt idx="1123">
                  <c:v>3.8457221782056004</c:v>
                </c:pt>
                <c:pt idx="1124">
                  <c:v>3.8431959652076837</c:v>
                </c:pt>
                <c:pt idx="1125">
                  <c:v>3.8406726946759728</c:v>
                </c:pt>
                <c:pt idx="1126">
                  <c:v>3.8381523619523574</c:v>
                </c:pt>
                <c:pt idx="1127">
                  <c:v>3.8356349623879016</c:v>
                </c:pt>
                <c:pt idx="1128">
                  <c:v>3.8331204913428172</c:v>
                </c:pt>
                <c:pt idx="1129">
                  <c:v>3.8306089441864457</c:v>
                </c:pt>
                <c:pt idx="1130">
                  <c:v>3.8281003162972311</c:v>
                </c:pt>
                <c:pt idx="1131">
                  <c:v>3.825594603062703</c:v>
                </c:pt>
                <c:pt idx="1132">
                  <c:v>3.8230917998794514</c:v>
                </c:pt>
                <c:pt idx="1133">
                  <c:v>3.8205919021531138</c:v>
                </c:pt>
                <c:pt idx="1134">
                  <c:v>3.8180949052983424</c:v>
                </c:pt>
                <c:pt idx="1135">
                  <c:v>3.8156008047387902</c:v>
                </c:pt>
                <c:pt idx="1136">
                  <c:v>3.8131095959070858</c:v>
                </c:pt>
                <c:pt idx="1137">
                  <c:v>3.8106212742448191</c:v>
                </c:pt>
                <c:pt idx="1138">
                  <c:v>3.8081358352025103</c:v>
                </c:pt>
                <c:pt idx="1139">
                  <c:v>3.8056532742395985</c:v>
                </c:pt>
                <c:pt idx="1140">
                  <c:v>3.8031735868244105</c:v>
                </c:pt>
                <c:pt idx="1141">
                  <c:v>3.8006967684341557</c:v>
                </c:pt>
                <c:pt idx="1142">
                  <c:v>3.7982228145548849</c:v>
                </c:pt>
                <c:pt idx="1143">
                  <c:v>3.7957517206814853</c:v>
                </c:pt>
                <c:pt idx="1144">
                  <c:v>3.7932834823176531</c:v>
                </c:pt>
                <c:pt idx="1145">
                  <c:v>3.7908180949758767</c:v>
                </c:pt>
                <c:pt idx="1146">
                  <c:v>3.7883555541774112</c:v>
                </c:pt>
                <c:pt idx="1147">
                  <c:v>3.7858958554522606</c:v>
                </c:pt>
                <c:pt idx="1148">
                  <c:v>3.7834389943391553</c:v>
                </c:pt>
                <c:pt idx="1149">
                  <c:v>3.7809849663855397</c:v>
                </c:pt>
                <c:pt idx="1150">
                  <c:v>3.7785337671475374</c:v>
                </c:pt>
                <c:pt idx="1151">
                  <c:v>3.7760853921899442</c:v>
                </c:pt>
                <c:pt idx="1152">
                  <c:v>3.7736398370861997</c:v>
                </c:pt>
                <c:pt idx="1153">
                  <c:v>3.7711970974183737</c:v>
                </c:pt>
                <c:pt idx="1154">
                  <c:v>3.7687571687771397</c:v>
                </c:pt>
                <c:pt idx="1155">
                  <c:v>3.7663200467617579</c:v>
                </c:pt>
                <c:pt idx="1156">
                  <c:v>3.7638857269800536</c:v>
                </c:pt>
                <c:pt idx="1157">
                  <c:v>3.761454205048401</c:v>
                </c:pt>
                <c:pt idx="1158">
                  <c:v>3.7590254765916997</c:v>
                </c:pt>
                <c:pt idx="1159">
                  <c:v>3.7565995372433543</c:v>
                </c:pt>
                <c:pt idx="1160">
                  <c:v>3.7541763826452565</c:v>
                </c:pt>
                <c:pt idx="1161">
                  <c:v>3.7517560084477681</c:v>
                </c:pt>
                <c:pt idx="1162">
                  <c:v>3.7493384103096941</c:v>
                </c:pt>
                <c:pt idx="1163">
                  <c:v>3.7469235838982686</c:v>
                </c:pt>
                <c:pt idx="1164">
                  <c:v>3.7445115248891327</c:v>
                </c:pt>
                <c:pt idx="1165">
                  <c:v>3.7421022289663179</c:v>
                </c:pt>
                <c:pt idx="1166">
                  <c:v>3.7396956918222233</c:v>
                </c:pt>
                <c:pt idx="1167">
                  <c:v>3.7372919091575967</c:v>
                </c:pt>
                <c:pt idx="1168">
                  <c:v>3.7348908766815168</c:v>
                </c:pt>
                <c:pt idx="1169">
                  <c:v>3.7324925901113737</c:v>
                </c:pt>
                <c:pt idx="1170">
                  <c:v>3.7300970451728488</c:v>
                </c:pt>
                <c:pt idx="1171">
                  <c:v>3.7277042375998946</c:v>
                </c:pt>
                <c:pt idx="1172">
                  <c:v>3.7253141631347155</c:v>
                </c:pt>
                <c:pt idx="1173">
                  <c:v>3.7229268175277546</c:v>
                </c:pt>
                <c:pt idx="1174">
                  <c:v>3.7205421965376657</c:v>
                </c:pt>
                <c:pt idx="1175">
                  <c:v>3.7181602959312992</c:v>
                </c:pt>
                <c:pt idx="1176">
                  <c:v>3.7157811114836816</c:v>
                </c:pt>
                <c:pt idx="1177">
                  <c:v>3.713404638978</c:v>
                </c:pt>
                <c:pt idx="1178">
                  <c:v>3.71103087420558</c:v>
                </c:pt>
                <c:pt idx="1179">
                  <c:v>3.7086598129658688</c:v>
                </c:pt>
                <c:pt idx="1180">
                  <c:v>3.7062914510663991</c:v>
                </c:pt>
                <c:pt idx="1181">
                  <c:v>3.7039257843228155</c:v>
                </c:pt>
                <c:pt idx="1182">
                  <c:v>3.7015628085588066</c:v>
                </c:pt>
                <c:pt idx="1183">
                  <c:v>3.6992025196061107</c:v>
                </c:pt>
                <c:pt idx="1184">
                  <c:v>3.6968449133044929</c:v>
                </c:pt>
                <c:pt idx="1185">
                  <c:v>3.694489985501729</c:v>
                </c:pt>
                <c:pt idx="1186">
                  <c:v>3.6921377320535829</c:v>
                </c:pt>
                <c:pt idx="1187">
                  <c:v>3.6897881488237938</c:v>
                </c:pt>
                <c:pt idx="1188">
                  <c:v>3.6874412316840424</c:v>
                </c:pt>
                <c:pt idx="1189">
                  <c:v>3.6850969765139587</c:v>
                </c:pt>
                <c:pt idx="1190">
                  <c:v>3.6827553792010828</c:v>
                </c:pt>
                <c:pt idx="1191">
                  <c:v>3.6804164356408529</c:v>
                </c:pt>
                <c:pt idx="1192">
                  <c:v>3.6780801417365883</c:v>
                </c:pt>
                <c:pt idx="1193">
                  <c:v>3.6757464933994721</c:v>
                </c:pt>
                <c:pt idx="1194">
                  <c:v>3.6734154865485302</c:v>
                </c:pt>
                <c:pt idx="1195">
                  <c:v>3.6710871171106141</c:v>
                </c:pt>
                <c:pt idx="1196">
                  <c:v>3.6687613810203823</c:v>
                </c:pt>
                <c:pt idx="1197">
                  <c:v>3.6664382742202872</c:v>
                </c:pt>
                <c:pt idx="1198">
                  <c:v>3.664117792660551</c:v>
                </c:pt>
                <c:pt idx="1199">
                  <c:v>3.661799932299151</c:v>
                </c:pt>
                <c:pt idx="1200">
                  <c:v>3.6594846891018005</c:v>
                </c:pt>
                <c:pt idx="1201">
                  <c:v>3.6571720590419332</c:v>
                </c:pt>
                <c:pt idx="1202">
                  <c:v>3.654862038100684</c:v>
                </c:pt>
                <c:pt idx="1203">
                  <c:v>3.6525546222668708</c:v>
                </c:pt>
                <c:pt idx="1204">
                  <c:v>3.6502498075369765</c:v>
                </c:pt>
                <c:pt idx="1205">
                  <c:v>3.6479475899151366</c:v>
                </c:pt>
                <c:pt idx="1206">
                  <c:v>3.6456479654131146</c:v>
                </c:pt>
                <c:pt idx="1207">
                  <c:v>3.6433509300502882</c:v>
                </c:pt>
                <c:pt idx="1208">
                  <c:v>3.64105647985363</c:v>
                </c:pt>
                <c:pt idx="1209">
                  <c:v>3.6387646108576961</c:v>
                </c:pt>
                <c:pt idx="1210">
                  <c:v>3.6364753191045995</c:v>
                </c:pt>
                <c:pt idx="1211">
                  <c:v>3.6341886006440012</c:v>
                </c:pt>
                <c:pt idx="1212">
                  <c:v>3.6319044515330843</c:v>
                </c:pt>
                <c:pt idx="1213">
                  <c:v>3.6296228678365501</c:v>
                </c:pt>
                <c:pt idx="1214">
                  <c:v>3.6273438456265854</c:v>
                </c:pt>
                <c:pt idx="1215">
                  <c:v>3.6285483776939365</c:v>
                </c:pt>
              </c:numCache>
            </c:numRef>
          </c:yVal>
          <c:smooth val="0"/>
          <c:extLst>
            <c:ext xmlns:c16="http://schemas.microsoft.com/office/drawing/2014/chart" uri="{C3380CC4-5D6E-409C-BE32-E72D297353CC}">
              <c16:uniqueId val="{00000002-B3E2-1749-8756-62D4D80E9678}"/>
            </c:ext>
          </c:extLst>
        </c:ser>
        <c:dLbls>
          <c:showLegendKey val="0"/>
          <c:showVal val="0"/>
          <c:showCatName val="0"/>
          <c:showSerName val="0"/>
          <c:showPercent val="0"/>
          <c:showBubbleSize val="0"/>
        </c:dLbls>
        <c:axId val="581236159"/>
        <c:axId val="581238479"/>
      </c:scatterChart>
      <c:valAx>
        <c:axId val="581236159"/>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238479"/>
        <c:crosses val="autoZero"/>
        <c:crossBetween val="midCat"/>
      </c:valAx>
      <c:valAx>
        <c:axId val="581238479"/>
        <c:scaling>
          <c:orientation val="minMax"/>
        </c:scaling>
        <c:delete val="0"/>
        <c:axPos val="l"/>
        <c:majorGridlines>
          <c:spPr>
            <a:ln w="9525" cap="flat" cmpd="sng" algn="ctr">
              <a:solidFill>
                <a:schemeClr val="tx1">
                  <a:lumMod val="15000"/>
                  <a:lumOff val="85000"/>
                </a:schemeClr>
              </a:solidFill>
              <a:round/>
            </a:ln>
            <a:effectLst/>
          </c:spPr>
        </c:majorGridlines>
        <c:numFmt formatCode="0.0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23615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davg vs pore width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total</c:v>
          </c:tx>
          <c:spPr>
            <a:ln w="25400" cap="rnd">
              <a:noFill/>
              <a:round/>
            </a:ln>
            <a:effectLst/>
          </c:spPr>
          <c:marker>
            <c:symbol val="circle"/>
            <c:size val="5"/>
            <c:spPr>
              <a:solidFill>
                <a:schemeClr val="accent1"/>
              </a:solidFill>
              <a:ln w="9525">
                <a:solidFill>
                  <a:schemeClr val="accent1"/>
                </a:solidFill>
              </a:ln>
              <a:effectLst/>
            </c:spPr>
          </c:marker>
          <c:xVal>
            <c:numRef>
              <c:f>'delta vs pore size'!$A$11:$A$1816</c:f>
              <c:numCache>
                <c:formatCode>0.0000</c:formatCode>
                <c:ptCount val="1806"/>
                <c:pt idx="0">
                  <c:v>0.78500000000000003</c:v>
                </c:pt>
                <c:pt idx="1">
                  <c:v>0.78600000000000003</c:v>
                </c:pt>
                <c:pt idx="2">
                  <c:v>0.78700000000000003</c:v>
                </c:pt>
                <c:pt idx="3">
                  <c:v>0.78800000000000003</c:v>
                </c:pt>
                <c:pt idx="4">
                  <c:v>0.78900000000000003</c:v>
                </c:pt>
                <c:pt idx="5">
                  <c:v>0.79</c:v>
                </c:pt>
                <c:pt idx="6">
                  <c:v>0.79100000000000004</c:v>
                </c:pt>
                <c:pt idx="7">
                  <c:v>0.79200000000000004</c:v>
                </c:pt>
                <c:pt idx="8">
                  <c:v>0.79300000000000004</c:v>
                </c:pt>
                <c:pt idx="9">
                  <c:v>0.79400000000000004</c:v>
                </c:pt>
                <c:pt idx="10">
                  <c:v>0.79500000000000004</c:v>
                </c:pt>
                <c:pt idx="11">
                  <c:v>0.79600000000000004</c:v>
                </c:pt>
                <c:pt idx="12">
                  <c:v>0.79700000000000004</c:v>
                </c:pt>
                <c:pt idx="13">
                  <c:v>0.79800000000000004</c:v>
                </c:pt>
                <c:pt idx="14">
                  <c:v>0.79900000000000004</c:v>
                </c:pt>
                <c:pt idx="15">
                  <c:v>0.8</c:v>
                </c:pt>
                <c:pt idx="16">
                  <c:v>0.80100000000000005</c:v>
                </c:pt>
                <c:pt idx="17">
                  <c:v>0.80200000000000005</c:v>
                </c:pt>
                <c:pt idx="18">
                  <c:v>0.80300000000000005</c:v>
                </c:pt>
                <c:pt idx="19">
                  <c:v>0.80400000000000005</c:v>
                </c:pt>
                <c:pt idx="20">
                  <c:v>0.80500000000000005</c:v>
                </c:pt>
                <c:pt idx="21">
                  <c:v>0.80600000000000005</c:v>
                </c:pt>
                <c:pt idx="22">
                  <c:v>0.80700000000000005</c:v>
                </c:pt>
                <c:pt idx="23">
                  <c:v>0.80800000000000005</c:v>
                </c:pt>
                <c:pt idx="24">
                  <c:v>0.80900000000000005</c:v>
                </c:pt>
                <c:pt idx="25">
                  <c:v>0.81</c:v>
                </c:pt>
                <c:pt idx="26">
                  <c:v>0.81100000000000005</c:v>
                </c:pt>
                <c:pt idx="27">
                  <c:v>0.81200000000000006</c:v>
                </c:pt>
                <c:pt idx="28">
                  <c:v>0.81299999999999994</c:v>
                </c:pt>
                <c:pt idx="29">
                  <c:v>0.81399999999999995</c:v>
                </c:pt>
                <c:pt idx="30">
                  <c:v>0.81499999999999995</c:v>
                </c:pt>
                <c:pt idx="31">
                  <c:v>0.81599999999999995</c:v>
                </c:pt>
                <c:pt idx="32">
                  <c:v>0.81699999999999995</c:v>
                </c:pt>
                <c:pt idx="33">
                  <c:v>0.81799999999999995</c:v>
                </c:pt>
                <c:pt idx="34">
                  <c:v>0.81899999999999995</c:v>
                </c:pt>
                <c:pt idx="35">
                  <c:v>0.82</c:v>
                </c:pt>
                <c:pt idx="36">
                  <c:v>0.82099999999999995</c:v>
                </c:pt>
                <c:pt idx="37">
                  <c:v>0.82199999999999995</c:v>
                </c:pt>
                <c:pt idx="38">
                  <c:v>0.82299999999999995</c:v>
                </c:pt>
                <c:pt idx="39">
                  <c:v>0.82399999999999995</c:v>
                </c:pt>
                <c:pt idx="40">
                  <c:v>0.82499999999999996</c:v>
                </c:pt>
                <c:pt idx="41">
                  <c:v>0.82599999999999996</c:v>
                </c:pt>
                <c:pt idx="42">
                  <c:v>0.82699999999999996</c:v>
                </c:pt>
                <c:pt idx="43">
                  <c:v>0.82799999999999996</c:v>
                </c:pt>
                <c:pt idx="44">
                  <c:v>0.82899999999999996</c:v>
                </c:pt>
                <c:pt idx="45">
                  <c:v>0.83</c:v>
                </c:pt>
                <c:pt idx="46">
                  <c:v>0.83099999999999996</c:v>
                </c:pt>
                <c:pt idx="47">
                  <c:v>0.83199999999999996</c:v>
                </c:pt>
                <c:pt idx="48">
                  <c:v>0.83299999999999996</c:v>
                </c:pt>
                <c:pt idx="49">
                  <c:v>0.83399999999999996</c:v>
                </c:pt>
                <c:pt idx="50">
                  <c:v>0.83499999999999996</c:v>
                </c:pt>
                <c:pt idx="51">
                  <c:v>0.83599999999999997</c:v>
                </c:pt>
                <c:pt idx="52">
                  <c:v>0.83699999999999997</c:v>
                </c:pt>
                <c:pt idx="53">
                  <c:v>0.83799999999999997</c:v>
                </c:pt>
                <c:pt idx="54">
                  <c:v>0.83899999999999997</c:v>
                </c:pt>
                <c:pt idx="55">
                  <c:v>0.84</c:v>
                </c:pt>
                <c:pt idx="56">
                  <c:v>0.84099999999999997</c:v>
                </c:pt>
                <c:pt idx="57">
                  <c:v>0.84199999999999997</c:v>
                </c:pt>
                <c:pt idx="58">
                  <c:v>0.84299999999999997</c:v>
                </c:pt>
                <c:pt idx="59">
                  <c:v>0.84399999999999997</c:v>
                </c:pt>
                <c:pt idx="60">
                  <c:v>0.84499999999999997</c:v>
                </c:pt>
                <c:pt idx="61">
                  <c:v>0.84599999999999997</c:v>
                </c:pt>
                <c:pt idx="62">
                  <c:v>0.84699999999999998</c:v>
                </c:pt>
                <c:pt idx="63">
                  <c:v>0.84799999999999998</c:v>
                </c:pt>
                <c:pt idx="64">
                  <c:v>0.84899999999999998</c:v>
                </c:pt>
                <c:pt idx="65">
                  <c:v>0.85</c:v>
                </c:pt>
                <c:pt idx="66">
                  <c:v>0.85099999999999998</c:v>
                </c:pt>
                <c:pt idx="67">
                  <c:v>0.85199999999999998</c:v>
                </c:pt>
                <c:pt idx="68">
                  <c:v>0.85299999999999998</c:v>
                </c:pt>
                <c:pt idx="69">
                  <c:v>0.85399999999999998</c:v>
                </c:pt>
                <c:pt idx="70">
                  <c:v>0.85499999999999998</c:v>
                </c:pt>
                <c:pt idx="71">
                  <c:v>0.85599999999999998</c:v>
                </c:pt>
                <c:pt idx="72">
                  <c:v>0.85699999999999998</c:v>
                </c:pt>
                <c:pt idx="73">
                  <c:v>0.85799999999999998</c:v>
                </c:pt>
                <c:pt idx="74">
                  <c:v>0.85899999999999999</c:v>
                </c:pt>
                <c:pt idx="75">
                  <c:v>0.86</c:v>
                </c:pt>
                <c:pt idx="76">
                  <c:v>0.86099999999999999</c:v>
                </c:pt>
                <c:pt idx="77">
                  <c:v>0.86199999999999999</c:v>
                </c:pt>
                <c:pt idx="78">
                  <c:v>0.86299999999999999</c:v>
                </c:pt>
                <c:pt idx="79">
                  <c:v>0.86399999999999999</c:v>
                </c:pt>
                <c:pt idx="80">
                  <c:v>0.86499999999999999</c:v>
                </c:pt>
                <c:pt idx="81">
                  <c:v>0.86599999999999999</c:v>
                </c:pt>
                <c:pt idx="82">
                  <c:v>0.86699999999999999</c:v>
                </c:pt>
                <c:pt idx="83">
                  <c:v>0.86799999999999999</c:v>
                </c:pt>
                <c:pt idx="84">
                  <c:v>0.86899999999999999</c:v>
                </c:pt>
                <c:pt idx="85">
                  <c:v>0.87</c:v>
                </c:pt>
                <c:pt idx="86">
                  <c:v>0.871</c:v>
                </c:pt>
                <c:pt idx="87">
                  <c:v>0.872</c:v>
                </c:pt>
                <c:pt idx="88">
                  <c:v>0.873</c:v>
                </c:pt>
                <c:pt idx="89">
                  <c:v>0.874</c:v>
                </c:pt>
                <c:pt idx="90">
                  <c:v>0.875</c:v>
                </c:pt>
                <c:pt idx="91">
                  <c:v>0.876</c:v>
                </c:pt>
                <c:pt idx="92">
                  <c:v>0.877</c:v>
                </c:pt>
                <c:pt idx="93">
                  <c:v>0.878</c:v>
                </c:pt>
                <c:pt idx="94">
                  <c:v>0.879</c:v>
                </c:pt>
                <c:pt idx="95">
                  <c:v>0.88</c:v>
                </c:pt>
                <c:pt idx="96">
                  <c:v>0.88100000000000001</c:v>
                </c:pt>
                <c:pt idx="97">
                  <c:v>0.88200000000000001</c:v>
                </c:pt>
                <c:pt idx="98">
                  <c:v>0.88300000000000001</c:v>
                </c:pt>
                <c:pt idx="99">
                  <c:v>0.88400000000000001</c:v>
                </c:pt>
                <c:pt idx="100">
                  <c:v>0.88500000000000001</c:v>
                </c:pt>
                <c:pt idx="101">
                  <c:v>0.88600000000000001</c:v>
                </c:pt>
                <c:pt idx="102">
                  <c:v>0.88700000000000001</c:v>
                </c:pt>
                <c:pt idx="103">
                  <c:v>0.88800000000000001</c:v>
                </c:pt>
                <c:pt idx="104">
                  <c:v>0.88900000000000001</c:v>
                </c:pt>
                <c:pt idx="105">
                  <c:v>0.89</c:v>
                </c:pt>
                <c:pt idx="106">
                  <c:v>0.89100000000000001</c:v>
                </c:pt>
                <c:pt idx="107">
                  <c:v>0.89200000000000002</c:v>
                </c:pt>
                <c:pt idx="108">
                  <c:v>0.89300000000000002</c:v>
                </c:pt>
                <c:pt idx="109">
                  <c:v>0.89400000000000002</c:v>
                </c:pt>
                <c:pt idx="110">
                  <c:v>0.89500000000000002</c:v>
                </c:pt>
                <c:pt idx="111">
                  <c:v>0.89600000000000002</c:v>
                </c:pt>
                <c:pt idx="112">
                  <c:v>0.89700000000000002</c:v>
                </c:pt>
                <c:pt idx="113">
                  <c:v>0.89800000000000002</c:v>
                </c:pt>
                <c:pt idx="114">
                  <c:v>0.89900000000000002</c:v>
                </c:pt>
                <c:pt idx="115">
                  <c:v>0.9</c:v>
                </c:pt>
                <c:pt idx="116">
                  <c:v>0.90100000000000002</c:v>
                </c:pt>
                <c:pt idx="117">
                  <c:v>0.90200000000000002</c:v>
                </c:pt>
                <c:pt idx="118">
                  <c:v>0.90300000000000002</c:v>
                </c:pt>
                <c:pt idx="119">
                  <c:v>0.90400000000000003</c:v>
                </c:pt>
                <c:pt idx="120">
                  <c:v>0.90500000000000003</c:v>
                </c:pt>
                <c:pt idx="121">
                  <c:v>0.90600000000000003</c:v>
                </c:pt>
                <c:pt idx="122">
                  <c:v>0.90700000000000003</c:v>
                </c:pt>
                <c:pt idx="123">
                  <c:v>0.90800000000000003</c:v>
                </c:pt>
                <c:pt idx="124">
                  <c:v>0.90900000000000003</c:v>
                </c:pt>
                <c:pt idx="125">
                  <c:v>0.91</c:v>
                </c:pt>
                <c:pt idx="126">
                  <c:v>0.91100000000000003</c:v>
                </c:pt>
                <c:pt idx="127">
                  <c:v>0.91200000000000003</c:v>
                </c:pt>
                <c:pt idx="128">
                  <c:v>0.91300000000000003</c:v>
                </c:pt>
                <c:pt idx="129">
                  <c:v>0.91400000000000003</c:v>
                </c:pt>
                <c:pt idx="130">
                  <c:v>0.91500000000000004</c:v>
                </c:pt>
                <c:pt idx="131">
                  <c:v>0.91600000000000004</c:v>
                </c:pt>
                <c:pt idx="132">
                  <c:v>0.91700000000000004</c:v>
                </c:pt>
                <c:pt idx="133">
                  <c:v>0.91800000000000004</c:v>
                </c:pt>
                <c:pt idx="134">
                  <c:v>0.91900000000000004</c:v>
                </c:pt>
                <c:pt idx="135">
                  <c:v>0.92</c:v>
                </c:pt>
                <c:pt idx="136">
                  <c:v>0.92100000000000004</c:v>
                </c:pt>
                <c:pt idx="137">
                  <c:v>0.92200000000000004</c:v>
                </c:pt>
                <c:pt idx="138">
                  <c:v>0.92300000000000004</c:v>
                </c:pt>
                <c:pt idx="139">
                  <c:v>0.92400000000000004</c:v>
                </c:pt>
                <c:pt idx="140">
                  <c:v>0.92500000000000004</c:v>
                </c:pt>
                <c:pt idx="141">
                  <c:v>0.92600000000000005</c:v>
                </c:pt>
                <c:pt idx="142">
                  <c:v>0.92700000000000005</c:v>
                </c:pt>
                <c:pt idx="143">
                  <c:v>0.92800000000000005</c:v>
                </c:pt>
                <c:pt idx="144">
                  <c:v>0.92900000000000005</c:v>
                </c:pt>
                <c:pt idx="145">
                  <c:v>0.93</c:v>
                </c:pt>
                <c:pt idx="146">
                  <c:v>0.93100000000000005</c:v>
                </c:pt>
                <c:pt idx="147">
                  <c:v>0.93200000000000005</c:v>
                </c:pt>
                <c:pt idx="148">
                  <c:v>0.93300000000000005</c:v>
                </c:pt>
                <c:pt idx="149">
                  <c:v>0.93400000000000005</c:v>
                </c:pt>
                <c:pt idx="150">
                  <c:v>0.93500000000000005</c:v>
                </c:pt>
                <c:pt idx="151">
                  <c:v>0.93600000000000005</c:v>
                </c:pt>
                <c:pt idx="152">
                  <c:v>0.93700000000000006</c:v>
                </c:pt>
                <c:pt idx="153">
                  <c:v>0.93799999999999994</c:v>
                </c:pt>
                <c:pt idx="154">
                  <c:v>0.93899999999999995</c:v>
                </c:pt>
                <c:pt idx="155">
                  <c:v>0.94</c:v>
                </c:pt>
                <c:pt idx="156">
                  <c:v>0.94099999999999995</c:v>
                </c:pt>
                <c:pt idx="157">
                  <c:v>0.94199999999999995</c:v>
                </c:pt>
                <c:pt idx="158">
                  <c:v>0.94299999999999995</c:v>
                </c:pt>
                <c:pt idx="159">
                  <c:v>0.94399999999999995</c:v>
                </c:pt>
                <c:pt idx="160">
                  <c:v>0.94499999999999995</c:v>
                </c:pt>
                <c:pt idx="161">
                  <c:v>0.94599999999999995</c:v>
                </c:pt>
                <c:pt idx="162">
                  <c:v>0.94699999999999995</c:v>
                </c:pt>
                <c:pt idx="163">
                  <c:v>0.94799999999999995</c:v>
                </c:pt>
                <c:pt idx="164">
                  <c:v>0.94899999999999995</c:v>
                </c:pt>
                <c:pt idx="165">
                  <c:v>0.95</c:v>
                </c:pt>
                <c:pt idx="166">
                  <c:v>0.95099999999999996</c:v>
                </c:pt>
                <c:pt idx="167">
                  <c:v>0.95199999999999996</c:v>
                </c:pt>
                <c:pt idx="168">
                  <c:v>0.95299999999999996</c:v>
                </c:pt>
                <c:pt idx="169">
                  <c:v>0.95399999999999996</c:v>
                </c:pt>
                <c:pt idx="170">
                  <c:v>0.95499999999999996</c:v>
                </c:pt>
                <c:pt idx="171">
                  <c:v>0.95599999999999996</c:v>
                </c:pt>
                <c:pt idx="172">
                  <c:v>0.95699999999999996</c:v>
                </c:pt>
                <c:pt idx="173">
                  <c:v>0.95799999999999996</c:v>
                </c:pt>
                <c:pt idx="174">
                  <c:v>0.95899999999999996</c:v>
                </c:pt>
                <c:pt idx="175">
                  <c:v>0.96</c:v>
                </c:pt>
                <c:pt idx="176">
                  <c:v>0.96099999999999997</c:v>
                </c:pt>
                <c:pt idx="177">
                  <c:v>0.96199999999999997</c:v>
                </c:pt>
                <c:pt idx="178">
                  <c:v>0.96299999999999997</c:v>
                </c:pt>
                <c:pt idx="179">
                  <c:v>0.96399999999999997</c:v>
                </c:pt>
                <c:pt idx="180">
                  <c:v>0.96499999999999997</c:v>
                </c:pt>
                <c:pt idx="181">
                  <c:v>0.96599999999999997</c:v>
                </c:pt>
                <c:pt idx="182">
                  <c:v>0.96699999999999997</c:v>
                </c:pt>
                <c:pt idx="183">
                  <c:v>0.96799999999999997</c:v>
                </c:pt>
                <c:pt idx="184">
                  <c:v>0.96899999999999997</c:v>
                </c:pt>
                <c:pt idx="185">
                  <c:v>0.97</c:v>
                </c:pt>
                <c:pt idx="186">
                  <c:v>0.97099999999999997</c:v>
                </c:pt>
                <c:pt idx="187">
                  <c:v>0.97199999999999998</c:v>
                </c:pt>
                <c:pt idx="188">
                  <c:v>0.97299999999999998</c:v>
                </c:pt>
                <c:pt idx="189">
                  <c:v>0.97399999999999998</c:v>
                </c:pt>
                <c:pt idx="190">
                  <c:v>0.97499999999999998</c:v>
                </c:pt>
                <c:pt idx="191">
                  <c:v>0.97599999999999998</c:v>
                </c:pt>
                <c:pt idx="192">
                  <c:v>0.97699999999999998</c:v>
                </c:pt>
                <c:pt idx="193">
                  <c:v>0.97799999999999998</c:v>
                </c:pt>
                <c:pt idx="194">
                  <c:v>0.97899999999999998</c:v>
                </c:pt>
                <c:pt idx="195">
                  <c:v>0.98</c:v>
                </c:pt>
                <c:pt idx="196">
                  <c:v>0.98099999999999998</c:v>
                </c:pt>
                <c:pt idx="197">
                  <c:v>0.98199999999999998</c:v>
                </c:pt>
                <c:pt idx="198">
                  <c:v>0.98299999999999998</c:v>
                </c:pt>
                <c:pt idx="199">
                  <c:v>0.98399999999999999</c:v>
                </c:pt>
                <c:pt idx="200">
                  <c:v>0.98499999999999999</c:v>
                </c:pt>
                <c:pt idx="201">
                  <c:v>0.98599999999999999</c:v>
                </c:pt>
                <c:pt idx="202">
                  <c:v>0.98699999999999999</c:v>
                </c:pt>
                <c:pt idx="203">
                  <c:v>0.98799999999999999</c:v>
                </c:pt>
                <c:pt idx="204">
                  <c:v>0.98899999999999999</c:v>
                </c:pt>
                <c:pt idx="205">
                  <c:v>0.99</c:v>
                </c:pt>
                <c:pt idx="206">
                  <c:v>0.99099999999999999</c:v>
                </c:pt>
                <c:pt idx="207">
                  <c:v>0.99199999999999999</c:v>
                </c:pt>
                <c:pt idx="208">
                  <c:v>0.99299999999999999</c:v>
                </c:pt>
                <c:pt idx="209">
                  <c:v>0.99399999999999999</c:v>
                </c:pt>
                <c:pt idx="210">
                  <c:v>0.995</c:v>
                </c:pt>
                <c:pt idx="211">
                  <c:v>0.996</c:v>
                </c:pt>
                <c:pt idx="212">
                  <c:v>0.997</c:v>
                </c:pt>
                <c:pt idx="213">
                  <c:v>0.998</c:v>
                </c:pt>
                <c:pt idx="214">
                  <c:v>0.999</c:v>
                </c:pt>
                <c:pt idx="215">
                  <c:v>1</c:v>
                </c:pt>
                <c:pt idx="216">
                  <c:v>1.0009999999999999</c:v>
                </c:pt>
                <c:pt idx="217">
                  <c:v>1.002</c:v>
                </c:pt>
                <c:pt idx="218">
                  <c:v>1.0029999999999999</c:v>
                </c:pt>
                <c:pt idx="219">
                  <c:v>1.004</c:v>
                </c:pt>
                <c:pt idx="220">
                  <c:v>1.0049999999999999</c:v>
                </c:pt>
                <c:pt idx="221">
                  <c:v>1.006</c:v>
                </c:pt>
                <c:pt idx="222">
                  <c:v>1.0069999999999999</c:v>
                </c:pt>
                <c:pt idx="223">
                  <c:v>1.008</c:v>
                </c:pt>
                <c:pt idx="224">
                  <c:v>1.0089999999999999</c:v>
                </c:pt>
                <c:pt idx="225">
                  <c:v>1.01</c:v>
                </c:pt>
                <c:pt idx="226">
                  <c:v>1.0109999999999999</c:v>
                </c:pt>
                <c:pt idx="227">
                  <c:v>1.012</c:v>
                </c:pt>
                <c:pt idx="228">
                  <c:v>1.0129999999999999</c:v>
                </c:pt>
                <c:pt idx="229">
                  <c:v>1.014</c:v>
                </c:pt>
                <c:pt idx="230">
                  <c:v>1.0149999999999999</c:v>
                </c:pt>
                <c:pt idx="231">
                  <c:v>1.016</c:v>
                </c:pt>
                <c:pt idx="232">
                  <c:v>1.0169999999999999</c:v>
                </c:pt>
                <c:pt idx="233">
                  <c:v>1.018</c:v>
                </c:pt>
                <c:pt idx="234">
                  <c:v>1.0189999999999999</c:v>
                </c:pt>
                <c:pt idx="235">
                  <c:v>1.02</c:v>
                </c:pt>
                <c:pt idx="236">
                  <c:v>1.0209999999999999</c:v>
                </c:pt>
                <c:pt idx="237">
                  <c:v>1.022</c:v>
                </c:pt>
                <c:pt idx="238">
                  <c:v>1.0229999999999999</c:v>
                </c:pt>
                <c:pt idx="239">
                  <c:v>1.024</c:v>
                </c:pt>
                <c:pt idx="240">
                  <c:v>1.0249999999999999</c:v>
                </c:pt>
                <c:pt idx="241">
                  <c:v>1.026</c:v>
                </c:pt>
                <c:pt idx="242">
                  <c:v>1.0269999999999999</c:v>
                </c:pt>
                <c:pt idx="243">
                  <c:v>1.028</c:v>
                </c:pt>
                <c:pt idx="244">
                  <c:v>1.0289999999999999</c:v>
                </c:pt>
                <c:pt idx="245">
                  <c:v>1.03</c:v>
                </c:pt>
                <c:pt idx="246">
                  <c:v>1.0309999999999999</c:v>
                </c:pt>
                <c:pt idx="247">
                  <c:v>1.032</c:v>
                </c:pt>
                <c:pt idx="248">
                  <c:v>1.0329999999999999</c:v>
                </c:pt>
                <c:pt idx="249">
                  <c:v>1.034</c:v>
                </c:pt>
                <c:pt idx="250">
                  <c:v>1.0349999999999999</c:v>
                </c:pt>
                <c:pt idx="251">
                  <c:v>1.036</c:v>
                </c:pt>
                <c:pt idx="252">
                  <c:v>1.0369999999999999</c:v>
                </c:pt>
                <c:pt idx="253">
                  <c:v>1.038</c:v>
                </c:pt>
                <c:pt idx="254">
                  <c:v>1.0389999999999999</c:v>
                </c:pt>
                <c:pt idx="255">
                  <c:v>1.04</c:v>
                </c:pt>
                <c:pt idx="256">
                  <c:v>1.0409999999999999</c:v>
                </c:pt>
                <c:pt idx="257">
                  <c:v>1.042</c:v>
                </c:pt>
                <c:pt idx="258">
                  <c:v>1.0429999999999999</c:v>
                </c:pt>
                <c:pt idx="259">
                  <c:v>1.044</c:v>
                </c:pt>
                <c:pt idx="260">
                  <c:v>1.0449999999999999</c:v>
                </c:pt>
                <c:pt idx="261">
                  <c:v>1.046</c:v>
                </c:pt>
                <c:pt idx="262">
                  <c:v>1.0469999999999999</c:v>
                </c:pt>
                <c:pt idx="263">
                  <c:v>1.048</c:v>
                </c:pt>
                <c:pt idx="264">
                  <c:v>1.0489999999999999</c:v>
                </c:pt>
                <c:pt idx="265">
                  <c:v>1.05</c:v>
                </c:pt>
                <c:pt idx="266">
                  <c:v>1.0509999999999999</c:v>
                </c:pt>
                <c:pt idx="267">
                  <c:v>1.052</c:v>
                </c:pt>
                <c:pt idx="268">
                  <c:v>1.0529999999999999</c:v>
                </c:pt>
                <c:pt idx="269">
                  <c:v>1.054</c:v>
                </c:pt>
                <c:pt idx="270">
                  <c:v>1.0549999999999999</c:v>
                </c:pt>
                <c:pt idx="271">
                  <c:v>1.056</c:v>
                </c:pt>
                <c:pt idx="272">
                  <c:v>1.0569999999999999</c:v>
                </c:pt>
                <c:pt idx="273">
                  <c:v>1.0580000000000001</c:v>
                </c:pt>
                <c:pt idx="274">
                  <c:v>1.0589999999999999</c:v>
                </c:pt>
                <c:pt idx="275">
                  <c:v>1.06</c:v>
                </c:pt>
                <c:pt idx="276">
                  <c:v>1.0609999999999999</c:v>
                </c:pt>
                <c:pt idx="277">
                  <c:v>1.0620000000000001</c:v>
                </c:pt>
                <c:pt idx="278">
                  <c:v>1.0629999999999999</c:v>
                </c:pt>
                <c:pt idx="279">
                  <c:v>1.0640000000000001</c:v>
                </c:pt>
                <c:pt idx="280">
                  <c:v>1.0649999999999999</c:v>
                </c:pt>
                <c:pt idx="281">
                  <c:v>1.0660000000000001</c:v>
                </c:pt>
                <c:pt idx="282">
                  <c:v>1.0669999999999999</c:v>
                </c:pt>
                <c:pt idx="283">
                  <c:v>1.0680000000000001</c:v>
                </c:pt>
                <c:pt idx="284">
                  <c:v>1.069</c:v>
                </c:pt>
                <c:pt idx="285">
                  <c:v>1.07</c:v>
                </c:pt>
                <c:pt idx="286">
                  <c:v>1.071</c:v>
                </c:pt>
                <c:pt idx="287">
                  <c:v>1.0720000000000001</c:v>
                </c:pt>
                <c:pt idx="288">
                  <c:v>1.073</c:v>
                </c:pt>
                <c:pt idx="289">
                  <c:v>1.0740000000000001</c:v>
                </c:pt>
                <c:pt idx="290">
                  <c:v>1.075</c:v>
                </c:pt>
                <c:pt idx="291">
                  <c:v>1.0760000000000001</c:v>
                </c:pt>
                <c:pt idx="292">
                  <c:v>1.077</c:v>
                </c:pt>
                <c:pt idx="293">
                  <c:v>1.0780000000000001</c:v>
                </c:pt>
                <c:pt idx="294">
                  <c:v>1.079</c:v>
                </c:pt>
                <c:pt idx="295">
                  <c:v>1.08</c:v>
                </c:pt>
                <c:pt idx="296">
                  <c:v>1.081</c:v>
                </c:pt>
                <c:pt idx="297">
                  <c:v>1.0820000000000001</c:v>
                </c:pt>
                <c:pt idx="298">
                  <c:v>1.083</c:v>
                </c:pt>
                <c:pt idx="299">
                  <c:v>1.0840000000000001</c:v>
                </c:pt>
                <c:pt idx="300">
                  <c:v>1.085</c:v>
                </c:pt>
                <c:pt idx="301">
                  <c:v>1.0860000000000001</c:v>
                </c:pt>
                <c:pt idx="302">
                  <c:v>1.087</c:v>
                </c:pt>
                <c:pt idx="303">
                  <c:v>1.0880000000000001</c:v>
                </c:pt>
                <c:pt idx="304">
                  <c:v>1.089</c:v>
                </c:pt>
                <c:pt idx="305">
                  <c:v>1.0900000000000001</c:v>
                </c:pt>
                <c:pt idx="306">
                  <c:v>1.091</c:v>
                </c:pt>
                <c:pt idx="307">
                  <c:v>1.0920000000000001</c:v>
                </c:pt>
                <c:pt idx="308">
                  <c:v>1.093</c:v>
                </c:pt>
                <c:pt idx="309">
                  <c:v>1.0940000000000001</c:v>
                </c:pt>
                <c:pt idx="310">
                  <c:v>1.095</c:v>
                </c:pt>
                <c:pt idx="311">
                  <c:v>1.0960000000000001</c:v>
                </c:pt>
                <c:pt idx="312">
                  <c:v>1.097</c:v>
                </c:pt>
                <c:pt idx="313">
                  <c:v>1.0980000000000001</c:v>
                </c:pt>
                <c:pt idx="314">
                  <c:v>1.099</c:v>
                </c:pt>
                <c:pt idx="315">
                  <c:v>1.1000000000000001</c:v>
                </c:pt>
                <c:pt idx="316">
                  <c:v>1.101</c:v>
                </c:pt>
                <c:pt idx="317">
                  <c:v>1.1020000000000001</c:v>
                </c:pt>
                <c:pt idx="318">
                  <c:v>1.103</c:v>
                </c:pt>
                <c:pt idx="319">
                  <c:v>1.1040000000000001</c:v>
                </c:pt>
                <c:pt idx="320">
                  <c:v>1.105</c:v>
                </c:pt>
                <c:pt idx="321">
                  <c:v>1.1060000000000001</c:v>
                </c:pt>
                <c:pt idx="322">
                  <c:v>1.107</c:v>
                </c:pt>
                <c:pt idx="323">
                  <c:v>1.1080000000000001</c:v>
                </c:pt>
                <c:pt idx="324">
                  <c:v>1.109</c:v>
                </c:pt>
                <c:pt idx="325">
                  <c:v>1.1100000000000001</c:v>
                </c:pt>
                <c:pt idx="326">
                  <c:v>1.111</c:v>
                </c:pt>
                <c:pt idx="327">
                  <c:v>1.1120000000000001</c:v>
                </c:pt>
                <c:pt idx="328">
                  <c:v>1.113</c:v>
                </c:pt>
                <c:pt idx="329">
                  <c:v>1.1140000000000001</c:v>
                </c:pt>
                <c:pt idx="330">
                  <c:v>1.115</c:v>
                </c:pt>
                <c:pt idx="331">
                  <c:v>1.1160000000000001</c:v>
                </c:pt>
                <c:pt idx="332">
                  <c:v>1.117</c:v>
                </c:pt>
                <c:pt idx="333">
                  <c:v>1.1180000000000001</c:v>
                </c:pt>
                <c:pt idx="334">
                  <c:v>1.119</c:v>
                </c:pt>
                <c:pt idx="335">
                  <c:v>1.1200000000000001</c:v>
                </c:pt>
                <c:pt idx="336">
                  <c:v>1.121</c:v>
                </c:pt>
                <c:pt idx="337">
                  <c:v>1.1220000000000001</c:v>
                </c:pt>
                <c:pt idx="338">
                  <c:v>1.123</c:v>
                </c:pt>
                <c:pt idx="339">
                  <c:v>1.1240000000000001</c:v>
                </c:pt>
                <c:pt idx="340">
                  <c:v>1.125</c:v>
                </c:pt>
                <c:pt idx="341">
                  <c:v>1.1259999999999999</c:v>
                </c:pt>
                <c:pt idx="342">
                  <c:v>1.127</c:v>
                </c:pt>
                <c:pt idx="343">
                  <c:v>1.1279999999999999</c:v>
                </c:pt>
                <c:pt idx="344">
                  <c:v>1.129</c:v>
                </c:pt>
                <c:pt idx="345">
                  <c:v>1.1299999999999999</c:v>
                </c:pt>
                <c:pt idx="346">
                  <c:v>1.131</c:v>
                </c:pt>
                <c:pt idx="347">
                  <c:v>1.1319999999999999</c:v>
                </c:pt>
                <c:pt idx="348">
                  <c:v>1.133</c:v>
                </c:pt>
                <c:pt idx="349">
                  <c:v>1.1339999999999999</c:v>
                </c:pt>
                <c:pt idx="350">
                  <c:v>1.135</c:v>
                </c:pt>
                <c:pt idx="351">
                  <c:v>1.1359999999999999</c:v>
                </c:pt>
                <c:pt idx="352">
                  <c:v>1.137</c:v>
                </c:pt>
                <c:pt idx="353">
                  <c:v>1.1379999999999999</c:v>
                </c:pt>
                <c:pt idx="354">
                  <c:v>1.139</c:v>
                </c:pt>
                <c:pt idx="355">
                  <c:v>1.1399999999999999</c:v>
                </c:pt>
                <c:pt idx="356">
                  <c:v>1.141</c:v>
                </c:pt>
                <c:pt idx="357">
                  <c:v>1.1419999999999999</c:v>
                </c:pt>
                <c:pt idx="358">
                  <c:v>1.143</c:v>
                </c:pt>
                <c:pt idx="359">
                  <c:v>1.1439999999999999</c:v>
                </c:pt>
                <c:pt idx="360">
                  <c:v>1.145</c:v>
                </c:pt>
                <c:pt idx="361">
                  <c:v>1.1459999999999999</c:v>
                </c:pt>
                <c:pt idx="362">
                  <c:v>1.147</c:v>
                </c:pt>
                <c:pt idx="363">
                  <c:v>1.1479999999999999</c:v>
                </c:pt>
                <c:pt idx="364">
                  <c:v>1.149</c:v>
                </c:pt>
                <c:pt idx="365">
                  <c:v>1.1499999999999999</c:v>
                </c:pt>
                <c:pt idx="366">
                  <c:v>1.151</c:v>
                </c:pt>
                <c:pt idx="367">
                  <c:v>1.1519999999999999</c:v>
                </c:pt>
                <c:pt idx="368">
                  <c:v>1.153</c:v>
                </c:pt>
                <c:pt idx="369">
                  <c:v>1.1539999999999999</c:v>
                </c:pt>
                <c:pt idx="370">
                  <c:v>1.155</c:v>
                </c:pt>
                <c:pt idx="371">
                  <c:v>1.1559999999999999</c:v>
                </c:pt>
                <c:pt idx="372">
                  <c:v>1.157</c:v>
                </c:pt>
                <c:pt idx="373">
                  <c:v>1.1579999999999999</c:v>
                </c:pt>
                <c:pt idx="374">
                  <c:v>1.159</c:v>
                </c:pt>
                <c:pt idx="375">
                  <c:v>1.1599999999999999</c:v>
                </c:pt>
                <c:pt idx="376">
                  <c:v>1.161</c:v>
                </c:pt>
                <c:pt idx="377">
                  <c:v>1.1619999999999999</c:v>
                </c:pt>
                <c:pt idx="378">
                  <c:v>1.163</c:v>
                </c:pt>
                <c:pt idx="379">
                  <c:v>1.1639999999999999</c:v>
                </c:pt>
                <c:pt idx="380">
                  <c:v>1.165</c:v>
                </c:pt>
                <c:pt idx="381">
                  <c:v>1.1659999999999999</c:v>
                </c:pt>
                <c:pt idx="382">
                  <c:v>1.167</c:v>
                </c:pt>
                <c:pt idx="383">
                  <c:v>1.1679999999999999</c:v>
                </c:pt>
                <c:pt idx="384">
                  <c:v>1.169</c:v>
                </c:pt>
                <c:pt idx="385">
                  <c:v>1.17</c:v>
                </c:pt>
                <c:pt idx="386">
                  <c:v>1.171</c:v>
                </c:pt>
                <c:pt idx="387">
                  <c:v>1.1719999999999999</c:v>
                </c:pt>
                <c:pt idx="388">
                  <c:v>1.173</c:v>
                </c:pt>
                <c:pt idx="389">
                  <c:v>1.1739999999999999</c:v>
                </c:pt>
                <c:pt idx="390">
                  <c:v>1.175</c:v>
                </c:pt>
                <c:pt idx="391">
                  <c:v>1.1759999999999999</c:v>
                </c:pt>
                <c:pt idx="392">
                  <c:v>1.177</c:v>
                </c:pt>
                <c:pt idx="393">
                  <c:v>1.1779999999999999</c:v>
                </c:pt>
                <c:pt idx="394">
                  <c:v>1.179</c:v>
                </c:pt>
                <c:pt idx="395">
                  <c:v>1.18</c:v>
                </c:pt>
                <c:pt idx="396">
                  <c:v>1.181</c:v>
                </c:pt>
                <c:pt idx="397">
                  <c:v>1.1819999999999999</c:v>
                </c:pt>
                <c:pt idx="398">
                  <c:v>1.1830000000000001</c:v>
                </c:pt>
                <c:pt idx="399">
                  <c:v>1.1839999999999999</c:v>
                </c:pt>
                <c:pt idx="400">
                  <c:v>1.1850000000000001</c:v>
                </c:pt>
                <c:pt idx="401">
                  <c:v>1.1859999999999999</c:v>
                </c:pt>
                <c:pt idx="402">
                  <c:v>1.1870000000000001</c:v>
                </c:pt>
                <c:pt idx="403">
                  <c:v>1.1879999999999999</c:v>
                </c:pt>
                <c:pt idx="404">
                  <c:v>1.1890000000000001</c:v>
                </c:pt>
                <c:pt idx="405">
                  <c:v>1.19</c:v>
                </c:pt>
                <c:pt idx="406">
                  <c:v>1.1910000000000001</c:v>
                </c:pt>
                <c:pt idx="407">
                  <c:v>1.1919999999999999</c:v>
                </c:pt>
                <c:pt idx="408">
                  <c:v>1.1930000000000001</c:v>
                </c:pt>
                <c:pt idx="409">
                  <c:v>1.194</c:v>
                </c:pt>
                <c:pt idx="410">
                  <c:v>1.1950000000000001</c:v>
                </c:pt>
                <c:pt idx="411">
                  <c:v>1.196</c:v>
                </c:pt>
                <c:pt idx="412">
                  <c:v>1.1970000000000001</c:v>
                </c:pt>
                <c:pt idx="413">
                  <c:v>1.198</c:v>
                </c:pt>
                <c:pt idx="414">
                  <c:v>1.1990000000000001</c:v>
                </c:pt>
                <c:pt idx="415">
                  <c:v>1.2</c:v>
                </c:pt>
                <c:pt idx="416">
                  <c:v>1.2010000000000001</c:v>
                </c:pt>
                <c:pt idx="417">
                  <c:v>1.202</c:v>
                </c:pt>
                <c:pt idx="418">
                  <c:v>1.2030000000000001</c:v>
                </c:pt>
                <c:pt idx="419">
                  <c:v>1.204</c:v>
                </c:pt>
                <c:pt idx="420">
                  <c:v>1.2050000000000001</c:v>
                </c:pt>
                <c:pt idx="421">
                  <c:v>1.206</c:v>
                </c:pt>
                <c:pt idx="422">
                  <c:v>1.2070000000000001</c:v>
                </c:pt>
                <c:pt idx="423">
                  <c:v>1.208</c:v>
                </c:pt>
                <c:pt idx="424">
                  <c:v>1.2090000000000001</c:v>
                </c:pt>
                <c:pt idx="425">
                  <c:v>1.21</c:v>
                </c:pt>
                <c:pt idx="426">
                  <c:v>1.2110000000000001</c:v>
                </c:pt>
                <c:pt idx="427">
                  <c:v>1.212</c:v>
                </c:pt>
                <c:pt idx="428">
                  <c:v>1.2130000000000001</c:v>
                </c:pt>
                <c:pt idx="429">
                  <c:v>1.214</c:v>
                </c:pt>
                <c:pt idx="430">
                  <c:v>1.2150000000000001</c:v>
                </c:pt>
                <c:pt idx="431">
                  <c:v>1.216</c:v>
                </c:pt>
                <c:pt idx="432">
                  <c:v>1.2170000000000001</c:v>
                </c:pt>
                <c:pt idx="433">
                  <c:v>1.218</c:v>
                </c:pt>
                <c:pt idx="434">
                  <c:v>1.2190000000000001</c:v>
                </c:pt>
                <c:pt idx="435">
                  <c:v>1.22</c:v>
                </c:pt>
                <c:pt idx="436">
                  <c:v>1.2210000000000001</c:v>
                </c:pt>
                <c:pt idx="437">
                  <c:v>1.222</c:v>
                </c:pt>
                <c:pt idx="438">
                  <c:v>1.2230000000000001</c:v>
                </c:pt>
                <c:pt idx="439">
                  <c:v>1.224</c:v>
                </c:pt>
                <c:pt idx="440">
                  <c:v>1.2250000000000001</c:v>
                </c:pt>
                <c:pt idx="441">
                  <c:v>1.226</c:v>
                </c:pt>
                <c:pt idx="442">
                  <c:v>1.2270000000000001</c:v>
                </c:pt>
                <c:pt idx="443">
                  <c:v>1.228</c:v>
                </c:pt>
                <c:pt idx="444">
                  <c:v>1.2290000000000001</c:v>
                </c:pt>
                <c:pt idx="445">
                  <c:v>1.23</c:v>
                </c:pt>
                <c:pt idx="446">
                  <c:v>1.2310000000000001</c:v>
                </c:pt>
                <c:pt idx="447">
                  <c:v>1.232</c:v>
                </c:pt>
                <c:pt idx="448">
                  <c:v>1.2330000000000001</c:v>
                </c:pt>
                <c:pt idx="449">
                  <c:v>1.234</c:v>
                </c:pt>
                <c:pt idx="450">
                  <c:v>1.2350000000000001</c:v>
                </c:pt>
                <c:pt idx="451">
                  <c:v>1.236</c:v>
                </c:pt>
                <c:pt idx="452">
                  <c:v>1.2370000000000001</c:v>
                </c:pt>
                <c:pt idx="453">
                  <c:v>1.238</c:v>
                </c:pt>
                <c:pt idx="454">
                  <c:v>1.2390000000000001</c:v>
                </c:pt>
                <c:pt idx="455">
                  <c:v>1.24</c:v>
                </c:pt>
                <c:pt idx="456">
                  <c:v>1.2410000000000001</c:v>
                </c:pt>
                <c:pt idx="457">
                  <c:v>1.242</c:v>
                </c:pt>
                <c:pt idx="458">
                  <c:v>1.2430000000000001</c:v>
                </c:pt>
                <c:pt idx="459">
                  <c:v>1.244</c:v>
                </c:pt>
                <c:pt idx="460">
                  <c:v>1.2450000000000001</c:v>
                </c:pt>
                <c:pt idx="461">
                  <c:v>1.246</c:v>
                </c:pt>
                <c:pt idx="462">
                  <c:v>1.2470000000000001</c:v>
                </c:pt>
                <c:pt idx="463">
                  <c:v>1.248</c:v>
                </c:pt>
                <c:pt idx="464">
                  <c:v>1.2490000000000001</c:v>
                </c:pt>
                <c:pt idx="465">
                  <c:v>1.25</c:v>
                </c:pt>
                <c:pt idx="466">
                  <c:v>1.2509999999999999</c:v>
                </c:pt>
                <c:pt idx="467">
                  <c:v>1.252</c:v>
                </c:pt>
                <c:pt idx="468">
                  <c:v>1.2529999999999999</c:v>
                </c:pt>
                <c:pt idx="469">
                  <c:v>1.254</c:v>
                </c:pt>
                <c:pt idx="470">
                  <c:v>1.2549999999999999</c:v>
                </c:pt>
                <c:pt idx="471">
                  <c:v>1.256</c:v>
                </c:pt>
                <c:pt idx="472">
                  <c:v>1.2569999999999999</c:v>
                </c:pt>
                <c:pt idx="473">
                  <c:v>1.258</c:v>
                </c:pt>
                <c:pt idx="474">
                  <c:v>1.2589999999999999</c:v>
                </c:pt>
                <c:pt idx="475">
                  <c:v>1.26</c:v>
                </c:pt>
                <c:pt idx="476">
                  <c:v>1.2609999999999999</c:v>
                </c:pt>
                <c:pt idx="477">
                  <c:v>1.262</c:v>
                </c:pt>
                <c:pt idx="478">
                  <c:v>1.2629999999999999</c:v>
                </c:pt>
                <c:pt idx="479">
                  <c:v>1.264</c:v>
                </c:pt>
                <c:pt idx="480">
                  <c:v>1.2649999999999999</c:v>
                </c:pt>
                <c:pt idx="481">
                  <c:v>1.266</c:v>
                </c:pt>
                <c:pt idx="482">
                  <c:v>1.2669999999999999</c:v>
                </c:pt>
                <c:pt idx="483">
                  <c:v>1.268</c:v>
                </c:pt>
                <c:pt idx="484">
                  <c:v>1.2689999999999999</c:v>
                </c:pt>
                <c:pt idx="485">
                  <c:v>1.27</c:v>
                </c:pt>
                <c:pt idx="486">
                  <c:v>1.2709999999999999</c:v>
                </c:pt>
                <c:pt idx="487">
                  <c:v>1.272</c:v>
                </c:pt>
                <c:pt idx="488">
                  <c:v>1.2729999999999999</c:v>
                </c:pt>
                <c:pt idx="489">
                  <c:v>1.274</c:v>
                </c:pt>
                <c:pt idx="490">
                  <c:v>1.2749999999999999</c:v>
                </c:pt>
                <c:pt idx="491">
                  <c:v>1.276</c:v>
                </c:pt>
                <c:pt idx="492">
                  <c:v>1.2769999999999999</c:v>
                </c:pt>
                <c:pt idx="493">
                  <c:v>1.278</c:v>
                </c:pt>
                <c:pt idx="494">
                  <c:v>1.2789999999999999</c:v>
                </c:pt>
                <c:pt idx="495">
                  <c:v>1.28</c:v>
                </c:pt>
                <c:pt idx="496">
                  <c:v>1.2809999999999999</c:v>
                </c:pt>
                <c:pt idx="497">
                  <c:v>1.282</c:v>
                </c:pt>
                <c:pt idx="498">
                  <c:v>1.2829999999999999</c:v>
                </c:pt>
                <c:pt idx="499">
                  <c:v>1.284</c:v>
                </c:pt>
                <c:pt idx="500">
                  <c:v>1.2849999999999999</c:v>
                </c:pt>
                <c:pt idx="501">
                  <c:v>1.286</c:v>
                </c:pt>
                <c:pt idx="502">
                  <c:v>1.2869999999999999</c:v>
                </c:pt>
                <c:pt idx="503">
                  <c:v>1.288</c:v>
                </c:pt>
                <c:pt idx="504">
                  <c:v>1.2889999999999999</c:v>
                </c:pt>
                <c:pt idx="505">
                  <c:v>1.29</c:v>
                </c:pt>
                <c:pt idx="506">
                  <c:v>1.2909999999999999</c:v>
                </c:pt>
                <c:pt idx="507">
                  <c:v>1.292</c:v>
                </c:pt>
                <c:pt idx="508">
                  <c:v>1.2929999999999999</c:v>
                </c:pt>
                <c:pt idx="509">
                  <c:v>1.294</c:v>
                </c:pt>
                <c:pt idx="510">
                  <c:v>1.2949999999999999</c:v>
                </c:pt>
                <c:pt idx="511">
                  <c:v>1.296</c:v>
                </c:pt>
                <c:pt idx="512">
                  <c:v>1.2969999999999999</c:v>
                </c:pt>
                <c:pt idx="513">
                  <c:v>1.298</c:v>
                </c:pt>
                <c:pt idx="514">
                  <c:v>1.2989999999999999</c:v>
                </c:pt>
                <c:pt idx="515">
                  <c:v>1.3</c:v>
                </c:pt>
                <c:pt idx="516">
                  <c:v>1.3009999999999999</c:v>
                </c:pt>
                <c:pt idx="517">
                  <c:v>1.302</c:v>
                </c:pt>
                <c:pt idx="518">
                  <c:v>1.3029999999999999</c:v>
                </c:pt>
                <c:pt idx="519">
                  <c:v>1.304</c:v>
                </c:pt>
                <c:pt idx="520">
                  <c:v>1.3049999999999999</c:v>
                </c:pt>
                <c:pt idx="521">
                  <c:v>1.306</c:v>
                </c:pt>
                <c:pt idx="522">
                  <c:v>1.3069999999999999</c:v>
                </c:pt>
                <c:pt idx="523">
                  <c:v>1.3080000000000001</c:v>
                </c:pt>
                <c:pt idx="524">
                  <c:v>1.3089999999999999</c:v>
                </c:pt>
                <c:pt idx="525">
                  <c:v>1.31</c:v>
                </c:pt>
                <c:pt idx="526">
                  <c:v>1.3109999999999999</c:v>
                </c:pt>
                <c:pt idx="527">
                  <c:v>1.3120000000000001</c:v>
                </c:pt>
                <c:pt idx="528">
                  <c:v>1.3129999999999999</c:v>
                </c:pt>
                <c:pt idx="529">
                  <c:v>1.3140000000000001</c:v>
                </c:pt>
                <c:pt idx="530">
                  <c:v>1.3149999999999999</c:v>
                </c:pt>
                <c:pt idx="531">
                  <c:v>1.3160000000000001</c:v>
                </c:pt>
                <c:pt idx="532">
                  <c:v>1.3169999999999999</c:v>
                </c:pt>
                <c:pt idx="533">
                  <c:v>1.3180000000000001</c:v>
                </c:pt>
                <c:pt idx="534">
                  <c:v>1.319</c:v>
                </c:pt>
                <c:pt idx="535">
                  <c:v>1.32</c:v>
                </c:pt>
                <c:pt idx="536">
                  <c:v>1.321</c:v>
                </c:pt>
                <c:pt idx="537">
                  <c:v>1.3220000000000001</c:v>
                </c:pt>
                <c:pt idx="538">
                  <c:v>1.323</c:v>
                </c:pt>
                <c:pt idx="539">
                  <c:v>1.3240000000000001</c:v>
                </c:pt>
                <c:pt idx="540">
                  <c:v>1.325</c:v>
                </c:pt>
                <c:pt idx="541">
                  <c:v>1.3260000000000001</c:v>
                </c:pt>
                <c:pt idx="542">
                  <c:v>1.327</c:v>
                </c:pt>
                <c:pt idx="543">
                  <c:v>1.3280000000000001</c:v>
                </c:pt>
                <c:pt idx="544">
                  <c:v>1.329</c:v>
                </c:pt>
                <c:pt idx="545">
                  <c:v>1.33</c:v>
                </c:pt>
                <c:pt idx="546">
                  <c:v>1.331</c:v>
                </c:pt>
                <c:pt idx="547">
                  <c:v>1.3320000000000001</c:v>
                </c:pt>
                <c:pt idx="548">
                  <c:v>1.333</c:v>
                </c:pt>
                <c:pt idx="549">
                  <c:v>1.3340000000000001</c:v>
                </c:pt>
                <c:pt idx="550">
                  <c:v>1.335</c:v>
                </c:pt>
                <c:pt idx="551">
                  <c:v>1.3360000000000001</c:v>
                </c:pt>
                <c:pt idx="552">
                  <c:v>1.337</c:v>
                </c:pt>
                <c:pt idx="553">
                  <c:v>1.3380000000000001</c:v>
                </c:pt>
                <c:pt idx="554">
                  <c:v>1.339</c:v>
                </c:pt>
                <c:pt idx="555">
                  <c:v>1.34</c:v>
                </c:pt>
                <c:pt idx="556">
                  <c:v>1.341</c:v>
                </c:pt>
                <c:pt idx="557">
                  <c:v>1.3420000000000001</c:v>
                </c:pt>
                <c:pt idx="558">
                  <c:v>1.343</c:v>
                </c:pt>
                <c:pt idx="559">
                  <c:v>1.3440000000000001</c:v>
                </c:pt>
                <c:pt idx="560">
                  <c:v>1.345</c:v>
                </c:pt>
                <c:pt idx="561">
                  <c:v>1.3460000000000001</c:v>
                </c:pt>
                <c:pt idx="562">
                  <c:v>1.347</c:v>
                </c:pt>
                <c:pt idx="563">
                  <c:v>1.3480000000000001</c:v>
                </c:pt>
                <c:pt idx="564">
                  <c:v>1.349</c:v>
                </c:pt>
                <c:pt idx="565">
                  <c:v>1.35</c:v>
                </c:pt>
                <c:pt idx="566">
                  <c:v>1.351</c:v>
                </c:pt>
                <c:pt idx="567">
                  <c:v>1.3520000000000001</c:v>
                </c:pt>
                <c:pt idx="568">
                  <c:v>1.353</c:v>
                </c:pt>
                <c:pt idx="569">
                  <c:v>1.3540000000000001</c:v>
                </c:pt>
                <c:pt idx="570">
                  <c:v>1.355</c:v>
                </c:pt>
                <c:pt idx="571">
                  <c:v>1.3560000000000001</c:v>
                </c:pt>
                <c:pt idx="572">
                  <c:v>1.357</c:v>
                </c:pt>
                <c:pt idx="573">
                  <c:v>1.3580000000000001</c:v>
                </c:pt>
                <c:pt idx="574">
                  <c:v>1.359</c:v>
                </c:pt>
                <c:pt idx="575">
                  <c:v>1.36</c:v>
                </c:pt>
                <c:pt idx="576">
                  <c:v>1.361</c:v>
                </c:pt>
                <c:pt idx="577">
                  <c:v>1.3620000000000001</c:v>
                </c:pt>
                <c:pt idx="578">
                  <c:v>1.363</c:v>
                </c:pt>
                <c:pt idx="579">
                  <c:v>1.3640000000000001</c:v>
                </c:pt>
                <c:pt idx="580">
                  <c:v>1.365</c:v>
                </c:pt>
                <c:pt idx="581">
                  <c:v>1.3660000000000001</c:v>
                </c:pt>
                <c:pt idx="582">
                  <c:v>1.367</c:v>
                </c:pt>
                <c:pt idx="583">
                  <c:v>1.3680000000000001</c:v>
                </c:pt>
                <c:pt idx="584">
                  <c:v>1.369</c:v>
                </c:pt>
                <c:pt idx="585">
                  <c:v>1.37</c:v>
                </c:pt>
                <c:pt idx="586">
                  <c:v>1.371</c:v>
                </c:pt>
                <c:pt idx="587">
                  <c:v>1.3720000000000001</c:v>
                </c:pt>
                <c:pt idx="588">
                  <c:v>1.373</c:v>
                </c:pt>
                <c:pt idx="589">
                  <c:v>1.3740000000000001</c:v>
                </c:pt>
                <c:pt idx="590">
                  <c:v>1.375</c:v>
                </c:pt>
                <c:pt idx="591">
                  <c:v>1.3759999999999999</c:v>
                </c:pt>
                <c:pt idx="592">
                  <c:v>1.377</c:v>
                </c:pt>
                <c:pt idx="593">
                  <c:v>1.3779999999999999</c:v>
                </c:pt>
                <c:pt idx="594">
                  <c:v>1.379</c:v>
                </c:pt>
                <c:pt idx="595">
                  <c:v>1.38</c:v>
                </c:pt>
                <c:pt idx="596">
                  <c:v>1.381</c:v>
                </c:pt>
                <c:pt idx="597">
                  <c:v>1.3819999999999999</c:v>
                </c:pt>
                <c:pt idx="598">
                  <c:v>1.383</c:v>
                </c:pt>
                <c:pt idx="599">
                  <c:v>1.3839999999999999</c:v>
                </c:pt>
                <c:pt idx="600">
                  <c:v>1.385</c:v>
                </c:pt>
                <c:pt idx="601">
                  <c:v>1.3859999999999999</c:v>
                </c:pt>
                <c:pt idx="602">
                  <c:v>1.387</c:v>
                </c:pt>
                <c:pt idx="603">
                  <c:v>1.3879999999999999</c:v>
                </c:pt>
                <c:pt idx="604">
                  <c:v>1.389</c:v>
                </c:pt>
                <c:pt idx="605">
                  <c:v>1.39</c:v>
                </c:pt>
                <c:pt idx="606">
                  <c:v>1.391</c:v>
                </c:pt>
                <c:pt idx="607">
                  <c:v>1.3919999999999999</c:v>
                </c:pt>
                <c:pt idx="608">
                  <c:v>1.393</c:v>
                </c:pt>
                <c:pt idx="609">
                  <c:v>1.3939999999999999</c:v>
                </c:pt>
                <c:pt idx="610">
                  <c:v>1.395</c:v>
                </c:pt>
                <c:pt idx="611">
                  <c:v>1.3959999999999999</c:v>
                </c:pt>
                <c:pt idx="612">
                  <c:v>1.397</c:v>
                </c:pt>
                <c:pt idx="613">
                  <c:v>1.3979999999999999</c:v>
                </c:pt>
                <c:pt idx="614">
                  <c:v>1.399</c:v>
                </c:pt>
                <c:pt idx="615">
                  <c:v>1.4</c:v>
                </c:pt>
                <c:pt idx="616">
                  <c:v>1.401</c:v>
                </c:pt>
                <c:pt idx="617">
                  <c:v>1.4019999999999999</c:v>
                </c:pt>
                <c:pt idx="618">
                  <c:v>1.403</c:v>
                </c:pt>
                <c:pt idx="619">
                  <c:v>1.4039999999999999</c:v>
                </c:pt>
                <c:pt idx="620">
                  <c:v>1.405</c:v>
                </c:pt>
                <c:pt idx="621">
                  <c:v>1.4059999999999999</c:v>
                </c:pt>
                <c:pt idx="622">
                  <c:v>1.407</c:v>
                </c:pt>
                <c:pt idx="623">
                  <c:v>1.4079999999999999</c:v>
                </c:pt>
                <c:pt idx="624">
                  <c:v>1.409</c:v>
                </c:pt>
                <c:pt idx="625">
                  <c:v>1.41</c:v>
                </c:pt>
                <c:pt idx="626">
                  <c:v>1.411</c:v>
                </c:pt>
                <c:pt idx="627">
                  <c:v>1.4119999999999999</c:v>
                </c:pt>
                <c:pt idx="628">
                  <c:v>1.413</c:v>
                </c:pt>
                <c:pt idx="629">
                  <c:v>1.4139999999999999</c:v>
                </c:pt>
                <c:pt idx="630">
                  <c:v>1.415</c:v>
                </c:pt>
                <c:pt idx="631">
                  <c:v>1.4159999999999999</c:v>
                </c:pt>
                <c:pt idx="632">
                  <c:v>1.417</c:v>
                </c:pt>
                <c:pt idx="633">
                  <c:v>1.4179999999999999</c:v>
                </c:pt>
                <c:pt idx="634">
                  <c:v>1.419</c:v>
                </c:pt>
                <c:pt idx="635">
                  <c:v>1.42</c:v>
                </c:pt>
                <c:pt idx="636">
                  <c:v>1.421</c:v>
                </c:pt>
                <c:pt idx="637">
                  <c:v>1.4219999999999999</c:v>
                </c:pt>
                <c:pt idx="638">
                  <c:v>1.423</c:v>
                </c:pt>
                <c:pt idx="639">
                  <c:v>1.4239999999999999</c:v>
                </c:pt>
                <c:pt idx="640">
                  <c:v>1.425</c:v>
                </c:pt>
                <c:pt idx="641">
                  <c:v>1.4259999999999999</c:v>
                </c:pt>
                <c:pt idx="642">
                  <c:v>1.427</c:v>
                </c:pt>
                <c:pt idx="643">
                  <c:v>1.4279999999999999</c:v>
                </c:pt>
                <c:pt idx="644">
                  <c:v>1.429</c:v>
                </c:pt>
                <c:pt idx="645">
                  <c:v>1.43</c:v>
                </c:pt>
                <c:pt idx="646">
                  <c:v>1.431</c:v>
                </c:pt>
                <c:pt idx="647">
                  <c:v>1.4319999999999999</c:v>
                </c:pt>
                <c:pt idx="648">
                  <c:v>1.4330000000000001</c:v>
                </c:pt>
                <c:pt idx="649">
                  <c:v>1.4339999999999999</c:v>
                </c:pt>
                <c:pt idx="650">
                  <c:v>1.4350000000000001</c:v>
                </c:pt>
                <c:pt idx="651">
                  <c:v>1.4359999999999999</c:v>
                </c:pt>
                <c:pt idx="652">
                  <c:v>1.4370000000000001</c:v>
                </c:pt>
                <c:pt idx="653">
                  <c:v>1.4379999999999999</c:v>
                </c:pt>
                <c:pt idx="654">
                  <c:v>1.4390000000000001</c:v>
                </c:pt>
                <c:pt idx="655">
                  <c:v>1.44</c:v>
                </c:pt>
                <c:pt idx="656">
                  <c:v>1.4410000000000001</c:v>
                </c:pt>
                <c:pt idx="657">
                  <c:v>1.4419999999999999</c:v>
                </c:pt>
                <c:pt idx="658">
                  <c:v>1.4430000000000001</c:v>
                </c:pt>
                <c:pt idx="659">
                  <c:v>1.444</c:v>
                </c:pt>
                <c:pt idx="660">
                  <c:v>1.4450000000000001</c:v>
                </c:pt>
                <c:pt idx="661">
                  <c:v>1.446</c:v>
                </c:pt>
                <c:pt idx="662">
                  <c:v>1.4470000000000001</c:v>
                </c:pt>
                <c:pt idx="663">
                  <c:v>1.448</c:v>
                </c:pt>
                <c:pt idx="664">
                  <c:v>1.4490000000000001</c:v>
                </c:pt>
                <c:pt idx="665">
                  <c:v>1.45</c:v>
                </c:pt>
                <c:pt idx="666">
                  <c:v>1.4510000000000001</c:v>
                </c:pt>
                <c:pt idx="667">
                  <c:v>1.452</c:v>
                </c:pt>
                <c:pt idx="668">
                  <c:v>1.4530000000000001</c:v>
                </c:pt>
                <c:pt idx="669">
                  <c:v>1.454</c:v>
                </c:pt>
                <c:pt idx="670">
                  <c:v>1.4550000000000001</c:v>
                </c:pt>
                <c:pt idx="671">
                  <c:v>1.456</c:v>
                </c:pt>
                <c:pt idx="672">
                  <c:v>1.4570000000000001</c:v>
                </c:pt>
                <c:pt idx="673">
                  <c:v>1.458</c:v>
                </c:pt>
                <c:pt idx="674">
                  <c:v>1.4590000000000001</c:v>
                </c:pt>
                <c:pt idx="675">
                  <c:v>1.46</c:v>
                </c:pt>
                <c:pt idx="676">
                  <c:v>1.4610000000000001</c:v>
                </c:pt>
                <c:pt idx="677">
                  <c:v>1.462</c:v>
                </c:pt>
                <c:pt idx="678">
                  <c:v>1.4630000000000001</c:v>
                </c:pt>
                <c:pt idx="679">
                  <c:v>1.464</c:v>
                </c:pt>
                <c:pt idx="680">
                  <c:v>1.4650000000000001</c:v>
                </c:pt>
                <c:pt idx="681">
                  <c:v>1.466</c:v>
                </c:pt>
                <c:pt idx="682">
                  <c:v>1.4670000000000001</c:v>
                </c:pt>
                <c:pt idx="683">
                  <c:v>1.468</c:v>
                </c:pt>
                <c:pt idx="684">
                  <c:v>1.4690000000000001</c:v>
                </c:pt>
                <c:pt idx="685">
                  <c:v>1.47</c:v>
                </c:pt>
                <c:pt idx="686">
                  <c:v>1.4710000000000001</c:v>
                </c:pt>
                <c:pt idx="687">
                  <c:v>1.472</c:v>
                </c:pt>
                <c:pt idx="688">
                  <c:v>1.4730000000000001</c:v>
                </c:pt>
                <c:pt idx="689">
                  <c:v>1.474</c:v>
                </c:pt>
                <c:pt idx="690">
                  <c:v>1.4750000000000001</c:v>
                </c:pt>
                <c:pt idx="691">
                  <c:v>1.476</c:v>
                </c:pt>
                <c:pt idx="692">
                  <c:v>1.4770000000000001</c:v>
                </c:pt>
                <c:pt idx="693">
                  <c:v>1.478</c:v>
                </c:pt>
                <c:pt idx="694">
                  <c:v>1.4790000000000001</c:v>
                </c:pt>
                <c:pt idx="695">
                  <c:v>1.48</c:v>
                </c:pt>
                <c:pt idx="696">
                  <c:v>1.4810000000000001</c:v>
                </c:pt>
                <c:pt idx="697">
                  <c:v>1.482</c:v>
                </c:pt>
                <c:pt idx="698">
                  <c:v>1.4830000000000001</c:v>
                </c:pt>
                <c:pt idx="699">
                  <c:v>1.484</c:v>
                </c:pt>
                <c:pt idx="700">
                  <c:v>1.4850000000000001</c:v>
                </c:pt>
                <c:pt idx="701">
                  <c:v>1.486</c:v>
                </c:pt>
                <c:pt idx="702">
                  <c:v>1.4870000000000001</c:v>
                </c:pt>
                <c:pt idx="703">
                  <c:v>1.488</c:v>
                </c:pt>
                <c:pt idx="704">
                  <c:v>1.4890000000000001</c:v>
                </c:pt>
                <c:pt idx="705">
                  <c:v>1.49</c:v>
                </c:pt>
                <c:pt idx="706">
                  <c:v>1.4910000000000001</c:v>
                </c:pt>
                <c:pt idx="707">
                  <c:v>1.492</c:v>
                </c:pt>
                <c:pt idx="708">
                  <c:v>1.4930000000000001</c:v>
                </c:pt>
                <c:pt idx="709">
                  <c:v>1.494</c:v>
                </c:pt>
                <c:pt idx="710">
                  <c:v>1.4950000000000001</c:v>
                </c:pt>
                <c:pt idx="711">
                  <c:v>1.496</c:v>
                </c:pt>
                <c:pt idx="712">
                  <c:v>1.4970000000000001</c:v>
                </c:pt>
                <c:pt idx="713">
                  <c:v>1.498</c:v>
                </c:pt>
                <c:pt idx="714">
                  <c:v>1.4990000000000001</c:v>
                </c:pt>
                <c:pt idx="715">
                  <c:v>1.5</c:v>
                </c:pt>
                <c:pt idx="716">
                  <c:v>1.5009999999999999</c:v>
                </c:pt>
                <c:pt idx="717">
                  <c:v>1.502</c:v>
                </c:pt>
                <c:pt idx="718">
                  <c:v>1.5029999999999999</c:v>
                </c:pt>
                <c:pt idx="719">
                  <c:v>1.504</c:v>
                </c:pt>
                <c:pt idx="720">
                  <c:v>1.5049999999999999</c:v>
                </c:pt>
                <c:pt idx="721">
                  <c:v>1.506</c:v>
                </c:pt>
                <c:pt idx="722">
                  <c:v>1.5069999999999999</c:v>
                </c:pt>
                <c:pt idx="723">
                  <c:v>1.508</c:v>
                </c:pt>
                <c:pt idx="724">
                  <c:v>1.5089999999999999</c:v>
                </c:pt>
                <c:pt idx="725">
                  <c:v>1.51</c:v>
                </c:pt>
                <c:pt idx="726">
                  <c:v>1.5109999999999999</c:v>
                </c:pt>
                <c:pt idx="727">
                  <c:v>1.512</c:v>
                </c:pt>
                <c:pt idx="728">
                  <c:v>1.5129999999999999</c:v>
                </c:pt>
                <c:pt idx="729">
                  <c:v>1.514</c:v>
                </c:pt>
                <c:pt idx="730">
                  <c:v>1.5149999999999999</c:v>
                </c:pt>
                <c:pt idx="731">
                  <c:v>1.516</c:v>
                </c:pt>
                <c:pt idx="732">
                  <c:v>1.5169999999999999</c:v>
                </c:pt>
                <c:pt idx="733">
                  <c:v>1.518</c:v>
                </c:pt>
                <c:pt idx="734">
                  <c:v>1.5189999999999999</c:v>
                </c:pt>
                <c:pt idx="735">
                  <c:v>1.52</c:v>
                </c:pt>
                <c:pt idx="736">
                  <c:v>1.5209999999999999</c:v>
                </c:pt>
                <c:pt idx="737">
                  <c:v>1.522</c:v>
                </c:pt>
                <c:pt idx="738">
                  <c:v>1.5229999999999999</c:v>
                </c:pt>
                <c:pt idx="739">
                  <c:v>1.524</c:v>
                </c:pt>
                <c:pt idx="740">
                  <c:v>1.5249999999999999</c:v>
                </c:pt>
                <c:pt idx="741">
                  <c:v>1.526</c:v>
                </c:pt>
                <c:pt idx="742">
                  <c:v>1.5269999999999999</c:v>
                </c:pt>
                <c:pt idx="743">
                  <c:v>1.528</c:v>
                </c:pt>
                <c:pt idx="744">
                  <c:v>1.5289999999999999</c:v>
                </c:pt>
                <c:pt idx="745">
                  <c:v>1.53</c:v>
                </c:pt>
                <c:pt idx="746">
                  <c:v>1.5309999999999999</c:v>
                </c:pt>
                <c:pt idx="747">
                  <c:v>1.532</c:v>
                </c:pt>
                <c:pt idx="748">
                  <c:v>1.5329999999999999</c:v>
                </c:pt>
                <c:pt idx="749">
                  <c:v>1.534</c:v>
                </c:pt>
                <c:pt idx="750">
                  <c:v>1.5349999999999999</c:v>
                </c:pt>
                <c:pt idx="751">
                  <c:v>1.536</c:v>
                </c:pt>
                <c:pt idx="752">
                  <c:v>1.5369999999999999</c:v>
                </c:pt>
                <c:pt idx="753">
                  <c:v>1.538</c:v>
                </c:pt>
                <c:pt idx="754">
                  <c:v>1.5389999999999999</c:v>
                </c:pt>
                <c:pt idx="755">
                  <c:v>1.54</c:v>
                </c:pt>
                <c:pt idx="756">
                  <c:v>1.5409999999999999</c:v>
                </c:pt>
                <c:pt idx="757">
                  <c:v>1.542</c:v>
                </c:pt>
                <c:pt idx="758">
                  <c:v>1.5429999999999999</c:v>
                </c:pt>
                <c:pt idx="759">
                  <c:v>1.544</c:v>
                </c:pt>
                <c:pt idx="760">
                  <c:v>1.5449999999999999</c:v>
                </c:pt>
                <c:pt idx="761">
                  <c:v>1.546</c:v>
                </c:pt>
                <c:pt idx="762">
                  <c:v>1.5469999999999999</c:v>
                </c:pt>
                <c:pt idx="763">
                  <c:v>1.548</c:v>
                </c:pt>
                <c:pt idx="764">
                  <c:v>1.5489999999999999</c:v>
                </c:pt>
                <c:pt idx="765">
                  <c:v>1.55</c:v>
                </c:pt>
                <c:pt idx="766">
                  <c:v>1.5509999999999999</c:v>
                </c:pt>
                <c:pt idx="767">
                  <c:v>1.552</c:v>
                </c:pt>
                <c:pt idx="768">
                  <c:v>1.5529999999999999</c:v>
                </c:pt>
                <c:pt idx="769">
                  <c:v>1.554</c:v>
                </c:pt>
                <c:pt idx="770">
                  <c:v>1.5549999999999999</c:v>
                </c:pt>
                <c:pt idx="771">
                  <c:v>1.556</c:v>
                </c:pt>
                <c:pt idx="772">
                  <c:v>1.5569999999999999</c:v>
                </c:pt>
                <c:pt idx="773">
                  <c:v>1.5580000000000001</c:v>
                </c:pt>
                <c:pt idx="774">
                  <c:v>1.5589999999999999</c:v>
                </c:pt>
                <c:pt idx="775">
                  <c:v>1.56</c:v>
                </c:pt>
                <c:pt idx="776">
                  <c:v>1.5609999999999999</c:v>
                </c:pt>
                <c:pt idx="777">
                  <c:v>1.5620000000000001</c:v>
                </c:pt>
                <c:pt idx="778">
                  <c:v>1.5629999999999999</c:v>
                </c:pt>
                <c:pt idx="779">
                  <c:v>1.5640000000000001</c:v>
                </c:pt>
                <c:pt idx="780">
                  <c:v>1.5649999999999999</c:v>
                </c:pt>
                <c:pt idx="781">
                  <c:v>1.5660000000000001</c:v>
                </c:pt>
                <c:pt idx="782">
                  <c:v>1.5669999999999999</c:v>
                </c:pt>
                <c:pt idx="783">
                  <c:v>1.5680000000000001</c:v>
                </c:pt>
                <c:pt idx="784">
                  <c:v>1.569</c:v>
                </c:pt>
                <c:pt idx="785">
                  <c:v>1.57</c:v>
                </c:pt>
                <c:pt idx="786">
                  <c:v>1.571</c:v>
                </c:pt>
                <c:pt idx="787">
                  <c:v>1.5720000000000001</c:v>
                </c:pt>
                <c:pt idx="788">
                  <c:v>1.573</c:v>
                </c:pt>
                <c:pt idx="789">
                  <c:v>1.5740000000000001</c:v>
                </c:pt>
                <c:pt idx="790">
                  <c:v>1.575</c:v>
                </c:pt>
                <c:pt idx="791">
                  <c:v>1.5760000000000001</c:v>
                </c:pt>
                <c:pt idx="792">
                  <c:v>1.577</c:v>
                </c:pt>
                <c:pt idx="793">
                  <c:v>1.5780000000000001</c:v>
                </c:pt>
                <c:pt idx="794">
                  <c:v>1.579</c:v>
                </c:pt>
                <c:pt idx="795">
                  <c:v>1.58</c:v>
                </c:pt>
                <c:pt idx="796">
                  <c:v>1.581</c:v>
                </c:pt>
                <c:pt idx="797">
                  <c:v>1.5820000000000001</c:v>
                </c:pt>
                <c:pt idx="798">
                  <c:v>1.583</c:v>
                </c:pt>
                <c:pt idx="799">
                  <c:v>1.5840000000000001</c:v>
                </c:pt>
                <c:pt idx="800">
                  <c:v>1.585</c:v>
                </c:pt>
                <c:pt idx="801">
                  <c:v>1.5860000000000001</c:v>
                </c:pt>
                <c:pt idx="802">
                  <c:v>1.587</c:v>
                </c:pt>
                <c:pt idx="803">
                  <c:v>1.5880000000000001</c:v>
                </c:pt>
                <c:pt idx="804">
                  <c:v>1.589</c:v>
                </c:pt>
                <c:pt idx="805">
                  <c:v>1.59</c:v>
                </c:pt>
                <c:pt idx="806">
                  <c:v>1.591</c:v>
                </c:pt>
                <c:pt idx="807">
                  <c:v>1.5920000000000001</c:v>
                </c:pt>
                <c:pt idx="808">
                  <c:v>1.593</c:v>
                </c:pt>
                <c:pt idx="809">
                  <c:v>1.5940000000000001</c:v>
                </c:pt>
                <c:pt idx="810">
                  <c:v>1.595</c:v>
                </c:pt>
                <c:pt idx="811">
                  <c:v>1.5960000000000001</c:v>
                </c:pt>
                <c:pt idx="812">
                  <c:v>1.597</c:v>
                </c:pt>
                <c:pt idx="813">
                  <c:v>1.5980000000000001</c:v>
                </c:pt>
                <c:pt idx="814">
                  <c:v>1.599</c:v>
                </c:pt>
                <c:pt idx="815">
                  <c:v>1.6</c:v>
                </c:pt>
                <c:pt idx="816">
                  <c:v>1.601</c:v>
                </c:pt>
                <c:pt idx="817">
                  <c:v>1.6020000000000001</c:v>
                </c:pt>
                <c:pt idx="818">
                  <c:v>1.603</c:v>
                </c:pt>
                <c:pt idx="819">
                  <c:v>1.6040000000000001</c:v>
                </c:pt>
                <c:pt idx="820">
                  <c:v>1.605</c:v>
                </c:pt>
                <c:pt idx="821">
                  <c:v>1.6060000000000001</c:v>
                </c:pt>
                <c:pt idx="822">
                  <c:v>1.607</c:v>
                </c:pt>
                <c:pt idx="823">
                  <c:v>1.6080000000000001</c:v>
                </c:pt>
                <c:pt idx="824">
                  <c:v>1.609</c:v>
                </c:pt>
                <c:pt idx="825">
                  <c:v>1.61</c:v>
                </c:pt>
                <c:pt idx="826">
                  <c:v>1.611</c:v>
                </c:pt>
                <c:pt idx="827">
                  <c:v>1.6120000000000001</c:v>
                </c:pt>
                <c:pt idx="828">
                  <c:v>1.613</c:v>
                </c:pt>
                <c:pt idx="829">
                  <c:v>1.6140000000000001</c:v>
                </c:pt>
                <c:pt idx="830">
                  <c:v>1.615</c:v>
                </c:pt>
                <c:pt idx="831">
                  <c:v>1.6160000000000001</c:v>
                </c:pt>
                <c:pt idx="832">
                  <c:v>1.617</c:v>
                </c:pt>
                <c:pt idx="833">
                  <c:v>1.6180000000000001</c:v>
                </c:pt>
                <c:pt idx="834">
                  <c:v>1.619</c:v>
                </c:pt>
                <c:pt idx="835">
                  <c:v>1.62</c:v>
                </c:pt>
                <c:pt idx="836">
                  <c:v>1.621</c:v>
                </c:pt>
                <c:pt idx="837">
                  <c:v>1.6220000000000001</c:v>
                </c:pt>
                <c:pt idx="838">
                  <c:v>1.623</c:v>
                </c:pt>
                <c:pt idx="839">
                  <c:v>1.6240000000000001</c:v>
                </c:pt>
                <c:pt idx="840">
                  <c:v>1.625</c:v>
                </c:pt>
                <c:pt idx="841">
                  <c:v>1.6259999999999999</c:v>
                </c:pt>
                <c:pt idx="842">
                  <c:v>1.627</c:v>
                </c:pt>
                <c:pt idx="843">
                  <c:v>1.6279999999999999</c:v>
                </c:pt>
                <c:pt idx="844">
                  <c:v>1.629</c:v>
                </c:pt>
                <c:pt idx="845">
                  <c:v>1.63</c:v>
                </c:pt>
                <c:pt idx="846">
                  <c:v>1.631</c:v>
                </c:pt>
                <c:pt idx="847">
                  <c:v>1.6319999999999999</c:v>
                </c:pt>
                <c:pt idx="848">
                  <c:v>1.633</c:v>
                </c:pt>
                <c:pt idx="849">
                  <c:v>1.6339999999999999</c:v>
                </c:pt>
                <c:pt idx="850">
                  <c:v>1.635</c:v>
                </c:pt>
                <c:pt idx="851">
                  <c:v>1.6359999999999999</c:v>
                </c:pt>
                <c:pt idx="852">
                  <c:v>1.637</c:v>
                </c:pt>
                <c:pt idx="853">
                  <c:v>1.6379999999999999</c:v>
                </c:pt>
                <c:pt idx="854">
                  <c:v>1.639</c:v>
                </c:pt>
                <c:pt idx="855">
                  <c:v>1.64</c:v>
                </c:pt>
                <c:pt idx="856">
                  <c:v>1.641</c:v>
                </c:pt>
                <c:pt idx="857">
                  <c:v>1.6419999999999999</c:v>
                </c:pt>
                <c:pt idx="858">
                  <c:v>1.643</c:v>
                </c:pt>
                <c:pt idx="859">
                  <c:v>1.6439999999999999</c:v>
                </c:pt>
                <c:pt idx="860">
                  <c:v>1.645</c:v>
                </c:pt>
                <c:pt idx="861">
                  <c:v>1.6459999999999999</c:v>
                </c:pt>
                <c:pt idx="862">
                  <c:v>1.647</c:v>
                </c:pt>
                <c:pt idx="863">
                  <c:v>1.6479999999999999</c:v>
                </c:pt>
                <c:pt idx="864">
                  <c:v>1.649</c:v>
                </c:pt>
                <c:pt idx="865">
                  <c:v>1.65</c:v>
                </c:pt>
                <c:pt idx="866">
                  <c:v>1.651</c:v>
                </c:pt>
                <c:pt idx="867">
                  <c:v>1.6519999999999999</c:v>
                </c:pt>
                <c:pt idx="868">
                  <c:v>1.653</c:v>
                </c:pt>
                <c:pt idx="869">
                  <c:v>1.6539999999999999</c:v>
                </c:pt>
                <c:pt idx="870">
                  <c:v>1.655</c:v>
                </c:pt>
                <c:pt idx="871">
                  <c:v>1.6559999999999999</c:v>
                </c:pt>
                <c:pt idx="872">
                  <c:v>1.657</c:v>
                </c:pt>
                <c:pt idx="873">
                  <c:v>1.6579999999999999</c:v>
                </c:pt>
                <c:pt idx="874">
                  <c:v>1.659</c:v>
                </c:pt>
                <c:pt idx="875">
                  <c:v>1.66</c:v>
                </c:pt>
                <c:pt idx="876">
                  <c:v>1.661</c:v>
                </c:pt>
                <c:pt idx="877">
                  <c:v>1.6619999999999999</c:v>
                </c:pt>
                <c:pt idx="878">
                  <c:v>1.663</c:v>
                </c:pt>
                <c:pt idx="879">
                  <c:v>1.6639999999999999</c:v>
                </c:pt>
                <c:pt idx="880">
                  <c:v>1.665</c:v>
                </c:pt>
                <c:pt idx="881">
                  <c:v>1.6659999999999999</c:v>
                </c:pt>
                <c:pt idx="882">
                  <c:v>1.667</c:v>
                </c:pt>
                <c:pt idx="883">
                  <c:v>1.6679999999999999</c:v>
                </c:pt>
                <c:pt idx="884">
                  <c:v>1.669</c:v>
                </c:pt>
                <c:pt idx="885">
                  <c:v>1.67</c:v>
                </c:pt>
                <c:pt idx="886">
                  <c:v>1.671</c:v>
                </c:pt>
                <c:pt idx="887">
                  <c:v>1.6719999999999999</c:v>
                </c:pt>
                <c:pt idx="888">
                  <c:v>1.673</c:v>
                </c:pt>
                <c:pt idx="889">
                  <c:v>1.6739999999999999</c:v>
                </c:pt>
                <c:pt idx="890">
                  <c:v>1.675</c:v>
                </c:pt>
                <c:pt idx="891">
                  <c:v>1.6759999999999999</c:v>
                </c:pt>
                <c:pt idx="892">
                  <c:v>1.677</c:v>
                </c:pt>
                <c:pt idx="893">
                  <c:v>1.6779999999999999</c:v>
                </c:pt>
                <c:pt idx="894">
                  <c:v>1.679</c:v>
                </c:pt>
                <c:pt idx="895">
                  <c:v>1.68</c:v>
                </c:pt>
                <c:pt idx="896">
                  <c:v>1.681</c:v>
                </c:pt>
                <c:pt idx="897">
                  <c:v>1.6819999999999999</c:v>
                </c:pt>
                <c:pt idx="898">
                  <c:v>1.6830000000000001</c:v>
                </c:pt>
                <c:pt idx="899">
                  <c:v>1.6839999999999999</c:v>
                </c:pt>
                <c:pt idx="900">
                  <c:v>1.6850000000000001</c:v>
                </c:pt>
                <c:pt idx="901">
                  <c:v>1.6859999999999999</c:v>
                </c:pt>
                <c:pt idx="902">
                  <c:v>1.6870000000000001</c:v>
                </c:pt>
                <c:pt idx="903">
                  <c:v>1.6879999999999999</c:v>
                </c:pt>
                <c:pt idx="904">
                  <c:v>1.6890000000000001</c:v>
                </c:pt>
                <c:pt idx="905">
                  <c:v>1.69</c:v>
                </c:pt>
                <c:pt idx="906">
                  <c:v>1.6910000000000001</c:v>
                </c:pt>
                <c:pt idx="907">
                  <c:v>1.6919999999999999</c:v>
                </c:pt>
                <c:pt idx="908">
                  <c:v>1.6930000000000001</c:v>
                </c:pt>
                <c:pt idx="909">
                  <c:v>1.694</c:v>
                </c:pt>
                <c:pt idx="910">
                  <c:v>1.6950000000000001</c:v>
                </c:pt>
                <c:pt idx="911">
                  <c:v>1.696</c:v>
                </c:pt>
                <c:pt idx="912">
                  <c:v>1.6970000000000001</c:v>
                </c:pt>
                <c:pt idx="913">
                  <c:v>1.698</c:v>
                </c:pt>
                <c:pt idx="914">
                  <c:v>1.6990000000000001</c:v>
                </c:pt>
                <c:pt idx="915">
                  <c:v>1.7</c:v>
                </c:pt>
                <c:pt idx="916">
                  <c:v>1.7010000000000001</c:v>
                </c:pt>
                <c:pt idx="917">
                  <c:v>1.702</c:v>
                </c:pt>
                <c:pt idx="918">
                  <c:v>1.7030000000000001</c:v>
                </c:pt>
                <c:pt idx="919">
                  <c:v>1.704</c:v>
                </c:pt>
                <c:pt idx="920">
                  <c:v>1.7050000000000001</c:v>
                </c:pt>
                <c:pt idx="921">
                  <c:v>1.706</c:v>
                </c:pt>
                <c:pt idx="922">
                  <c:v>1.7070000000000001</c:v>
                </c:pt>
                <c:pt idx="923">
                  <c:v>1.708</c:v>
                </c:pt>
                <c:pt idx="924">
                  <c:v>1.7090000000000001</c:v>
                </c:pt>
                <c:pt idx="925">
                  <c:v>1.71</c:v>
                </c:pt>
                <c:pt idx="926">
                  <c:v>1.7110000000000001</c:v>
                </c:pt>
                <c:pt idx="927">
                  <c:v>1.712</c:v>
                </c:pt>
                <c:pt idx="928">
                  <c:v>1.7130000000000001</c:v>
                </c:pt>
                <c:pt idx="929">
                  <c:v>1.714</c:v>
                </c:pt>
                <c:pt idx="930">
                  <c:v>1.7150000000000001</c:v>
                </c:pt>
                <c:pt idx="931">
                  <c:v>1.716</c:v>
                </c:pt>
                <c:pt idx="932">
                  <c:v>1.7170000000000001</c:v>
                </c:pt>
                <c:pt idx="933">
                  <c:v>1.718</c:v>
                </c:pt>
                <c:pt idx="934">
                  <c:v>1.7190000000000001</c:v>
                </c:pt>
                <c:pt idx="935">
                  <c:v>1.72</c:v>
                </c:pt>
                <c:pt idx="936">
                  <c:v>1.7210000000000001</c:v>
                </c:pt>
                <c:pt idx="937">
                  <c:v>1.722</c:v>
                </c:pt>
                <c:pt idx="938">
                  <c:v>1.7230000000000001</c:v>
                </c:pt>
                <c:pt idx="939">
                  <c:v>1.724</c:v>
                </c:pt>
                <c:pt idx="940">
                  <c:v>1.7250000000000001</c:v>
                </c:pt>
                <c:pt idx="941">
                  <c:v>1.726</c:v>
                </c:pt>
                <c:pt idx="942">
                  <c:v>1.7270000000000001</c:v>
                </c:pt>
                <c:pt idx="943">
                  <c:v>1.728</c:v>
                </c:pt>
                <c:pt idx="944">
                  <c:v>1.7290000000000001</c:v>
                </c:pt>
                <c:pt idx="945">
                  <c:v>1.73</c:v>
                </c:pt>
                <c:pt idx="946">
                  <c:v>1.7310000000000001</c:v>
                </c:pt>
                <c:pt idx="947">
                  <c:v>1.732</c:v>
                </c:pt>
                <c:pt idx="948">
                  <c:v>1.7330000000000001</c:v>
                </c:pt>
                <c:pt idx="949">
                  <c:v>1.734</c:v>
                </c:pt>
                <c:pt idx="950">
                  <c:v>1.7350000000000001</c:v>
                </c:pt>
                <c:pt idx="951">
                  <c:v>1.736</c:v>
                </c:pt>
                <c:pt idx="952">
                  <c:v>1.7370000000000001</c:v>
                </c:pt>
                <c:pt idx="953">
                  <c:v>1.738</c:v>
                </c:pt>
                <c:pt idx="954">
                  <c:v>1.7390000000000001</c:v>
                </c:pt>
                <c:pt idx="955">
                  <c:v>1.74</c:v>
                </c:pt>
                <c:pt idx="956">
                  <c:v>1.7410000000000001</c:v>
                </c:pt>
                <c:pt idx="957">
                  <c:v>1.742</c:v>
                </c:pt>
                <c:pt idx="958">
                  <c:v>1.7430000000000001</c:v>
                </c:pt>
                <c:pt idx="959">
                  <c:v>1.744</c:v>
                </c:pt>
                <c:pt idx="960">
                  <c:v>1.7450000000000001</c:v>
                </c:pt>
                <c:pt idx="961">
                  <c:v>1.746</c:v>
                </c:pt>
                <c:pt idx="962">
                  <c:v>1.7470000000000001</c:v>
                </c:pt>
                <c:pt idx="963">
                  <c:v>1.748</c:v>
                </c:pt>
                <c:pt idx="964">
                  <c:v>1.7490000000000001</c:v>
                </c:pt>
                <c:pt idx="965">
                  <c:v>1.75</c:v>
                </c:pt>
                <c:pt idx="966">
                  <c:v>1.7509999999999999</c:v>
                </c:pt>
                <c:pt idx="967">
                  <c:v>1.752</c:v>
                </c:pt>
                <c:pt idx="968">
                  <c:v>1.7529999999999999</c:v>
                </c:pt>
                <c:pt idx="969">
                  <c:v>1.754</c:v>
                </c:pt>
                <c:pt idx="970">
                  <c:v>1.7549999999999999</c:v>
                </c:pt>
                <c:pt idx="971">
                  <c:v>1.756</c:v>
                </c:pt>
                <c:pt idx="972">
                  <c:v>1.7569999999999999</c:v>
                </c:pt>
                <c:pt idx="973">
                  <c:v>1.758</c:v>
                </c:pt>
                <c:pt idx="974">
                  <c:v>1.7589999999999999</c:v>
                </c:pt>
                <c:pt idx="975">
                  <c:v>1.76</c:v>
                </c:pt>
                <c:pt idx="976">
                  <c:v>1.7609999999999999</c:v>
                </c:pt>
                <c:pt idx="977">
                  <c:v>1.762</c:v>
                </c:pt>
                <c:pt idx="978">
                  <c:v>1.7629999999999999</c:v>
                </c:pt>
                <c:pt idx="979">
                  <c:v>1.764</c:v>
                </c:pt>
                <c:pt idx="980">
                  <c:v>1.7649999999999999</c:v>
                </c:pt>
                <c:pt idx="981">
                  <c:v>1.766</c:v>
                </c:pt>
                <c:pt idx="982">
                  <c:v>1.7669999999999999</c:v>
                </c:pt>
                <c:pt idx="983">
                  <c:v>1.768</c:v>
                </c:pt>
                <c:pt idx="984">
                  <c:v>1.7689999999999999</c:v>
                </c:pt>
                <c:pt idx="985">
                  <c:v>1.77</c:v>
                </c:pt>
                <c:pt idx="986">
                  <c:v>1.7709999999999999</c:v>
                </c:pt>
                <c:pt idx="987">
                  <c:v>1.772</c:v>
                </c:pt>
                <c:pt idx="988">
                  <c:v>1.7729999999999999</c:v>
                </c:pt>
                <c:pt idx="989">
                  <c:v>1.774</c:v>
                </c:pt>
                <c:pt idx="990">
                  <c:v>1.7749999999999999</c:v>
                </c:pt>
                <c:pt idx="991">
                  <c:v>1.776</c:v>
                </c:pt>
                <c:pt idx="992">
                  <c:v>1.7769999999999999</c:v>
                </c:pt>
                <c:pt idx="993">
                  <c:v>1.778</c:v>
                </c:pt>
                <c:pt idx="994">
                  <c:v>1.7789999999999999</c:v>
                </c:pt>
                <c:pt idx="995">
                  <c:v>1.78</c:v>
                </c:pt>
                <c:pt idx="996">
                  <c:v>1.7809999999999999</c:v>
                </c:pt>
                <c:pt idx="997">
                  <c:v>1.782</c:v>
                </c:pt>
                <c:pt idx="998">
                  <c:v>1.7829999999999999</c:v>
                </c:pt>
                <c:pt idx="999">
                  <c:v>1.784</c:v>
                </c:pt>
                <c:pt idx="1000">
                  <c:v>1.7849999999999999</c:v>
                </c:pt>
                <c:pt idx="1001">
                  <c:v>1.786</c:v>
                </c:pt>
                <c:pt idx="1002">
                  <c:v>1.7869999999999999</c:v>
                </c:pt>
                <c:pt idx="1003">
                  <c:v>1.788</c:v>
                </c:pt>
                <c:pt idx="1004">
                  <c:v>1.7889999999999999</c:v>
                </c:pt>
                <c:pt idx="1005">
                  <c:v>1.79</c:v>
                </c:pt>
                <c:pt idx="1006">
                  <c:v>1.7909999999999999</c:v>
                </c:pt>
                <c:pt idx="1007">
                  <c:v>1.792</c:v>
                </c:pt>
                <c:pt idx="1008">
                  <c:v>1.7929999999999999</c:v>
                </c:pt>
                <c:pt idx="1009">
                  <c:v>1.794</c:v>
                </c:pt>
                <c:pt idx="1010">
                  <c:v>1.7949999999999999</c:v>
                </c:pt>
                <c:pt idx="1011">
                  <c:v>1.796</c:v>
                </c:pt>
                <c:pt idx="1012">
                  <c:v>1.7969999999999999</c:v>
                </c:pt>
                <c:pt idx="1013">
                  <c:v>1.798</c:v>
                </c:pt>
                <c:pt idx="1014">
                  <c:v>1.7989999999999999</c:v>
                </c:pt>
                <c:pt idx="1015">
                  <c:v>1.8</c:v>
                </c:pt>
                <c:pt idx="1016">
                  <c:v>1.8009999999999999</c:v>
                </c:pt>
                <c:pt idx="1017">
                  <c:v>1.802</c:v>
                </c:pt>
                <c:pt idx="1018">
                  <c:v>1.8029999999999999</c:v>
                </c:pt>
                <c:pt idx="1019">
                  <c:v>1.804</c:v>
                </c:pt>
                <c:pt idx="1020">
                  <c:v>1.8049999999999999</c:v>
                </c:pt>
                <c:pt idx="1021">
                  <c:v>1.806</c:v>
                </c:pt>
                <c:pt idx="1022">
                  <c:v>1.8069999999999999</c:v>
                </c:pt>
                <c:pt idx="1023">
                  <c:v>1.8080000000000001</c:v>
                </c:pt>
                <c:pt idx="1024">
                  <c:v>1.8089999999999999</c:v>
                </c:pt>
                <c:pt idx="1025">
                  <c:v>1.81</c:v>
                </c:pt>
                <c:pt idx="1026">
                  <c:v>1.8109999999999999</c:v>
                </c:pt>
                <c:pt idx="1027">
                  <c:v>1.8120000000000001</c:v>
                </c:pt>
                <c:pt idx="1028">
                  <c:v>1.8129999999999999</c:v>
                </c:pt>
                <c:pt idx="1029">
                  <c:v>1.8140000000000001</c:v>
                </c:pt>
                <c:pt idx="1030">
                  <c:v>1.8149999999999999</c:v>
                </c:pt>
                <c:pt idx="1031">
                  <c:v>1.8160000000000001</c:v>
                </c:pt>
                <c:pt idx="1032">
                  <c:v>1.8169999999999999</c:v>
                </c:pt>
                <c:pt idx="1033">
                  <c:v>1.8180000000000001</c:v>
                </c:pt>
                <c:pt idx="1034">
                  <c:v>1.819</c:v>
                </c:pt>
                <c:pt idx="1035">
                  <c:v>1.82</c:v>
                </c:pt>
                <c:pt idx="1036">
                  <c:v>1.821</c:v>
                </c:pt>
                <c:pt idx="1037">
                  <c:v>1.8220000000000001</c:v>
                </c:pt>
                <c:pt idx="1038">
                  <c:v>1.823</c:v>
                </c:pt>
                <c:pt idx="1039">
                  <c:v>1.8240000000000001</c:v>
                </c:pt>
                <c:pt idx="1040">
                  <c:v>1.825</c:v>
                </c:pt>
                <c:pt idx="1041">
                  <c:v>1.8260000000000001</c:v>
                </c:pt>
                <c:pt idx="1042">
                  <c:v>1.827</c:v>
                </c:pt>
                <c:pt idx="1043">
                  <c:v>1.8280000000000001</c:v>
                </c:pt>
                <c:pt idx="1044">
                  <c:v>1.829</c:v>
                </c:pt>
                <c:pt idx="1045">
                  <c:v>1.83</c:v>
                </c:pt>
                <c:pt idx="1046">
                  <c:v>1.831</c:v>
                </c:pt>
                <c:pt idx="1047">
                  <c:v>1.8320000000000001</c:v>
                </c:pt>
                <c:pt idx="1048">
                  <c:v>1.833</c:v>
                </c:pt>
                <c:pt idx="1049">
                  <c:v>1.8340000000000001</c:v>
                </c:pt>
                <c:pt idx="1050">
                  <c:v>1.835</c:v>
                </c:pt>
                <c:pt idx="1051">
                  <c:v>1.8360000000000001</c:v>
                </c:pt>
                <c:pt idx="1052">
                  <c:v>1.837</c:v>
                </c:pt>
                <c:pt idx="1053">
                  <c:v>1.8380000000000001</c:v>
                </c:pt>
                <c:pt idx="1054">
                  <c:v>1.839</c:v>
                </c:pt>
                <c:pt idx="1055">
                  <c:v>1.84</c:v>
                </c:pt>
                <c:pt idx="1056">
                  <c:v>1.841</c:v>
                </c:pt>
                <c:pt idx="1057">
                  <c:v>1.8420000000000001</c:v>
                </c:pt>
                <c:pt idx="1058">
                  <c:v>1.843</c:v>
                </c:pt>
                <c:pt idx="1059">
                  <c:v>1.8440000000000001</c:v>
                </c:pt>
                <c:pt idx="1060">
                  <c:v>1.845</c:v>
                </c:pt>
                <c:pt idx="1061">
                  <c:v>1.8460000000000001</c:v>
                </c:pt>
                <c:pt idx="1062">
                  <c:v>1.847</c:v>
                </c:pt>
                <c:pt idx="1063">
                  <c:v>1.8480000000000001</c:v>
                </c:pt>
                <c:pt idx="1064">
                  <c:v>1.849</c:v>
                </c:pt>
                <c:pt idx="1065">
                  <c:v>1.85</c:v>
                </c:pt>
                <c:pt idx="1066">
                  <c:v>1.851</c:v>
                </c:pt>
                <c:pt idx="1067">
                  <c:v>1.8520000000000001</c:v>
                </c:pt>
                <c:pt idx="1068">
                  <c:v>1.853</c:v>
                </c:pt>
                <c:pt idx="1069">
                  <c:v>1.8540000000000001</c:v>
                </c:pt>
                <c:pt idx="1070">
                  <c:v>1.855</c:v>
                </c:pt>
                <c:pt idx="1071">
                  <c:v>1.8560000000000001</c:v>
                </c:pt>
                <c:pt idx="1072">
                  <c:v>1.857</c:v>
                </c:pt>
                <c:pt idx="1073">
                  <c:v>1.8580000000000001</c:v>
                </c:pt>
                <c:pt idx="1074">
                  <c:v>1.859</c:v>
                </c:pt>
                <c:pt idx="1075">
                  <c:v>1.86</c:v>
                </c:pt>
                <c:pt idx="1076">
                  <c:v>1.861</c:v>
                </c:pt>
                <c:pt idx="1077">
                  <c:v>1.8620000000000001</c:v>
                </c:pt>
                <c:pt idx="1078">
                  <c:v>1.863</c:v>
                </c:pt>
                <c:pt idx="1079">
                  <c:v>1.8640000000000001</c:v>
                </c:pt>
                <c:pt idx="1080">
                  <c:v>1.865</c:v>
                </c:pt>
                <c:pt idx="1081">
                  <c:v>1.8660000000000001</c:v>
                </c:pt>
                <c:pt idx="1082">
                  <c:v>1.867</c:v>
                </c:pt>
                <c:pt idx="1083">
                  <c:v>1.8680000000000001</c:v>
                </c:pt>
                <c:pt idx="1084">
                  <c:v>1.869</c:v>
                </c:pt>
                <c:pt idx="1085">
                  <c:v>1.87</c:v>
                </c:pt>
                <c:pt idx="1086">
                  <c:v>1.871</c:v>
                </c:pt>
                <c:pt idx="1087">
                  <c:v>1.8720000000000001</c:v>
                </c:pt>
                <c:pt idx="1088">
                  <c:v>1.873</c:v>
                </c:pt>
                <c:pt idx="1089">
                  <c:v>1.8740000000000001</c:v>
                </c:pt>
                <c:pt idx="1090">
                  <c:v>1.875</c:v>
                </c:pt>
                <c:pt idx="1091">
                  <c:v>1.8759999999999999</c:v>
                </c:pt>
                <c:pt idx="1092">
                  <c:v>1.877</c:v>
                </c:pt>
                <c:pt idx="1093">
                  <c:v>1.8779999999999999</c:v>
                </c:pt>
                <c:pt idx="1094">
                  <c:v>1.879</c:v>
                </c:pt>
                <c:pt idx="1095">
                  <c:v>1.88</c:v>
                </c:pt>
                <c:pt idx="1096">
                  <c:v>1.881</c:v>
                </c:pt>
                <c:pt idx="1097">
                  <c:v>1.8819999999999999</c:v>
                </c:pt>
                <c:pt idx="1098">
                  <c:v>1.883</c:v>
                </c:pt>
                <c:pt idx="1099">
                  <c:v>1.8839999999999999</c:v>
                </c:pt>
                <c:pt idx="1100">
                  <c:v>1.885</c:v>
                </c:pt>
                <c:pt idx="1101">
                  <c:v>1.8859999999999999</c:v>
                </c:pt>
                <c:pt idx="1102">
                  <c:v>1.887</c:v>
                </c:pt>
                <c:pt idx="1103">
                  <c:v>1.8879999999999999</c:v>
                </c:pt>
                <c:pt idx="1104">
                  <c:v>1.889</c:v>
                </c:pt>
                <c:pt idx="1105">
                  <c:v>1.89</c:v>
                </c:pt>
                <c:pt idx="1106">
                  <c:v>1.891</c:v>
                </c:pt>
                <c:pt idx="1107">
                  <c:v>1.8919999999999999</c:v>
                </c:pt>
                <c:pt idx="1108">
                  <c:v>1.893</c:v>
                </c:pt>
                <c:pt idx="1109">
                  <c:v>1.8939999999999999</c:v>
                </c:pt>
                <c:pt idx="1110">
                  <c:v>1.895</c:v>
                </c:pt>
                <c:pt idx="1111">
                  <c:v>1.8959999999999999</c:v>
                </c:pt>
                <c:pt idx="1112">
                  <c:v>1.897</c:v>
                </c:pt>
                <c:pt idx="1113">
                  <c:v>1.8979999999999999</c:v>
                </c:pt>
                <c:pt idx="1114">
                  <c:v>1.899</c:v>
                </c:pt>
                <c:pt idx="1115">
                  <c:v>1.9</c:v>
                </c:pt>
                <c:pt idx="1116">
                  <c:v>1.901</c:v>
                </c:pt>
                <c:pt idx="1117">
                  <c:v>1.9019999999999999</c:v>
                </c:pt>
                <c:pt idx="1118">
                  <c:v>1.903</c:v>
                </c:pt>
                <c:pt idx="1119">
                  <c:v>1.9039999999999999</c:v>
                </c:pt>
                <c:pt idx="1120">
                  <c:v>1.905</c:v>
                </c:pt>
                <c:pt idx="1121">
                  <c:v>1.9059999999999999</c:v>
                </c:pt>
                <c:pt idx="1122">
                  <c:v>1.907</c:v>
                </c:pt>
                <c:pt idx="1123">
                  <c:v>1.9079999999999999</c:v>
                </c:pt>
                <c:pt idx="1124">
                  <c:v>1.909</c:v>
                </c:pt>
                <c:pt idx="1125">
                  <c:v>1.91</c:v>
                </c:pt>
                <c:pt idx="1126">
                  <c:v>1.911</c:v>
                </c:pt>
                <c:pt idx="1127">
                  <c:v>1.9119999999999999</c:v>
                </c:pt>
                <c:pt idx="1128">
                  <c:v>1.913</c:v>
                </c:pt>
                <c:pt idx="1129">
                  <c:v>1.9139999999999999</c:v>
                </c:pt>
                <c:pt idx="1130">
                  <c:v>1.915</c:v>
                </c:pt>
                <c:pt idx="1131">
                  <c:v>1.9159999999999999</c:v>
                </c:pt>
                <c:pt idx="1132">
                  <c:v>1.917</c:v>
                </c:pt>
                <c:pt idx="1133">
                  <c:v>1.9179999999999999</c:v>
                </c:pt>
                <c:pt idx="1134">
                  <c:v>1.919</c:v>
                </c:pt>
                <c:pt idx="1135">
                  <c:v>1.92</c:v>
                </c:pt>
                <c:pt idx="1136">
                  <c:v>1.921</c:v>
                </c:pt>
                <c:pt idx="1137">
                  <c:v>1.9219999999999999</c:v>
                </c:pt>
                <c:pt idx="1138">
                  <c:v>1.923</c:v>
                </c:pt>
                <c:pt idx="1139">
                  <c:v>1.9239999999999999</c:v>
                </c:pt>
                <c:pt idx="1140">
                  <c:v>1.925</c:v>
                </c:pt>
                <c:pt idx="1141">
                  <c:v>1.9259999999999999</c:v>
                </c:pt>
                <c:pt idx="1142">
                  <c:v>1.927</c:v>
                </c:pt>
                <c:pt idx="1143">
                  <c:v>1.9279999999999999</c:v>
                </c:pt>
                <c:pt idx="1144">
                  <c:v>1.929</c:v>
                </c:pt>
                <c:pt idx="1145">
                  <c:v>1.93</c:v>
                </c:pt>
                <c:pt idx="1146">
                  <c:v>1.931</c:v>
                </c:pt>
                <c:pt idx="1147">
                  <c:v>1.9319999999999999</c:v>
                </c:pt>
                <c:pt idx="1148">
                  <c:v>1.9330000000000001</c:v>
                </c:pt>
                <c:pt idx="1149">
                  <c:v>1.9339999999999999</c:v>
                </c:pt>
                <c:pt idx="1150">
                  <c:v>1.9350000000000001</c:v>
                </c:pt>
                <c:pt idx="1151">
                  <c:v>1.9359999999999999</c:v>
                </c:pt>
                <c:pt idx="1152">
                  <c:v>1.9370000000000001</c:v>
                </c:pt>
                <c:pt idx="1153">
                  <c:v>1.9379999999999999</c:v>
                </c:pt>
                <c:pt idx="1154">
                  <c:v>1.9390000000000001</c:v>
                </c:pt>
                <c:pt idx="1155">
                  <c:v>1.94</c:v>
                </c:pt>
                <c:pt idx="1156">
                  <c:v>1.9410000000000001</c:v>
                </c:pt>
                <c:pt idx="1157">
                  <c:v>1.9419999999999999</c:v>
                </c:pt>
                <c:pt idx="1158">
                  <c:v>1.9430000000000001</c:v>
                </c:pt>
                <c:pt idx="1159">
                  <c:v>1.944</c:v>
                </c:pt>
                <c:pt idx="1160">
                  <c:v>1.9450000000000001</c:v>
                </c:pt>
                <c:pt idx="1161">
                  <c:v>1.946</c:v>
                </c:pt>
                <c:pt idx="1162">
                  <c:v>1.9470000000000001</c:v>
                </c:pt>
                <c:pt idx="1163">
                  <c:v>1.948</c:v>
                </c:pt>
                <c:pt idx="1164">
                  <c:v>1.9490000000000001</c:v>
                </c:pt>
                <c:pt idx="1165">
                  <c:v>1.95</c:v>
                </c:pt>
                <c:pt idx="1166">
                  <c:v>1.9510000000000001</c:v>
                </c:pt>
                <c:pt idx="1167">
                  <c:v>1.952</c:v>
                </c:pt>
                <c:pt idx="1168">
                  <c:v>1.9530000000000001</c:v>
                </c:pt>
                <c:pt idx="1169">
                  <c:v>1.954</c:v>
                </c:pt>
                <c:pt idx="1170">
                  <c:v>1.9550000000000001</c:v>
                </c:pt>
                <c:pt idx="1171">
                  <c:v>1.956</c:v>
                </c:pt>
                <c:pt idx="1172">
                  <c:v>1.9570000000000001</c:v>
                </c:pt>
                <c:pt idx="1173">
                  <c:v>1.958</c:v>
                </c:pt>
                <c:pt idx="1174">
                  <c:v>1.9590000000000001</c:v>
                </c:pt>
                <c:pt idx="1175">
                  <c:v>1.96</c:v>
                </c:pt>
                <c:pt idx="1176">
                  <c:v>1.9610000000000001</c:v>
                </c:pt>
                <c:pt idx="1177">
                  <c:v>1.962</c:v>
                </c:pt>
                <c:pt idx="1178">
                  <c:v>1.9630000000000001</c:v>
                </c:pt>
                <c:pt idx="1179">
                  <c:v>1.964</c:v>
                </c:pt>
                <c:pt idx="1180">
                  <c:v>1.9650000000000001</c:v>
                </c:pt>
                <c:pt idx="1181">
                  <c:v>1.966</c:v>
                </c:pt>
                <c:pt idx="1182">
                  <c:v>1.9670000000000001</c:v>
                </c:pt>
                <c:pt idx="1183">
                  <c:v>1.968</c:v>
                </c:pt>
                <c:pt idx="1184">
                  <c:v>1.9690000000000001</c:v>
                </c:pt>
                <c:pt idx="1185">
                  <c:v>1.97</c:v>
                </c:pt>
                <c:pt idx="1186">
                  <c:v>1.9710000000000001</c:v>
                </c:pt>
                <c:pt idx="1187">
                  <c:v>1.972</c:v>
                </c:pt>
                <c:pt idx="1188">
                  <c:v>1.9730000000000001</c:v>
                </c:pt>
                <c:pt idx="1189">
                  <c:v>1.974</c:v>
                </c:pt>
                <c:pt idx="1190">
                  <c:v>1.9750000000000001</c:v>
                </c:pt>
                <c:pt idx="1191">
                  <c:v>1.976</c:v>
                </c:pt>
                <c:pt idx="1192">
                  <c:v>1.9770000000000001</c:v>
                </c:pt>
                <c:pt idx="1193">
                  <c:v>1.978</c:v>
                </c:pt>
                <c:pt idx="1194">
                  <c:v>1.9790000000000001</c:v>
                </c:pt>
                <c:pt idx="1195">
                  <c:v>1.98</c:v>
                </c:pt>
                <c:pt idx="1196">
                  <c:v>1.9810000000000001</c:v>
                </c:pt>
                <c:pt idx="1197">
                  <c:v>1.982</c:v>
                </c:pt>
                <c:pt idx="1198">
                  <c:v>1.9830000000000001</c:v>
                </c:pt>
                <c:pt idx="1199">
                  <c:v>1.984</c:v>
                </c:pt>
                <c:pt idx="1200">
                  <c:v>1.9850000000000001</c:v>
                </c:pt>
                <c:pt idx="1201">
                  <c:v>1.986</c:v>
                </c:pt>
                <c:pt idx="1202">
                  <c:v>1.9870000000000001</c:v>
                </c:pt>
                <c:pt idx="1203">
                  <c:v>1.988</c:v>
                </c:pt>
                <c:pt idx="1204">
                  <c:v>1.9890000000000001</c:v>
                </c:pt>
                <c:pt idx="1205">
                  <c:v>1.99</c:v>
                </c:pt>
                <c:pt idx="1206">
                  <c:v>1.9910000000000001</c:v>
                </c:pt>
                <c:pt idx="1207">
                  <c:v>1.992</c:v>
                </c:pt>
                <c:pt idx="1208">
                  <c:v>1.9930000000000001</c:v>
                </c:pt>
                <c:pt idx="1209">
                  <c:v>1.994</c:v>
                </c:pt>
                <c:pt idx="1210">
                  <c:v>1.9950000000000001</c:v>
                </c:pt>
                <c:pt idx="1211">
                  <c:v>1.996</c:v>
                </c:pt>
                <c:pt idx="1212">
                  <c:v>1.9970000000000001</c:v>
                </c:pt>
                <c:pt idx="1213">
                  <c:v>1.998</c:v>
                </c:pt>
                <c:pt idx="1214">
                  <c:v>1.9990000000000001</c:v>
                </c:pt>
                <c:pt idx="1215">
                  <c:v>2</c:v>
                </c:pt>
                <c:pt idx="1216">
                  <c:v>2.0099999999999998</c:v>
                </c:pt>
                <c:pt idx="1217">
                  <c:v>2.02</c:v>
                </c:pt>
                <c:pt idx="1218">
                  <c:v>2.0299999999999998</c:v>
                </c:pt>
                <c:pt idx="1219">
                  <c:v>2.04</c:v>
                </c:pt>
                <c:pt idx="1220">
                  <c:v>2.0499999999999998</c:v>
                </c:pt>
                <c:pt idx="1221">
                  <c:v>2.06</c:v>
                </c:pt>
                <c:pt idx="1222">
                  <c:v>2.0699999999999998</c:v>
                </c:pt>
                <c:pt idx="1223">
                  <c:v>2.08</c:v>
                </c:pt>
                <c:pt idx="1224">
                  <c:v>2.09</c:v>
                </c:pt>
                <c:pt idx="1225">
                  <c:v>2.1</c:v>
                </c:pt>
                <c:pt idx="1226">
                  <c:v>2.11</c:v>
                </c:pt>
                <c:pt idx="1227">
                  <c:v>2.12</c:v>
                </c:pt>
                <c:pt idx="1228">
                  <c:v>2.13</c:v>
                </c:pt>
                <c:pt idx="1229">
                  <c:v>2.14</c:v>
                </c:pt>
                <c:pt idx="1230">
                  <c:v>2.15</c:v>
                </c:pt>
                <c:pt idx="1231">
                  <c:v>2.16</c:v>
                </c:pt>
                <c:pt idx="1232">
                  <c:v>2.17</c:v>
                </c:pt>
                <c:pt idx="1233">
                  <c:v>2.1800000000000002</c:v>
                </c:pt>
                <c:pt idx="1234">
                  <c:v>2.19</c:v>
                </c:pt>
                <c:pt idx="1235">
                  <c:v>2.2000000000000002</c:v>
                </c:pt>
                <c:pt idx="1236">
                  <c:v>2.21</c:v>
                </c:pt>
                <c:pt idx="1237">
                  <c:v>2.21999999999999</c:v>
                </c:pt>
                <c:pt idx="1238">
                  <c:v>2.23</c:v>
                </c:pt>
                <c:pt idx="1239">
                  <c:v>2.23999999999999</c:v>
                </c:pt>
                <c:pt idx="1240">
                  <c:v>2.25</c:v>
                </c:pt>
                <c:pt idx="1241">
                  <c:v>2.25999999999999</c:v>
                </c:pt>
                <c:pt idx="1242">
                  <c:v>2.2699999999999898</c:v>
                </c:pt>
                <c:pt idx="1243">
                  <c:v>2.27999999999999</c:v>
                </c:pt>
                <c:pt idx="1244">
                  <c:v>2.2899999999999898</c:v>
                </c:pt>
                <c:pt idx="1245">
                  <c:v>2.2999999999999901</c:v>
                </c:pt>
                <c:pt idx="1246">
                  <c:v>2.3099999999999898</c:v>
                </c:pt>
                <c:pt idx="1247">
                  <c:v>2.3199999999999901</c:v>
                </c:pt>
                <c:pt idx="1248">
                  <c:v>2.3299999999999899</c:v>
                </c:pt>
                <c:pt idx="1249">
                  <c:v>2.3399999999999901</c:v>
                </c:pt>
                <c:pt idx="1250">
                  <c:v>2.3499999999999899</c:v>
                </c:pt>
                <c:pt idx="1251">
                  <c:v>2.3599999999999901</c:v>
                </c:pt>
                <c:pt idx="1252">
                  <c:v>2.3699999999999899</c:v>
                </c:pt>
                <c:pt idx="1253">
                  <c:v>2.3799999999999901</c:v>
                </c:pt>
                <c:pt idx="1254">
                  <c:v>2.3899999999999899</c:v>
                </c:pt>
                <c:pt idx="1255">
                  <c:v>2.3999999999999901</c:v>
                </c:pt>
                <c:pt idx="1256">
                  <c:v>2.4099999999999899</c:v>
                </c:pt>
                <c:pt idx="1257">
                  <c:v>2.4199999999999902</c:v>
                </c:pt>
                <c:pt idx="1258">
                  <c:v>2.4299999999999899</c:v>
                </c:pt>
                <c:pt idx="1259">
                  <c:v>2.4399999999999902</c:v>
                </c:pt>
                <c:pt idx="1260">
                  <c:v>2.44999999999999</c:v>
                </c:pt>
                <c:pt idx="1261">
                  <c:v>2.4599999999999902</c:v>
                </c:pt>
                <c:pt idx="1262">
                  <c:v>2.46999999999999</c:v>
                </c:pt>
                <c:pt idx="1263">
                  <c:v>2.4799999999999902</c:v>
                </c:pt>
                <c:pt idx="1264">
                  <c:v>2.48999999999999</c:v>
                </c:pt>
                <c:pt idx="1265">
                  <c:v>2.4999999999999898</c:v>
                </c:pt>
                <c:pt idx="1266">
                  <c:v>2.50999999999999</c:v>
                </c:pt>
                <c:pt idx="1267">
                  <c:v>2.5199999999999898</c:v>
                </c:pt>
                <c:pt idx="1268">
                  <c:v>2.52999999999999</c:v>
                </c:pt>
                <c:pt idx="1269">
                  <c:v>2.5399999999999898</c:v>
                </c:pt>
                <c:pt idx="1270">
                  <c:v>2.5499999999999901</c:v>
                </c:pt>
                <c:pt idx="1271">
                  <c:v>2.5599999999999898</c:v>
                </c:pt>
                <c:pt idx="1272">
                  <c:v>2.5699999999999901</c:v>
                </c:pt>
                <c:pt idx="1273">
                  <c:v>2.5799999999999899</c:v>
                </c:pt>
                <c:pt idx="1274">
                  <c:v>2.5899999999999901</c:v>
                </c:pt>
                <c:pt idx="1275">
                  <c:v>2.5999999999999899</c:v>
                </c:pt>
                <c:pt idx="1276">
                  <c:v>2.6099999999999901</c:v>
                </c:pt>
                <c:pt idx="1277">
                  <c:v>2.6199999999999899</c:v>
                </c:pt>
                <c:pt idx="1278">
                  <c:v>2.6299999999999901</c:v>
                </c:pt>
                <c:pt idx="1279">
                  <c:v>2.6399999999999899</c:v>
                </c:pt>
                <c:pt idx="1280">
                  <c:v>2.6499999999999901</c:v>
                </c:pt>
                <c:pt idx="1281">
                  <c:v>2.6599999999999899</c:v>
                </c:pt>
                <c:pt idx="1282">
                  <c:v>2.6699999999999902</c:v>
                </c:pt>
                <c:pt idx="1283">
                  <c:v>2.6799999999999899</c:v>
                </c:pt>
                <c:pt idx="1284">
                  <c:v>2.68999999999998</c:v>
                </c:pt>
                <c:pt idx="1285">
                  <c:v>2.69999999999999</c:v>
                </c:pt>
                <c:pt idx="1286">
                  <c:v>2.70999999999998</c:v>
                </c:pt>
                <c:pt idx="1287">
                  <c:v>2.71999999999999</c:v>
                </c:pt>
                <c:pt idx="1288">
                  <c:v>2.72999999999998</c:v>
                </c:pt>
                <c:pt idx="1289">
                  <c:v>2.7399999999999798</c:v>
                </c:pt>
                <c:pt idx="1290">
                  <c:v>2.74999999999998</c:v>
                </c:pt>
                <c:pt idx="1291">
                  <c:v>2.7599999999999798</c:v>
                </c:pt>
                <c:pt idx="1292">
                  <c:v>2.76999999999998</c:v>
                </c:pt>
                <c:pt idx="1293">
                  <c:v>2.7799999999999798</c:v>
                </c:pt>
                <c:pt idx="1294">
                  <c:v>2.7899999999999801</c:v>
                </c:pt>
                <c:pt idx="1295">
                  <c:v>2.7999999999999798</c:v>
                </c:pt>
                <c:pt idx="1296">
                  <c:v>2.8099999999999801</c:v>
                </c:pt>
                <c:pt idx="1297">
                  <c:v>2.8199999999999799</c:v>
                </c:pt>
                <c:pt idx="1298">
                  <c:v>2.8299999999999801</c:v>
                </c:pt>
                <c:pt idx="1299">
                  <c:v>2.8399999999999799</c:v>
                </c:pt>
                <c:pt idx="1300">
                  <c:v>2.8499999999999801</c:v>
                </c:pt>
                <c:pt idx="1301">
                  <c:v>2.8599999999999799</c:v>
                </c:pt>
                <c:pt idx="1302">
                  <c:v>2.8699999999999801</c:v>
                </c:pt>
                <c:pt idx="1303">
                  <c:v>2.8799999999999799</c:v>
                </c:pt>
                <c:pt idx="1304">
                  <c:v>2.8899999999999801</c:v>
                </c:pt>
                <c:pt idx="1305">
                  <c:v>2.8999999999999799</c:v>
                </c:pt>
                <c:pt idx="1306">
                  <c:v>2.9099999999999802</c:v>
                </c:pt>
                <c:pt idx="1307">
                  <c:v>2.9199999999999799</c:v>
                </c:pt>
                <c:pt idx="1308">
                  <c:v>2.9299999999999802</c:v>
                </c:pt>
                <c:pt idx="1309">
                  <c:v>2.93999999999998</c:v>
                </c:pt>
                <c:pt idx="1310">
                  <c:v>2.9499999999999802</c:v>
                </c:pt>
                <c:pt idx="1311">
                  <c:v>2.95999999999998</c:v>
                </c:pt>
                <c:pt idx="1312">
                  <c:v>2.9699999999999802</c:v>
                </c:pt>
                <c:pt idx="1313">
                  <c:v>2.97999999999998</c:v>
                </c:pt>
                <c:pt idx="1314">
                  <c:v>2.9899999999999798</c:v>
                </c:pt>
                <c:pt idx="1315">
                  <c:v>2.99999999999998</c:v>
                </c:pt>
                <c:pt idx="1316">
                  <c:v>3.0099999999999798</c:v>
                </c:pt>
                <c:pt idx="1317">
                  <c:v>3.01999999999998</c:v>
                </c:pt>
                <c:pt idx="1318">
                  <c:v>3.0299999999999798</c:v>
                </c:pt>
                <c:pt idx="1319">
                  <c:v>3.0399999999999801</c:v>
                </c:pt>
                <c:pt idx="1320">
                  <c:v>3.0499999999999798</c:v>
                </c:pt>
                <c:pt idx="1321">
                  <c:v>3.0599999999999801</c:v>
                </c:pt>
                <c:pt idx="1322">
                  <c:v>3.0699999999999799</c:v>
                </c:pt>
                <c:pt idx="1323">
                  <c:v>3.0799999999999801</c:v>
                </c:pt>
                <c:pt idx="1324">
                  <c:v>3.0899999999999799</c:v>
                </c:pt>
                <c:pt idx="1325">
                  <c:v>3.0999999999999801</c:v>
                </c:pt>
                <c:pt idx="1326">
                  <c:v>3.1099999999999799</c:v>
                </c:pt>
                <c:pt idx="1327">
                  <c:v>3.1199999999999801</c:v>
                </c:pt>
                <c:pt idx="1328">
                  <c:v>3.1299999999999799</c:v>
                </c:pt>
                <c:pt idx="1329">
                  <c:v>3.1399999999999801</c:v>
                </c:pt>
                <c:pt idx="1330">
                  <c:v>3.1499999999999799</c:v>
                </c:pt>
                <c:pt idx="1331">
                  <c:v>3.1599999999999802</c:v>
                </c:pt>
                <c:pt idx="1332">
                  <c:v>3.1699999999999799</c:v>
                </c:pt>
                <c:pt idx="1333">
                  <c:v>3.17999999999997</c:v>
                </c:pt>
                <c:pt idx="1334">
                  <c:v>3.1899999999999702</c:v>
                </c:pt>
                <c:pt idx="1335">
                  <c:v>3.19999999999997</c:v>
                </c:pt>
                <c:pt idx="1336">
                  <c:v>3.2099999999999702</c:v>
                </c:pt>
                <c:pt idx="1337">
                  <c:v>3.21999999999997</c:v>
                </c:pt>
                <c:pt idx="1338">
                  <c:v>3.2299999999999698</c:v>
                </c:pt>
                <c:pt idx="1339">
                  <c:v>3.23999999999997</c:v>
                </c:pt>
                <c:pt idx="1340">
                  <c:v>3.2499999999999698</c:v>
                </c:pt>
                <c:pt idx="1341">
                  <c:v>3.25999999999997</c:v>
                </c:pt>
                <c:pt idx="1342">
                  <c:v>3.2699999999999698</c:v>
                </c:pt>
                <c:pt idx="1343">
                  <c:v>3.2799999999999701</c:v>
                </c:pt>
                <c:pt idx="1344">
                  <c:v>3.2899999999999698</c:v>
                </c:pt>
                <c:pt idx="1345">
                  <c:v>3.2999999999999701</c:v>
                </c:pt>
                <c:pt idx="1346">
                  <c:v>3.3099999999999699</c:v>
                </c:pt>
                <c:pt idx="1347">
                  <c:v>3.3199999999999701</c:v>
                </c:pt>
                <c:pt idx="1348">
                  <c:v>3.3299999999999699</c:v>
                </c:pt>
                <c:pt idx="1349">
                  <c:v>3.3399999999999701</c:v>
                </c:pt>
                <c:pt idx="1350">
                  <c:v>3.3499999999999699</c:v>
                </c:pt>
                <c:pt idx="1351">
                  <c:v>3.3599999999999701</c:v>
                </c:pt>
                <c:pt idx="1352">
                  <c:v>3.3699999999999699</c:v>
                </c:pt>
                <c:pt idx="1353">
                  <c:v>3.3799999999999701</c:v>
                </c:pt>
                <c:pt idx="1354">
                  <c:v>3.3899999999999699</c:v>
                </c:pt>
                <c:pt idx="1355">
                  <c:v>3.3999999999999702</c:v>
                </c:pt>
                <c:pt idx="1356">
                  <c:v>3.4099999999999699</c:v>
                </c:pt>
                <c:pt idx="1357">
                  <c:v>3.4199999999999702</c:v>
                </c:pt>
                <c:pt idx="1358">
                  <c:v>3.42999999999997</c:v>
                </c:pt>
                <c:pt idx="1359">
                  <c:v>3.4399999999999702</c:v>
                </c:pt>
                <c:pt idx="1360">
                  <c:v>3.44999999999997</c:v>
                </c:pt>
                <c:pt idx="1361">
                  <c:v>3.4599999999999702</c:v>
                </c:pt>
                <c:pt idx="1362">
                  <c:v>3.46999999999997</c:v>
                </c:pt>
                <c:pt idx="1363">
                  <c:v>3.4799999999999698</c:v>
                </c:pt>
                <c:pt idx="1364">
                  <c:v>3.48999999999997</c:v>
                </c:pt>
                <c:pt idx="1365">
                  <c:v>3.4999999999999698</c:v>
                </c:pt>
                <c:pt idx="1366">
                  <c:v>3.50999999999997</c:v>
                </c:pt>
                <c:pt idx="1367">
                  <c:v>3.5199999999999698</c:v>
                </c:pt>
                <c:pt idx="1368">
                  <c:v>3.5299999999999701</c:v>
                </c:pt>
                <c:pt idx="1369">
                  <c:v>3.5399999999999698</c:v>
                </c:pt>
                <c:pt idx="1370">
                  <c:v>3.5499999999999701</c:v>
                </c:pt>
                <c:pt idx="1371">
                  <c:v>3.5599999999999699</c:v>
                </c:pt>
                <c:pt idx="1372">
                  <c:v>3.5699999999999701</c:v>
                </c:pt>
                <c:pt idx="1373">
                  <c:v>3.5799999999999699</c:v>
                </c:pt>
                <c:pt idx="1374">
                  <c:v>3.5899999999999701</c:v>
                </c:pt>
                <c:pt idx="1375">
                  <c:v>3.5999999999999699</c:v>
                </c:pt>
                <c:pt idx="1376">
                  <c:v>3.6099999999999701</c:v>
                </c:pt>
                <c:pt idx="1377">
                  <c:v>3.6199999999999699</c:v>
                </c:pt>
                <c:pt idx="1378">
                  <c:v>3.6299999999999701</c:v>
                </c:pt>
                <c:pt idx="1379">
                  <c:v>3.6399999999999699</c:v>
                </c:pt>
                <c:pt idx="1380">
                  <c:v>3.6499999999999599</c:v>
                </c:pt>
                <c:pt idx="1381">
                  <c:v>3.6599999999999602</c:v>
                </c:pt>
                <c:pt idx="1382">
                  <c:v>3.66999999999996</c:v>
                </c:pt>
                <c:pt idx="1383">
                  <c:v>3.6799999999999602</c:v>
                </c:pt>
                <c:pt idx="1384">
                  <c:v>3.68999999999996</c:v>
                </c:pt>
                <c:pt idx="1385">
                  <c:v>3.6999999999999602</c:v>
                </c:pt>
                <c:pt idx="1386">
                  <c:v>3.70999999999996</c:v>
                </c:pt>
                <c:pt idx="1387">
                  <c:v>3.7199999999999598</c:v>
                </c:pt>
                <c:pt idx="1388">
                  <c:v>3.72999999999996</c:v>
                </c:pt>
                <c:pt idx="1389">
                  <c:v>3.7399999999999598</c:v>
                </c:pt>
                <c:pt idx="1390">
                  <c:v>3.74999999999996</c:v>
                </c:pt>
                <c:pt idx="1391">
                  <c:v>3.7599999999999598</c:v>
                </c:pt>
                <c:pt idx="1392">
                  <c:v>3.76999999999996</c:v>
                </c:pt>
                <c:pt idx="1393">
                  <c:v>3.7799999999999598</c:v>
                </c:pt>
                <c:pt idx="1394">
                  <c:v>3.7899999999999601</c:v>
                </c:pt>
                <c:pt idx="1395">
                  <c:v>3.7999999999999599</c:v>
                </c:pt>
                <c:pt idx="1396">
                  <c:v>3.8099999999999601</c:v>
                </c:pt>
                <c:pt idx="1397">
                  <c:v>3.8199999999999599</c:v>
                </c:pt>
                <c:pt idx="1398">
                  <c:v>3.8299999999999601</c:v>
                </c:pt>
                <c:pt idx="1399">
                  <c:v>3.8399999999999599</c:v>
                </c:pt>
                <c:pt idx="1400">
                  <c:v>3.8499999999999601</c:v>
                </c:pt>
                <c:pt idx="1401">
                  <c:v>3.8599999999999599</c:v>
                </c:pt>
                <c:pt idx="1402">
                  <c:v>3.8699999999999601</c:v>
                </c:pt>
                <c:pt idx="1403">
                  <c:v>3.8799999999999599</c:v>
                </c:pt>
                <c:pt idx="1404">
                  <c:v>3.8899999999999602</c:v>
                </c:pt>
                <c:pt idx="1405">
                  <c:v>3.8999999999999599</c:v>
                </c:pt>
                <c:pt idx="1406">
                  <c:v>3.9099999999999602</c:v>
                </c:pt>
                <c:pt idx="1407">
                  <c:v>3.91999999999996</c:v>
                </c:pt>
                <c:pt idx="1408">
                  <c:v>3.9299999999999602</c:v>
                </c:pt>
                <c:pt idx="1409">
                  <c:v>3.93999999999996</c:v>
                </c:pt>
                <c:pt idx="1410">
                  <c:v>3.9499999999999602</c:v>
                </c:pt>
                <c:pt idx="1411">
                  <c:v>3.95999999999996</c:v>
                </c:pt>
                <c:pt idx="1412">
                  <c:v>3.9699999999999598</c:v>
                </c:pt>
                <c:pt idx="1413">
                  <c:v>3.97999999999996</c:v>
                </c:pt>
                <c:pt idx="1414">
                  <c:v>3.9899999999999598</c:v>
                </c:pt>
                <c:pt idx="1415">
                  <c:v>3.99999999999996</c:v>
                </c:pt>
                <c:pt idx="1416">
                  <c:v>4.0099999999999598</c:v>
                </c:pt>
                <c:pt idx="1417">
                  <c:v>4.0199999999999596</c:v>
                </c:pt>
                <c:pt idx="1418">
                  <c:v>4.0299999999999603</c:v>
                </c:pt>
                <c:pt idx="1419">
                  <c:v>4.0399999999999601</c:v>
                </c:pt>
                <c:pt idx="1420">
                  <c:v>4.0499999999999599</c:v>
                </c:pt>
                <c:pt idx="1421">
                  <c:v>4.0599999999999596</c:v>
                </c:pt>
                <c:pt idx="1422">
                  <c:v>4.0699999999999603</c:v>
                </c:pt>
                <c:pt idx="1423">
                  <c:v>4.0799999999999601</c:v>
                </c:pt>
                <c:pt idx="1424">
                  <c:v>4.0899999999999599</c:v>
                </c:pt>
                <c:pt idx="1425">
                  <c:v>4.0999999999999597</c:v>
                </c:pt>
                <c:pt idx="1426">
                  <c:v>4.1099999999999604</c:v>
                </c:pt>
                <c:pt idx="1427">
                  <c:v>4.1199999999999504</c:v>
                </c:pt>
                <c:pt idx="1428">
                  <c:v>4.1299999999999502</c:v>
                </c:pt>
                <c:pt idx="1429">
                  <c:v>4.1399999999999499</c:v>
                </c:pt>
                <c:pt idx="1430">
                  <c:v>4.1499999999999497</c:v>
                </c:pt>
                <c:pt idx="1431">
                  <c:v>4.1599999999999504</c:v>
                </c:pt>
                <c:pt idx="1432">
                  <c:v>4.1699999999999502</c:v>
                </c:pt>
                <c:pt idx="1433">
                  <c:v>4.17999999999995</c:v>
                </c:pt>
                <c:pt idx="1434">
                  <c:v>4.1899999999999498</c:v>
                </c:pt>
                <c:pt idx="1435">
                  <c:v>4.1999999999999504</c:v>
                </c:pt>
                <c:pt idx="1436">
                  <c:v>4.2099999999999502</c:v>
                </c:pt>
                <c:pt idx="1437">
                  <c:v>4.21999999999995</c:v>
                </c:pt>
                <c:pt idx="1438">
                  <c:v>4.2299999999999498</c:v>
                </c:pt>
                <c:pt idx="1439">
                  <c:v>4.2399999999999496</c:v>
                </c:pt>
                <c:pt idx="1440">
                  <c:v>4.2499999999999503</c:v>
                </c:pt>
                <c:pt idx="1441">
                  <c:v>4.25999999999995</c:v>
                </c:pt>
                <c:pt idx="1442">
                  <c:v>4.2699999999999498</c:v>
                </c:pt>
                <c:pt idx="1443">
                  <c:v>4.2799999999999496</c:v>
                </c:pt>
                <c:pt idx="1444">
                  <c:v>4.2899999999999503</c:v>
                </c:pt>
                <c:pt idx="1445">
                  <c:v>4.2999999999999501</c:v>
                </c:pt>
                <c:pt idx="1446">
                  <c:v>4.3099999999999499</c:v>
                </c:pt>
                <c:pt idx="1447">
                  <c:v>4.3199999999999497</c:v>
                </c:pt>
                <c:pt idx="1448">
                  <c:v>4.3299999999999503</c:v>
                </c:pt>
                <c:pt idx="1449">
                  <c:v>4.3399999999999501</c:v>
                </c:pt>
                <c:pt idx="1450">
                  <c:v>4.3499999999999499</c:v>
                </c:pt>
                <c:pt idx="1451">
                  <c:v>4.3599999999999497</c:v>
                </c:pt>
                <c:pt idx="1452">
                  <c:v>4.3699999999999504</c:v>
                </c:pt>
                <c:pt idx="1453">
                  <c:v>4.3799999999999502</c:v>
                </c:pt>
                <c:pt idx="1454">
                  <c:v>4.3899999999999499</c:v>
                </c:pt>
                <c:pt idx="1455">
                  <c:v>4.3999999999999497</c:v>
                </c:pt>
                <c:pt idx="1456">
                  <c:v>4.4099999999999504</c:v>
                </c:pt>
                <c:pt idx="1457">
                  <c:v>4.4199999999999502</c:v>
                </c:pt>
                <c:pt idx="1458">
                  <c:v>4.42999999999995</c:v>
                </c:pt>
                <c:pt idx="1459">
                  <c:v>4.4399999999999498</c:v>
                </c:pt>
                <c:pt idx="1460">
                  <c:v>4.4499999999999504</c:v>
                </c:pt>
                <c:pt idx="1461">
                  <c:v>4.4599999999999502</c:v>
                </c:pt>
                <c:pt idx="1462">
                  <c:v>4.46999999999995</c:v>
                </c:pt>
                <c:pt idx="1463">
                  <c:v>4.4799999999999498</c:v>
                </c:pt>
                <c:pt idx="1464">
                  <c:v>4.4899999999999496</c:v>
                </c:pt>
                <c:pt idx="1465">
                  <c:v>4.4999999999999503</c:v>
                </c:pt>
                <c:pt idx="1466">
                  <c:v>4.50999999999995</c:v>
                </c:pt>
                <c:pt idx="1467">
                  <c:v>4.5199999999999498</c:v>
                </c:pt>
                <c:pt idx="1468">
                  <c:v>4.5299999999999496</c:v>
                </c:pt>
                <c:pt idx="1469">
                  <c:v>4.5399999999999503</c:v>
                </c:pt>
                <c:pt idx="1470">
                  <c:v>4.5499999999999501</c:v>
                </c:pt>
                <c:pt idx="1471">
                  <c:v>4.5599999999999499</c:v>
                </c:pt>
                <c:pt idx="1472">
                  <c:v>4.5699999999999497</c:v>
                </c:pt>
                <c:pt idx="1473">
                  <c:v>4.5799999999999503</c:v>
                </c:pt>
                <c:pt idx="1474">
                  <c:v>4.5899999999999403</c:v>
                </c:pt>
                <c:pt idx="1475">
                  <c:v>4.5999999999999401</c:v>
                </c:pt>
                <c:pt idx="1476">
                  <c:v>4.6099999999999399</c:v>
                </c:pt>
                <c:pt idx="1477">
                  <c:v>4.6199999999999397</c:v>
                </c:pt>
                <c:pt idx="1478">
                  <c:v>4.6299999999999404</c:v>
                </c:pt>
                <c:pt idx="1479">
                  <c:v>4.6399999999999402</c:v>
                </c:pt>
                <c:pt idx="1480">
                  <c:v>4.64999999999994</c:v>
                </c:pt>
                <c:pt idx="1481">
                  <c:v>4.6599999999999397</c:v>
                </c:pt>
                <c:pt idx="1482">
                  <c:v>4.6699999999999404</c:v>
                </c:pt>
                <c:pt idx="1483">
                  <c:v>4.6799999999999402</c:v>
                </c:pt>
                <c:pt idx="1484">
                  <c:v>4.68999999999994</c:v>
                </c:pt>
                <c:pt idx="1485">
                  <c:v>4.6999999999999398</c:v>
                </c:pt>
                <c:pt idx="1486">
                  <c:v>4.7099999999999396</c:v>
                </c:pt>
                <c:pt idx="1487">
                  <c:v>4.7199999999999402</c:v>
                </c:pt>
                <c:pt idx="1488">
                  <c:v>4.72999999999994</c:v>
                </c:pt>
                <c:pt idx="1489">
                  <c:v>4.7399999999999398</c:v>
                </c:pt>
                <c:pt idx="1490">
                  <c:v>4.7499999999999396</c:v>
                </c:pt>
                <c:pt idx="1491">
                  <c:v>4.7599999999999403</c:v>
                </c:pt>
                <c:pt idx="1492">
                  <c:v>4.7699999999999401</c:v>
                </c:pt>
                <c:pt idx="1493">
                  <c:v>4.7799999999999399</c:v>
                </c:pt>
                <c:pt idx="1494">
                  <c:v>4.7899999999999396</c:v>
                </c:pt>
                <c:pt idx="1495">
                  <c:v>4.7999999999999403</c:v>
                </c:pt>
                <c:pt idx="1496">
                  <c:v>4.8099999999999401</c:v>
                </c:pt>
                <c:pt idx="1497">
                  <c:v>4.8199999999999399</c:v>
                </c:pt>
                <c:pt idx="1498">
                  <c:v>4.8299999999999397</c:v>
                </c:pt>
                <c:pt idx="1499">
                  <c:v>4.8399999999999403</c:v>
                </c:pt>
                <c:pt idx="1500">
                  <c:v>4.8499999999999401</c:v>
                </c:pt>
                <c:pt idx="1501">
                  <c:v>4.8599999999999399</c:v>
                </c:pt>
                <c:pt idx="1502">
                  <c:v>4.8699999999999397</c:v>
                </c:pt>
                <c:pt idx="1503">
                  <c:v>4.8799999999999404</c:v>
                </c:pt>
                <c:pt idx="1504">
                  <c:v>4.8899999999999402</c:v>
                </c:pt>
                <c:pt idx="1505">
                  <c:v>4.89999999999994</c:v>
                </c:pt>
                <c:pt idx="1506">
                  <c:v>4.9099999999999397</c:v>
                </c:pt>
                <c:pt idx="1507">
                  <c:v>4.9199999999999404</c:v>
                </c:pt>
                <c:pt idx="1508">
                  <c:v>4.9299999999999402</c:v>
                </c:pt>
                <c:pt idx="1509">
                  <c:v>4.93999999999994</c:v>
                </c:pt>
                <c:pt idx="1510">
                  <c:v>4.9499999999999398</c:v>
                </c:pt>
                <c:pt idx="1511">
                  <c:v>4.9599999999999396</c:v>
                </c:pt>
                <c:pt idx="1512">
                  <c:v>4.9699999999999402</c:v>
                </c:pt>
                <c:pt idx="1513">
                  <c:v>4.97999999999994</c:v>
                </c:pt>
                <c:pt idx="1514">
                  <c:v>4.9899999999999398</c:v>
                </c:pt>
                <c:pt idx="1515">
                  <c:v>4.9999999999999396</c:v>
                </c:pt>
                <c:pt idx="1516">
                  <c:v>5.0999999999999996</c:v>
                </c:pt>
                <c:pt idx="1517">
                  <c:v>5.2000000000000597</c:v>
                </c:pt>
                <c:pt idx="1518">
                  <c:v>5.3000000000001197</c:v>
                </c:pt>
                <c:pt idx="1519">
                  <c:v>5.4000000000001798</c:v>
                </c:pt>
                <c:pt idx="1520">
                  <c:v>5.5000000000002398</c:v>
                </c:pt>
                <c:pt idx="1521">
                  <c:v>5.6000000000002998</c:v>
                </c:pt>
                <c:pt idx="1522">
                  <c:v>5.7000000000003599</c:v>
                </c:pt>
                <c:pt idx="1523">
                  <c:v>5.8000000000004199</c:v>
                </c:pt>
                <c:pt idx="1524">
                  <c:v>5.90000000000048</c:v>
                </c:pt>
                <c:pt idx="1525">
                  <c:v>6.00000000000054</c:v>
                </c:pt>
                <c:pt idx="1526">
                  <c:v>6.1000000000006001</c:v>
                </c:pt>
                <c:pt idx="1527">
                  <c:v>6.2000000000006601</c:v>
                </c:pt>
                <c:pt idx="1528">
                  <c:v>6.3000000000007201</c:v>
                </c:pt>
                <c:pt idx="1529">
                  <c:v>6.4000000000007802</c:v>
                </c:pt>
                <c:pt idx="1530">
                  <c:v>6.5000000000008402</c:v>
                </c:pt>
                <c:pt idx="1531">
                  <c:v>6.6000000000009003</c:v>
                </c:pt>
                <c:pt idx="1532">
                  <c:v>6.7000000000009603</c:v>
                </c:pt>
                <c:pt idx="1533">
                  <c:v>6.8000000000010203</c:v>
                </c:pt>
                <c:pt idx="1534">
                  <c:v>6.9000000000010804</c:v>
                </c:pt>
                <c:pt idx="1535">
                  <c:v>7.0000000000011404</c:v>
                </c:pt>
                <c:pt idx="1536">
                  <c:v>7.1000000000011996</c:v>
                </c:pt>
                <c:pt idx="1537">
                  <c:v>7.2000000000012596</c:v>
                </c:pt>
                <c:pt idx="1538">
                  <c:v>7.3000000000013197</c:v>
                </c:pt>
                <c:pt idx="1539">
                  <c:v>7.4000000000013797</c:v>
                </c:pt>
                <c:pt idx="1540">
                  <c:v>7.5000000000014397</c:v>
                </c:pt>
                <c:pt idx="1541">
                  <c:v>7.6000000000014998</c:v>
                </c:pt>
                <c:pt idx="1542">
                  <c:v>7.7000000000015598</c:v>
                </c:pt>
                <c:pt idx="1543">
                  <c:v>7.8000000000016199</c:v>
                </c:pt>
                <c:pt idx="1544">
                  <c:v>7.9000000000016799</c:v>
                </c:pt>
                <c:pt idx="1545">
                  <c:v>8.0000000000017408</c:v>
                </c:pt>
                <c:pt idx="1546">
                  <c:v>8.1000000000018009</c:v>
                </c:pt>
                <c:pt idx="1547">
                  <c:v>8.2000000000018591</c:v>
                </c:pt>
                <c:pt idx="1548">
                  <c:v>8.3000000000019192</c:v>
                </c:pt>
                <c:pt idx="1549">
                  <c:v>8.4000000000019792</c:v>
                </c:pt>
                <c:pt idx="1550">
                  <c:v>8.5000000000020393</c:v>
                </c:pt>
                <c:pt idx="1551">
                  <c:v>8.6000000000020993</c:v>
                </c:pt>
                <c:pt idx="1552">
                  <c:v>8.7000000000021593</c:v>
                </c:pt>
                <c:pt idx="1553">
                  <c:v>8.8000000000022194</c:v>
                </c:pt>
                <c:pt idx="1554">
                  <c:v>8.9000000000022794</c:v>
                </c:pt>
                <c:pt idx="1555">
                  <c:v>9.0000000000023395</c:v>
                </c:pt>
                <c:pt idx="1556">
                  <c:v>9.1000000000023995</c:v>
                </c:pt>
                <c:pt idx="1557">
                  <c:v>9.2000000000024595</c:v>
                </c:pt>
                <c:pt idx="1558">
                  <c:v>9.3000000000025196</c:v>
                </c:pt>
                <c:pt idx="1559">
                  <c:v>9.4000000000025796</c:v>
                </c:pt>
                <c:pt idx="1560">
                  <c:v>9.5000000000026397</c:v>
                </c:pt>
                <c:pt idx="1561">
                  <c:v>9.6000000000026997</c:v>
                </c:pt>
                <c:pt idx="1562">
                  <c:v>9.7000000000027597</c:v>
                </c:pt>
                <c:pt idx="1563">
                  <c:v>9.8000000000028198</c:v>
                </c:pt>
                <c:pt idx="1564">
                  <c:v>9.9000000000028798</c:v>
                </c:pt>
                <c:pt idx="1565">
                  <c:v>10.000000000002901</c:v>
                </c:pt>
                <c:pt idx="1566">
                  <c:v>10.100000000003</c:v>
                </c:pt>
                <c:pt idx="1567">
                  <c:v>10.200000000003101</c:v>
                </c:pt>
                <c:pt idx="1568">
                  <c:v>10.3000000000031</c:v>
                </c:pt>
                <c:pt idx="1569">
                  <c:v>10.4000000000032</c:v>
                </c:pt>
                <c:pt idx="1570">
                  <c:v>10.500000000003199</c:v>
                </c:pt>
                <c:pt idx="1571">
                  <c:v>10.6000000000033</c:v>
                </c:pt>
                <c:pt idx="1572">
                  <c:v>10.700000000003399</c:v>
                </c:pt>
                <c:pt idx="1573">
                  <c:v>10.800000000003401</c:v>
                </c:pt>
                <c:pt idx="1574">
                  <c:v>10.9000000000035</c:v>
                </c:pt>
                <c:pt idx="1575">
                  <c:v>11.000000000003499</c:v>
                </c:pt>
                <c:pt idx="1576">
                  <c:v>11.1000000000036</c:v>
                </c:pt>
                <c:pt idx="1577">
                  <c:v>11.200000000003699</c:v>
                </c:pt>
                <c:pt idx="1578">
                  <c:v>11.300000000003701</c:v>
                </c:pt>
                <c:pt idx="1579">
                  <c:v>11.4000000000038</c:v>
                </c:pt>
                <c:pt idx="1580">
                  <c:v>11.5000000000038</c:v>
                </c:pt>
                <c:pt idx="1581">
                  <c:v>11.600000000003901</c:v>
                </c:pt>
                <c:pt idx="1582">
                  <c:v>11.700000000004</c:v>
                </c:pt>
                <c:pt idx="1583">
                  <c:v>11.800000000003999</c:v>
                </c:pt>
                <c:pt idx="1584">
                  <c:v>11.9000000000041</c:v>
                </c:pt>
                <c:pt idx="1585">
                  <c:v>12.0000000000041</c:v>
                </c:pt>
                <c:pt idx="1586">
                  <c:v>12.100000000004201</c:v>
                </c:pt>
                <c:pt idx="1587">
                  <c:v>12.2000000000043</c:v>
                </c:pt>
                <c:pt idx="1588">
                  <c:v>12.300000000004299</c:v>
                </c:pt>
                <c:pt idx="1589">
                  <c:v>12.4000000000044</c:v>
                </c:pt>
                <c:pt idx="1590">
                  <c:v>12.5000000000044</c:v>
                </c:pt>
                <c:pt idx="1591">
                  <c:v>12.600000000004499</c:v>
                </c:pt>
                <c:pt idx="1592">
                  <c:v>12.7000000000046</c:v>
                </c:pt>
                <c:pt idx="1593">
                  <c:v>12.8000000000046</c:v>
                </c:pt>
                <c:pt idx="1594">
                  <c:v>12.900000000004701</c:v>
                </c:pt>
                <c:pt idx="1595">
                  <c:v>13.0000000000047</c:v>
                </c:pt>
                <c:pt idx="1596">
                  <c:v>13.100000000004799</c:v>
                </c:pt>
                <c:pt idx="1597">
                  <c:v>13.2000000000049</c:v>
                </c:pt>
                <c:pt idx="1598">
                  <c:v>13.3000000000049</c:v>
                </c:pt>
                <c:pt idx="1599">
                  <c:v>13.400000000005001</c:v>
                </c:pt>
                <c:pt idx="1600">
                  <c:v>13.500000000005</c:v>
                </c:pt>
                <c:pt idx="1601">
                  <c:v>13.6000000000051</c:v>
                </c:pt>
                <c:pt idx="1602">
                  <c:v>13.7000000000052</c:v>
                </c:pt>
                <c:pt idx="1603">
                  <c:v>13.8000000000052</c:v>
                </c:pt>
                <c:pt idx="1604">
                  <c:v>13.900000000005299</c:v>
                </c:pt>
                <c:pt idx="1605">
                  <c:v>14.000000000005301</c:v>
                </c:pt>
                <c:pt idx="1606">
                  <c:v>14.1000000000054</c:v>
                </c:pt>
                <c:pt idx="1607">
                  <c:v>14.200000000005501</c:v>
                </c:pt>
                <c:pt idx="1608">
                  <c:v>14.3000000000055</c:v>
                </c:pt>
                <c:pt idx="1609">
                  <c:v>14.400000000005599</c:v>
                </c:pt>
                <c:pt idx="1610">
                  <c:v>14.500000000005601</c:v>
                </c:pt>
                <c:pt idx="1611">
                  <c:v>14.6000000000057</c:v>
                </c:pt>
                <c:pt idx="1612">
                  <c:v>14.700000000005801</c:v>
                </c:pt>
                <c:pt idx="1613">
                  <c:v>14.800000000005801</c:v>
                </c:pt>
                <c:pt idx="1614">
                  <c:v>14.9000000000059</c:v>
                </c:pt>
                <c:pt idx="1615">
                  <c:v>15.000000000005899</c:v>
                </c:pt>
                <c:pt idx="1616">
                  <c:v>15.100000000006</c:v>
                </c:pt>
                <c:pt idx="1617">
                  <c:v>15.200000000006</c:v>
                </c:pt>
                <c:pt idx="1618">
                  <c:v>15.300000000006101</c:v>
                </c:pt>
                <c:pt idx="1619">
                  <c:v>15.4000000000061</c:v>
                </c:pt>
                <c:pt idx="1620">
                  <c:v>15.500000000006199</c:v>
                </c:pt>
                <c:pt idx="1621">
                  <c:v>15.6000000000063</c:v>
                </c:pt>
                <c:pt idx="1622">
                  <c:v>15.7000000000063</c:v>
                </c:pt>
                <c:pt idx="1623">
                  <c:v>15.800000000006399</c:v>
                </c:pt>
                <c:pt idx="1624">
                  <c:v>15.900000000006401</c:v>
                </c:pt>
                <c:pt idx="1625">
                  <c:v>16.000000000006501</c:v>
                </c:pt>
                <c:pt idx="1626">
                  <c:v>16.100000000006599</c:v>
                </c:pt>
                <c:pt idx="1627">
                  <c:v>16.2000000000066</c:v>
                </c:pt>
                <c:pt idx="1628">
                  <c:v>16.300000000006701</c:v>
                </c:pt>
                <c:pt idx="1629">
                  <c:v>16.400000000006699</c:v>
                </c:pt>
                <c:pt idx="1630">
                  <c:v>16.5000000000068</c:v>
                </c:pt>
                <c:pt idx="1631">
                  <c:v>16.600000000006901</c:v>
                </c:pt>
                <c:pt idx="1632">
                  <c:v>16.700000000006899</c:v>
                </c:pt>
                <c:pt idx="1633">
                  <c:v>16.800000000007</c:v>
                </c:pt>
                <c:pt idx="1634">
                  <c:v>16.900000000007001</c:v>
                </c:pt>
                <c:pt idx="1635">
                  <c:v>17.000000000007098</c:v>
                </c:pt>
                <c:pt idx="1636">
                  <c:v>17.100000000007199</c:v>
                </c:pt>
                <c:pt idx="1637">
                  <c:v>17.200000000007201</c:v>
                </c:pt>
                <c:pt idx="1638">
                  <c:v>17.300000000007302</c:v>
                </c:pt>
                <c:pt idx="1639">
                  <c:v>17.400000000007299</c:v>
                </c:pt>
                <c:pt idx="1640">
                  <c:v>17.5000000000074</c:v>
                </c:pt>
                <c:pt idx="1641">
                  <c:v>17.600000000007501</c:v>
                </c:pt>
                <c:pt idx="1642">
                  <c:v>17.700000000007499</c:v>
                </c:pt>
                <c:pt idx="1643">
                  <c:v>17.8000000000076</c:v>
                </c:pt>
                <c:pt idx="1644">
                  <c:v>17.900000000007601</c:v>
                </c:pt>
                <c:pt idx="1645">
                  <c:v>18.000000000007699</c:v>
                </c:pt>
                <c:pt idx="1646">
                  <c:v>18.1000000000078</c:v>
                </c:pt>
                <c:pt idx="1647">
                  <c:v>18.200000000007801</c:v>
                </c:pt>
                <c:pt idx="1648">
                  <c:v>18.300000000007898</c:v>
                </c:pt>
                <c:pt idx="1649">
                  <c:v>18.4000000000079</c:v>
                </c:pt>
                <c:pt idx="1650">
                  <c:v>18.500000000008001</c:v>
                </c:pt>
                <c:pt idx="1651">
                  <c:v>18.600000000008102</c:v>
                </c:pt>
                <c:pt idx="1652">
                  <c:v>18.700000000008099</c:v>
                </c:pt>
                <c:pt idx="1653">
                  <c:v>18.8000000000082</c:v>
                </c:pt>
                <c:pt idx="1654">
                  <c:v>18.900000000008198</c:v>
                </c:pt>
                <c:pt idx="1655">
                  <c:v>19.000000000008299</c:v>
                </c:pt>
                <c:pt idx="1656">
                  <c:v>19.1000000000084</c:v>
                </c:pt>
                <c:pt idx="1657">
                  <c:v>19.200000000008401</c:v>
                </c:pt>
                <c:pt idx="1658">
                  <c:v>19.300000000008499</c:v>
                </c:pt>
                <c:pt idx="1659">
                  <c:v>19.4000000000085</c:v>
                </c:pt>
                <c:pt idx="1660">
                  <c:v>19.500000000008601</c:v>
                </c:pt>
                <c:pt idx="1661">
                  <c:v>19.600000000008698</c:v>
                </c:pt>
                <c:pt idx="1662">
                  <c:v>19.7000000000087</c:v>
                </c:pt>
                <c:pt idx="1663">
                  <c:v>19.800000000008801</c:v>
                </c:pt>
                <c:pt idx="1664">
                  <c:v>19.900000000008799</c:v>
                </c:pt>
                <c:pt idx="1665">
                  <c:v>20.0000000000089</c:v>
                </c:pt>
                <c:pt idx="1666">
                  <c:v>20.100000000009</c:v>
                </c:pt>
                <c:pt idx="1667">
                  <c:v>20.200000000008998</c:v>
                </c:pt>
                <c:pt idx="1668">
                  <c:v>20.300000000009099</c:v>
                </c:pt>
                <c:pt idx="1669">
                  <c:v>20.400000000009101</c:v>
                </c:pt>
                <c:pt idx="1670">
                  <c:v>20.500000000009202</c:v>
                </c:pt>
                <c:pt idx="1671">
                  <c:v>20.600000000009299</c:v>
                </c:pt>
                <c:pt idx="1672">
                  <c:v>20.7000000000093</c:v>
                </c:pt>
                <c:pt idx="1673">
                  <c:v>20.800000000009401</c:v>
                </c:pt>
                <c:pt idx="1674">
                  <c:v>20.900000000009399</c:v>
                </c:pt>
                <c:pt idx="1675">
                  <c:v>21.0000000000095</c:v>
                </c:pt>
                <c:pt idx="1676">
                  <c:v>21.100000000009601</c:v>
                </c:pt>
                <c:pt idx="1677">
                  <c:v>21.200000000009599</c:v>
                </c:pt>
                <c:pt idx="1678">
                  <c:v>21.3000000000097</c:v>
                </c:pt>
                <c:pt idx="1679">
                  <c:v>21.400000000009701</c:v>
                </c:pt>
                <c:pt idx="1680">
                  <c:v>21.500000000009798</c:v>
                </c:pt>
                <c:pt idx="1681">
                  <c:v>21.600000000009899</c:v>
                </c:pt>
                <c:pt idx="1682">
                  <c:v>21.700000000009901</c:v>
                </c:pt>
                <c:pt idx="1683">
                  <c:v>21.800000000010002</c:v>
                </c:pt>
                <c:pt idx="1684">
                  <c:v>21.900000000009999</c:v>
                </c:pt>
                <c:pt idx="1685">
                  <c:v>22.0000000000101</c:v>
                </c:pt>
                <c:pt idx="1686">
                  <c:v>22.100000000010201</c:v>
                </c:pt>
                <c:pt idx="1687">
                  <c:v>22.200000000010199</c:v>
                </c:pt>
                <c:pt idx="1688">
                  <c:v>22.3000000000103</c:v>
                </c:pt>
                <c:pt idx="1689">
                  <c:v>22.400000000010301</c:v>
                </c:pt>
                <c:pt idx="1690">
                  <c:v>22.500000000010399</c:v>
                </c:pt>
                <c:pt idx="1691">
                  <c:v>22.6000000000105</c:v>
                </c:pt>
                <c:pt idx="1692">
                  <c:v>22.700000000010501</c:v>
                </c:pt>
                <c:pt idx="1693">
                  <c:v>22.800000000010598</c:v>
                </c:pt>
                <c:pt idx="1694">
                  <c:v>22.9000000000106</c:v>
                </c:pt>
                <c:pt idx="1695">
                  <c:v>23.000000000010701</c:v>
                </c:pt>
                <c:pt idx="1696">
                  <c:v>23.100000000010802</c:v>
                </c:pt>
                <c:pt idx="1697">
                  <c:v>23.2000000000108</c:v>
                </c:pt>
                <c:pt idx="1698">
                  <c:v>23.3000000000109</c:v>
                </c:pt>
                <c:pt idx="1699">
                  <c:v>23.400000000010898</c:v>
                </c:pt>
                <c:pt idx="1700">
                  <c:v>23.500000000010999</c:v>
                </c:pt>
                <c:pt idx="1701">
                  <c:v>23.6000000000111</c:v>
                </c:pt>
                <c:pt idx="1702">
                  <c:v>23.700000000011102</c:v>
                </c:pt>
                <c:pt idx="1703">
                  <c:v>23.800000000011199</c:v>
                </c:pt>
                <c:pt idx="1704">
                  <c:v>23.9000000000112</c:v>
                </c:pt>
                <c:pt idx="1705">
                  <c:v>24.000000000011301</c:v>
                </c:pt>
                <c:pt idx="1706">
                  <c:v>24.100000000011399</c:v>
                </c:pt>
                <c:pt idx="1707">
                  <c:v>24.2000000000114</c:v>
                </c:pt>
                <c:pt idx="1708">
                  <c:v>24.300000000011501</c:v>
                </c:pt>
                <c:pt idx="1709">
                  <c:v>24.400000000011499</c:v>
                </c:pt>
                <c:pt idx="1710">
                  <c:v>24.5000000000116</c:v>
                </c:pt>
                <c:pt idx="1711">
                  <c:v>24.600000000011701</c:v>
                </c:pt>
                <c:pt idx="1712">
                  <c:v>24.700000000011698</c:v>
                </c:pt>
                <c:pt idx="1713">
                  <c:v>24.800000000011799</c:v>
                </c:pt>
                <c:pt idx="1714">
                  <c:v>24.900000000011801</c:v>
                </c:pt>
                <c:pt idx="1715">
                  <c:v>25.000000000011902</c:v>
                </c:pt>
                <c:pt idx="1716">
                  <c:v>25.100000000011999</c:v>
                </c:pt>
                <c:pt idx="1717">
                  <c:v>25.200000000012</c:v>
                </c:pt>
                <c:pt idx="1718">
                  <c:v>25.300000000012101</c:v>
                </c:pt>
                <c:pt idx="1719">
                  <c:v>25.400000000012099</c:v>
                </c:pt>
                <c:pt idx="1720">
                  <c:v>25.5000000000122</c:v>
                </c:pt>
                <c:pt idx="1721">
                  <c:v>25.600000000012301</c:v>
                </c:pt>
                <c:pt idx="1722">
                  <c:v>25.700000000012299</c:v>
                </c:pt>
                <c:pt idx="1723">
                  <c:v>25.8000000000124</c:v>
                </c:pt>
                <c:pt idx="1724">
                  <c:v>25.900000000012401</c:v>
                </c:pt>
                <c:pt idx="1725">
                  <c:v>26.000000000012498</c:v>
                </c:pt>
                <c:pt idx="1726">
                  <c:v>26.100000000012599</c:v>
                </c:pt>
                <c:pt idx="1727">
                  <c:v>26.200000000012601</c:v>
                </c:pt>
                <c:pt idx="1728">
                  <c:v>26.300000000012702</c:v>
                </c:pt>
                <c:pt idx="1729">
                  <c:v>26.4000000000127</c:v>
                </c:pt>
                <c:pt idx="1730">
                  <c:v>26.5000000000128</c:v>
                </c:pt>
                <c:pt idx="1731">
                  <c:v>26.600000000012901</c:v>
                </c:pt>
                <c:pt idx="1732">
                  <c:v>26.700000000012899</c:v>
                </c:pt>
                <c:pt idx="1733">
                  <c:v>26.800000000013</c:v>
                </c:pt>
                <c:pt idx="1734">
                  <c:v>26.900000000013101</c:v>
                </c:pt>
                <c:pt idx="1735">
                  <c:v>27.000000000013099</c:v>
                </c:pt>
                <c:pt idx="1736">
                  <c:v>27.1000000000132</c:v>
                </c:pt>
                <c:pt idx="1737">
                  <c:v>27.200000000013201</c:v>
                </c:pt>
                <c:pt idx="1738">
                  <c:v>27.300000000013299</c:v>
                </c:pt>
                <c:pt idx="1739">
                  <c:v>27.4000000000133</c:v>
                </c:pt>
                <c:pt idx="1740">
                  <c:v>27.500000000013401</c:v>
                </c:pt>
                <c:pt idx="1741">
                  <c:v>27.600000000013502</c:v>
                </c:pt>
                <c:pt idx="1742">
                  <c:v>27.7000000000135</c:v>
                </c:pt>
                <c:pt idx="1743">
                  <c:v>27.8000000000136</c:v>
                </c:pt>
                <c:pt idx="1744">
                  <c:v>27.900000000013598</c:v>
                </c:pt>
                <c:pt idx="1745">
                  <c:v>28.000000000013699</c:v>
                </c:pt>
                <c:pt idx="1746">
                  <c:v>28.1000000000138</c:v>
                </c:pt>
                <c:pt idx="1747">
                  <c:v>28.200000000013802</c:v>
                </c:pt>
                <c:pt idx="1748">
                  <c:v>28.300000000013899</c:v>
                </c:pt>
                <c:pt idx="1749">
                  <c:v>28.4000000000139</c:v>
                </c:pt>
                <c:pt idx="1750">
                  <c:v>28.500000000014001</c:v>
                </c:pt>
                <c:pt idx="1751">
                  <c:v>28.600000000014099</c:v>
                </c:pt>
                <c:pt idx="1752">
                  <c:v>28.7000000000141</c:v>
                </c:pt>
                <c:pt idx="1753">
                  <c:v>28.800000000014201</c:v>
                </c:pt>
                <c:pt idx="1754">
                  <c:v>28.900000000014298</c:v>
                </c:pt>
                <c:pt idx="1755">
                  <c:v>29.0000000000143</c:v>
                </c:pt>
                <c:pt idx="1756">
                  <c:v>29.100000000014401</c:v>
                </c:pt>
                <c:pt idx="1757">
                  <c:v>29.200000000014398</c:v>
                </c:pt>
                <c:pt idx="1758">
                  <c:v>29.300000000014499</c:v>
                </c:pt>
                <c:pt idx="1759">
                  <c:v>29.400000000014501</c:v>
                </c:pt>
                <c:pt idx="1760">
                  <c:v>29.500000000014602</c:v>
                </c:pt>
                <c:pt idx="1761">
                  <c:v>29.600000000014699</c:v>
                </c:pt>
                <c:pt idx="1762">
                  <c:v>29.7000000000147</c:v>
                </c:pt>
                <c:pt idx="1763">
                  <c:v>29.800000000014801</c:v>
                </c:pt>
                <c:pt idx="1764">
                  <c:v>29.900000000014799</c:v>
                </c:pt>
                <c:pt idx="1765">
                  <c:v>30.0000000000149</c:v>
                </c:pt>
                <c:pt idx="1766">
                  <c:v>30.100000000015001</c:v>
                </c:pt>
                <c:pt idx="1767">
                  <c:v>30.200000000014999</c:v>
                </c:pt>
                <c:pt idx="1768">
                  <c:v>30.3000000000151</c:v>
                </c:pt>
                <c:pt idx="1769">
                  <c:v>30.400000000015201</c:v>
                </c:pt>
                <c:pt idx="1770">
                  <c:v>30.500000000015199</c:v>
                </c:pt>
                <c:pt idx="1771">
                  <c:v>30.600000000015299</c:v>
                </c:pt>
                <c:pt idx="1772">
                  <c:v>30.700000000015301</c:v>
                </c:pt>
                <c:pt idx="1773">
                  <c:v>30.800000000015402</c:v>
                </c:pt>
                <c:pt idx="1774">
                  <c:v>30.900000000015499</c:v>
                </c:pt>
                <c:pt idx="1775">
                  <c:v>31.0000000000155</c:v>
                </c:pt>
                <c:pt idx="1776">
                  <c:v>31.100000000015601</c:v>
                </c:pt>
                <c:pt idx="1777">
                  <c:v>31.200000000015599</c:v>
                </c:pt>
                <c:pt idx="1778">
                  <c:v>31.3000000000157</c:v>
                </c:pt>
                <c:pt idx="1779">
                  <c:v>31.400000000015801</c:v>
                </c:pt>
                <c:pt idx="1780">
                  <c:v>31.500000000015799</c:v>
                </c:pt>
                <c:pt idx="1781">
                  <c:v>31.6000000000159</c:v>
                </c:pt>
                <c:pt idx="1782">
                  <c:v>31.700000000015901</c:v>
                </c:pt>
                <c:pt idx="1783">
                  <c:v>31.800000000015999</c:v>
                </c:pt>
                <c:pt idx="1784">
                  <c:v>31.900000000016</c:v>
                </c:pt>
                <c:pt idx="1785">
                  <c:v>32.000000000016101</c:v>
                </c:pt>
                <c:pt idx="1786">
                  <c:v>32.100000000016202</c:v>
                </c:pt>
                <c:pt idx="1787">
                  <c:v>32.200000000016203</c:v>
                </c:pt>
                <c:pt idx="1788">
                  <c:v>32.300000000016297</c:v>
                </c:pt>
                <c:pt idx="1789">
                  <c:v>32.400000000016398</c:v>
                </c:pt>
                <c:pt idx="1790">
                  <c:v>32.500000000016399</c:v>
                </c:pt>
                <c:pt idx="1791">
                  <c:v>32.6000000000165</c:v>
                </c:pt>
                <c:pt idx="1792">
                  <c:v>32.700000000016502</c:v>
                </c:pt>
                <c:pt idx="1793">
                  <c:v>32.800000000016603</c:v>
                </c:pt>
                <c:pt idx="1794">
                  <c:v>32.900000000016703</c:v>
                </c:pt>
                <c:pt idx="1795">
                  <c:v>33.000000000016698</c:v>
                </c:pt>
                <c:pt idx="1796">
                  <c:v>33.100000000016799</c:v>
                </c:pt>
                <c:pt idx="1797">
                  <c:v>33.2000000000168</c:v>
                </c:pt>
                <c:pt idx="1798">
                  <c:v>33.300000000016901</c:v>
                </c:pt>
                <c:pt idx="1799">
                  <c:v>33.400000000017002</c:v>
                </c:pt>
                <c:pt idx="1800">
                  <c:v>33.500000000017003</c:v>
                </c:pt>
                <c:pt idx="1801">
                  <c:v>33.600000000017097</c:v>
                </c:pt>
                <c:pt idx="1802">
                  <c:v>33.700000000017099</c:v>
                </c:pt>
                <c:pt idx="1803">
                  <c:v>33.800000000017199</c:v>
                </c:pt>
                <c:pt idx="1804">
                  <c:v>33.9000000000173</c:v>
                </c:pt>
                <c:pt idx="1805">
                  <c:v>34.000000000017302</c:v>
                </c:pt>
              </c:numCache>
            </c:numRef>
          </c:xVal>
          <c:yVal>
            <c:numRef>
              <c:f>'delta vs pore size'!$C$11:$C$1816</c:f>
              <c:numCache>
                <c:formatCode>0.0000E+00</c:formatCode>
                <c:ptCount val="1806"/>
                <c:pt idx="0">
                  <c:v>10.970344978379195</c:v>
                </c:pt>
                <c:pt idx="1">
                  <c:v>10.955221816251891</c:v>
                </c:pt>
                <c:pt idx="2">
                  <c:v>10.940138843499026</c:v>
                </c:pt>
                <c:pt idx="3">
                  <c:v>10.925095788399187</c:v>
                </c:pt>
                <c:pt idx="4">
                  <c:v>10.910092384325681</c:v>
                </c:pt>
                <c:pt idx="5">
                  <c:v>10.895128369588045</c:v>
                </c:pt>
                <c:pt idx="6">
                  <c:v>10.880203487279816</c:v>
                </c:pt>
                <c:pt idx="7">
                  <c:v>10.865317485132206</c:v>
                </c:pt>
                <c:pt idx="8">
                  <c:v>10.85047011537346</c:v>
                </c:pt>
                <c:pt idx="9">
                  <c:v>10.835661134593611</c:v>
                </c:pt>
                <c:pt idx="10">
                  <c:v>10.820890303614416</c:v>
                </c:pt>
                <c:pt idx="11">
                  <c:v>10.806157387364191</c:v>
                </c:pt>
                <c:pt idx="12">
                  <c:v>10.791462154757406</c:v>
                </c:pt>
                <c:pt idx="13">
                  <c:v>10.776804378578742</c:v>
                </c:pt>
                <c:pt idx="14">
                  <c:v>10.762183835371481</c:v>
                </c:pt>
                <c:pt idx="15">
                  <c:v>10.74760030533001</c:v>
                </c:pt>
                <c:pt idx="16">
                  <c:v>10.733053572196271</c:v>
                </c:pt>
                <c:pt idx="17">
                  <c:v>10.718543423159963</c:v>
                </c:pt>
                <c:pt idx="18">
                  <c:v>10.704069648762376</c:v>
                </c:pt>
                <c:pt idx="19">
                  <c:v>10.689632042803671</c:v>
                </c:pt>
                <c:pt idx="20">
                  <c:v>10.675230402253474</c:v>
                </c:pt>
                <c:pt idx="21">
                  <c:v>10.660864527164639</c:v>
                </c:pt>
                <c:pt idx="22">
                  <c:v>10.646534220590047</c:v>
                </c:pt>
                <c:pt idx="23">
                  <c:v>10.632239288502321</c:v>
                </c:pt>
                <c:pt idx="24">
                  <c:v>10.617979539716334</c:v>
                </c:pt>
                <c:pt idx="25">
                  <c:v>10.603754785814402</c:v>
                </c:pt>
                <c:pt idx="26">
                  <c:v>10.58956484107402</c:v>
                </c:pt>
                <c:pt idx="27">
                  <c:v>10.575409522398095</c:v>
                </c:pt>
                <c:pt idx="28">
                  <c:v>10.561288649247539</c:v>
                </c:pt>
                <c:pt idx="29">
                  <c:v>10.547202043576075</c:v>
                </c:pt>
                <c:pt idx="30">
                  <c:v>10.533149529767337</c:v>
                </c:pt>
                <c:pt idx="31">
                  <c:v>10.51913093457396</c:v>
                </c:pt>
                <c:pt idx="32">
                  <c:v>10.505146087058733</c:v>
                </c:pt>
                <c:pt idx="33">
                  <c:v>10.491194818537656</c:v>
                </c:pt>
                <c:pt idx="34">
                  <c:v>10.477276962524897</c:v>
                </c:pt>
                <c:pt idx="35">
                  <c:v>10.463392354679485</c:v>
                </c:pt>
                <c:pt idx="36">
                  <c:v>10.449540832753764</c:v>
                </c:pt>
                <c:pt idx="37">
                  <c:v>10.435722236543461</c:v>
                </c:pt>
                <c:pt idx="38">
                  <c:v>10.421936407839375</c:v>
                </c:pt>
                <c:pt idx="39">
                  <c:v>10.408183190380573</c:v>
                </c:pt>
                <c:pt idx="40">
                  <c:v>10.394462429809066</c:v>
                </c:pt>
                <c:pt idx="41">
                  <c:v>10.380773973625896</c:v>
                </c:pt>
                <c:pt idx="42">
                  <c:v>10.3671176711486</c:v>
                </c:pt>
                <c:pt idx="43">
                  <c:v>10.353493373469968</c:v>
                </c:pt>
                <c:pt idx="44">
                  <c:v>10.339900933418081</c:v>
                </c:pt>
                <c:pt idx="45">
                  <c:v>10.326340205517555</c:v>
                </c:pt>
                <c:pt idx="46">
                  <c:v>10.312811045951984</c:v>
                </c:pt>
                <c:pt idx="47">
                  <c:v>10.29931331252747</c:v>
                </c:pt>
                <c:pt idx="48">
                  <c:v>10.285846864637302</c:v>
                </c:pt>
                <c:pt idx="49">
                  <c:v>10.272411563227624</c:v>
                </c:pt>
                <c:pt idx="50">
                  <c:v>10.259007270764181</c:v>
                </c:pt>
                <c:pt idx="51">
                  <c:v>10.245633851199988</c:v>
                </c:pt>
                <c:pt idx="52">
                  <c:v>10.23229116994399</c:v>
                </c:pt>
                <c:pt idx="53">
                  <c:v>10.218979093830589</c:v>
                </c:pt>
                <c:pt idx="54">
                  <c:v>10.205697491090088</c:v>
                </c:pt>
                <c:pt idx="55">
                  <c:v>10.192446231319964</c:v>
                </c:pt>
                <c:pt idx="56">
                  <c:v>10.179225185456966</c:v>
                </c:pt>
                <c:pt idx="57">
                  <c:v>10.166034225750002</c:v>
                </c:pt>
                <c:pt idx="58">
                  <c:v>10.152873225733792</c:v>
                </c:pt>
                <c:pt idx="59">
                  <c:v>10.139742060203263</c:v>
                </c:pt>
                <c:pt idx="60">
                  <c:v>10.12664060518865</c:v>
                </c:pt>
                <c:pt idx="61">
                  <c:v>10.113568737931297</c:v>
                </c:pt>
                <c:pt idx="62">
                  <c:v>10.10052633686011</c:v>
                </c:pt>
                <c:pt idx="63">
                  <c:v>10.087513281568679</c:v>
                </c:pt>
                <c:pt idx="64">
                  <c:v>10.074529452792985</c:v>
                </c:pt>
                <c:pt idx="65">
                  <c:v>10.061574732389751</c:v>
                </c:pt>
                <c:pt idx="66">
                  <c:v>10.048649003315351</c:v>
                </c:pt>
                <c:pt idx="67">
                  <c:v>10.035752149605283</c:v>
                </c:pt>
                <c:pt idx="68">
                  <c:v>10.022884056354201</c:v>
                </c:pt>
                <c:pt idx="69">
                  <c:v>10.010044609696465</c:v>
                </c:pt>
                <c:pt idx="70">
                  <c:v>9.9972336967872</c:v>
                </c:pt>
                <c:pt idx="71">
                  <c:v>9.9844512057838628</c:v>
                </c:pt>
                <c:pt idx="72">
                  <c:v>9.97169702582827</c:v>
                </c:pt>
                <c:pt idx="73">
                  <c:v>9.958971047029106</c:v>
                </c:pt>
                <c:pt idx="74">
                  <c:v>9.9462731604448678</c:v>
                </c:pt>
                <c:pt idx="75">
                  <c:v>9.9336032580672526</c:v>
                </c:pt>
                <c:pt idx="76">
                  <c:v>9.9209612328049683</c:v>
                </c:pt>
                <c:pt idx="77">
                  <c:v>9.9083469784679412</c:v>
                </c:pt>
                <c:pt idx="78">
                  <c:v>9.8957603897519331</c:v>
                </c:pt>
                <c:pt idx="79">
                  <c:v>9.883201362223538</c:v>
                </c:pt>
                <c:pt idx="80">
                  <c:v>9.8706697923055433</c:v>
                </c:pt>
                <c:pt idx="81">
                  <c:v>9.858165577262664</c:v>
                </c:pt>
                <c:pt idx="82">
                  <c:v>9.8456886151876137</c:v>
                </c:pt>
                <c:pt idx="83">
                  <c:v>9.8332388049875306</c:v>
                </c:pt>
                <c:pt idx="84">
                  <c:v>9.8208160463707124</c:v>
                </c:pt>
                <c:pt idx="85">
                  <c:v>9.8084202398336942</c:v>
                </c:pt>
                <c:pt idx="86">
                  <c:v>9.7960512866486091</c:v>
                </c:pt>
                <c:pt idx="87">
                  <c:v>9.7837090888508804</c:v>
                </c:pt>
                <c:pt idx="88">
                  <c:v>9.7713935492271791</c:v>
                </c:pt>
                <c:pt idx="89">
                  <c:v>9.7591045713036753</c:v>
                </c:pt>
                <c:pt idx="90">
                  <c:v>9.7468420593345648</c:v>
                </c:pt>
                <c:pt idx="91">
                  <c:v>9.7346059182908657</c:v>
                </c:pt>
                <c:pt idx="92">
                  <c:v>9.7223960538494634</c:v>
                </c:pt>
                <c:pt idx="93">
                  <c:v>9.7102123723824256</c:v>
                </c:pt>
                <c:pt idx="94">
                  <c:v>9.6980547809465349</c:v>
                </c:pt>
                <c:pt idx="95">
                  <c:v>9.6859231872730991</c:v>
                </c:pt>
                <c:pt idx="96">
                  <c:v>9.6738174997579378</c:v>
                </c:pt>
                <c:pt idx="97">
                  <c:v>9.6617376274516467</c:v>
                </c:pt>
                <c:pt idx="98">
                  <c:v>9.6496834800500633</c:v>
                </c:pt>
                <c:pt idx="99">
                  <c:v>9.6376549678849113</c:v>
                </c:pt>
                <c:pt idx="100">
                  <c:v>9.6256520019147018</c:v>
                </c:pt>
                <c:pt idx="101">
                  <c:v>9.6136744937158038</c:v>
                </c:pt>
                <c:pt idx="102">
                  <c:v>9.6017223554737221</c:v>
                </c:pt>
                <c:pt idx="103">
                  <c:v>9.5897954999745494</c:v>
                </c:pt>
                <c:pt idx="104">
                  <c:v>9.5778938405966301</c:v>
                </c:pt>
                <c:pt idx="105">
                  <c:v>9.5660172913023764</c:v>
                </c:pt>
                <c:pt idx="106">
                  <c:v>9.554165766630268</c:v>
                </c:pt>
                <c:pt idx="107">
                  <c:v>9.5423391816870353</c:v>
                </c:pt>
                <c:pt idx="108">
                  <c:v>9.5305374521399795</c:v>
                </c:pt>
                <c:pt idx="109">
                  <c:v>9.5187604942094861</c:v>
                </c:pt>
                <c:pt idx="110">
                  <c:v>9.5070082246616696</c:v>
                </c:pt>
                <c:pt idx="111">
                  <c:v>9.495280560801179</c:v>
                </c:pt>
                <c:pt idx="112">
                  <c:v>9.4835774204641599</c:v>
                </c:pt>
                <c:pt idx="113">
                  <c:v>9.4718987220113462</c:v>
                </c:pt>
                <c:pt idx="114">
                  <c:v>9.4602443843213102</c:v>
                </c:pt>
                <c:pt idx="115">
                  <c:v>9.4486143267838276</c:v>
                </c:pt>
                <c:pt idx="116">
                  <c:v>9.4370084692933975</c:v>
                </c:pt>
                <c:pt idx="117">
                  <c:v>9.4254267322428813</c:v>
                </c:pt>
                <c:pt idx="118">
                  <c:v>9.4138690365172693</c:v>
                </c:pt>
                <c:pt idx="119">
                  <c:v>9.4023353034875701</c:v>
                </c:pt>
                <c:pt idx="120">
                  <c:v>9.3908254550048298</c:v>
                </c:pt>
                <c:pt idx="121">
                  <c:v>9.3793394133942538</c:v>
                </c:pt>
                <c:pt idx="122">
                  <c:v>9.3678771014494568</c:v>
                </c:pt>
                <c:pt idx="123">
                  <c:v>9.3564384424268088</c:v>
                </c:pt>
                <c:pt idx="124">
                  <c:v>9.3450233600399084</c:v>
                </c:pt>
                <c:pt idx="125">
                  <c:v>9.3336317784541496</c:v>
                </c:pt>
                <c:pt idx="126">
                  <c:v>9.3222636222813939</c:v>
                </c:pt>
                <c:pt idx="127">
                  <c:v>9.3109188165747465</c:v>
                </c:pt>
                <c:pt idx="128">
                  <c:v>9.2995972868234293</c:v>
                </c:pt>
                <c:pt idx="129">
                  <c:v>9.2882989589477472</c:v>
                </c:pt>
                <c:pt idx="130">
                  <c:v>9.2770237592941527</c:v>
                </c:pt>
                <c:pt idx="131">
                  <c:v>9.2657716146304008</c:v>
                </c:pt>
                <c:pt idx="132">
                  <c:v>9.254542452140786</c:v>
                </c:pt>
                <c:pt idx="133">
                  <c:v>9.2433361994214849</c:v>
                </c:pt>
                <c:pt idx="134">
                  <c:v>9.2321527844759608</c:v>
                </c:pt>
                <c:pt idx="135">
                  <c:v>9.2209921357104623</c:v>
                </c:pt>
                <c:pt idx="136">
                  <c:v>9.2098541819296109</c:v>
                </c:pt>
                <c:pt idx="137">
                  <c:v>9.198738852332049</c:v>
                </c:pt>
                <c:pt idx="138">
                  <c:v>9.1876460765061836</c:v>
                </c:pt>
                <c:pt idx="139">
                  <c:v>9.1765757844259941</c:v>
                </c:pt>
                <c:pt idx="140">
                  <c:v>9.1655279064469131</c:v>
                </c:pt>
                <c:pt idx="141">
                  <c:v>9.1545023733017956</c:v>
                </c:pt>
                <c:pt idx="142">
                  <c:v>9.1434991160969279</c:v>
                </c:pt>
                <c:pt idx="143">
                  <c:v>9.1325180663081369</c:v>
                </c:pt>
                <c:pt idx="144">
                  <c:v>9.1215591557769553</c:v>
                </c:pt>
                <c:pt idx="145">
                  <c:v>9.1106223167068361</c:v>
                </c:pt>
                <c:pt idx="146">
                  <c:v>9.0997074816594541</c:v>
                </c:pt>
                <c:pt idx="147">
                  <c:v>9.0888145835510663</c:v>
                </c:pt>
                <c:pt idx="148">
                  <c:v>9.0779435556489148</c:v>
                </c:pt>
                <c:pt idx="149">
                  <c:v>9.0670943315677217</c:v>
                </c:pt>
                <c:pt idx="150">
                  <c:v>9.0562668452662027</c:v>
                </c:pt>
                <c:pt idx="151">
                  <c:v>9.0454610310436756</c:v>
                </c:pt>
                <c:pt idx="152">
                  <c:v>9.034676823536703</c:v>
                </c:pt>
                <c:pt idx="153">
                  <c:v>9.0239141577158009</c:v>
                </c:pt>
                <c:pt idx="154">
                  <c:v>9.0131729688821789</c:v>
                </c:pt>
                <c:pt idx="155">
                  <c:v>9.0024531926645697</c:v>
                </c:pt>
                <c:pt idx="156">
                  <c:v>8.9917547650160792</c:v>
                </c:pt>
                <c:pt idx="157">
                  <c:v>8.981077622211096</c:v>
                </c:pt>
                <c:pt idx="158">
                  <c:v>8.9704217008422624</c:v>
                </c:pt>
                <c:pt idx="159">
                  <c:v>8.9597869378174568</c:v>
                </c:pt>
                <c:pt idx="160">
                  <c:v>8.9491732703568836</c:v>
                </c:pt>
                <c:pt idx="161">
                  <c:v>8.9385806359901405</c:v>
                </c:pt>
                <c:pt idx="162">
                  <c:v>8.9280089725533855</c:v>
                </c:pt>
                <c:pt idx="163">
                  <c:v>8.9174582181865212</c:v>
                </c:pt>
                <c:pt idx="164">
                  <c:v>8.9069283113304234</c:v>
                </c:pt>
                <c:pt idx="165">
                  <c:v>8.8964191907242203</c:v>
                </c:pt>
                <c:pt idx="166">
                  <c:v>8.8859307954026114</c:v>
                </c:pt>
                <c:pt idx="167">
                  <c:v>8.8754630646932196</c:v>
                </c:pt>
                <c:pt idx="168">
                  <c:v>8.8650159382139915</c:v>
                </c:pt>
                <c:pt idx="169">
                  <c:v>8.8545893558706279</c:v>
                </c:pt>
                <c:pt idx="170">
                  <c:v>8.8441832578540662</c:v>
                </c:pt>
                <c:pt idx="171">
                  <c:v>8.8337975846379884</c:v>
                </c:pt>
                <c:pt idx="172">
                  <c:v>8.8234322769763622</c:v>
                </c:pt>
                <c:pt idx="173">
                  <c:v>8.8130872759010312</c:v>
                </c:pt>
                <c:pt idx="174">
                  <c:v>8.8027625227193376</c:v>
                </c:pt>
                <c:pt idx="175">
                  <c:v>8.7924579590117613</c:v>
                </c:pt>
                <c:pt idx="176">
                  <c:v>8.7821735266296237</c:v>
                </c:pt>
                <c:pt idx="177">
                  <c:v>8.7719091676927921</c:v>
                </c:pt>
                <c:pt idx="178">
                  <c:v>8.7616648245874451</c:v>
                </c:pt>
                <c:pt idx="179">
                  <c:v>8.7514404399638437</c:v>
                </c:pt>
                <c:pt idx="180">
                  <c:v>8.7412359567341582</c:v>
                </c:pt>
                <c:pt idx="181">
                  <c:v>8.7310513180703033</c:v>
                </c:pt>
                <c:pt idx="182">
                  <c:v>8.7208864674018223</c:v>
                </c:pt>
                <c:pt idx="183">
                  <c:v>8.7107413484137926</c:v>
                </c:pt>
                <c:pt idx="184">
                  <c:v>8.7006159050447476</c:v>
                </c:pt>
                <c:pt idx="185">
                  <c:v>8.6905100814846499</c:v>
                </c:pt>
                <c:pt idx="186">
                  <c:v>8.6804238221728802</c:v>
                </c:pt>
                <c:pt idx="187">
                  <c:v>8.6703570717962446</c:v>
                </c:pt>
                <c:pt idx="188">
                  <c:v>8.6603097752870326</c:v>
                </c:pt>
                <c:pt idx="189">
                  <c:v>8.6502818778210759</c:v>
                </c:pt>
                <c:pt idx="190">
                  <c:v>8.6402733248158459</c:v>
                </c:pt>
                <c:pt idx="191">
                  <c:v>8.6302840619285774</c:v>
                </c:pt>
                <c:pt idx="192">
                  <c:v>8.6203140350544132</c:v>
                </c:pt>
                <c:pt idx="193">
                  <c:v>8.6103631903245645</c:v>
                </c:pt>
                <c:pt idx="194">
                  <c:v>8.6004314741045214</c:v>
                </c:pt>
                <c:pt idx="195">
                  <c:v>8.5905188329922559</c:v>
                </c:pt>
                <c:pt idx="196">
                  <c:v>8.5806252138164645</c:v>
                </c:pt>
                <c:pt idx="197">
                  <c:v>8.5707505636348351</c:v>
                </c:pt>
                <c:pt idx="198">
                  <c:v>8.5608948297323266</c:v>
                </c:pt>
                <c:pt idx="199">
                  <c:v>8.5510579596194756</c:v>
                </c:pt>
                <c:pt idx="200">
                  <c:v>8.5412399010307265</c:v>
                </c:pt>
                <c:pt idx="201">
                  <c:v>8.5314406019227764</c:v>
                </c:pt>
                <c:pt idx="202">
                  <c:v>8.5216600104729476</c:v>
                </c:pt>
                <c:pt idx="203">
                  <c:v>8.5118980750775748</c:v>
                </c:pt>
                <c:pt idx="204">
                  <c:v>8.5021547443504097</c:v>
                </c:pt>
                <c:pt idx="205">
                  <c:v>8.4924299671210601</c:v>
                </c:pt>
                <c:pt idx="206">
                  <c:v>8.4827236924334315</c:v>
                </c:pt>
                <c:pt idx="207">
                  <c:v>8.4730358695441907</c:v>
                </c:pt>
                <c:pt idx="208">
                  <c:v>8.4633664479212545</c:v>
                </c:pt>
                <c:pt idx="209">
                  <c:v>8.4537153772422915</c:v>
                </c:pt>
                <c:pt idx="210">
                  <c:v>8.4440826073932502</c:v>
                </c:pt>
                <c:pt idx="211">
                  <c:v>8.4344680884668897</c:v>
                </c:pt>
                <c:pt idx="212">
                  <c:v>8.4248717707613316</c:v>
                </c:pt>
                <c:pt idx="213">
                  <c:v>8.4152936047786469</c:v>
                </c:pt>
                <c:pt idx="214">
                  <c:v>8.4057335412234373</c:v>
                </c:pt>
                <c:pt idx="215">
                  <c:v>8.3961915310014366</c:v>
                </c:pt>
                <c:pt idx="216">
                  <c:v>8.3866675252181473</c:v>
                </c:pt>
                <c:pt idx="217">
                  <c:v>8.3771614751774557</c:v>
                </c:pt>
                <c:pt idx="218">
                  <c:v>8.3676733323803205</c:v>
                </c:pt>
                <c:pt idx="219">
                  <c:v>8.3582030485233982</c:v>
                </c:pt>
                <c:pt idx="220">
                  <c:v>8.3487505754977747</c:v>
                </c:pt>
                <c:pt idx="221">
                  <c:v>8.3393158653876114</c:v>
                </c:pt>
                <c:pt idx="222">
                  <c:v>8.3298988704689183</c:v>
                </c:pt>
                <c:pt idx="223">
                  <c:v>8.3204995432082196</c:v>
                </c:pt>
                <c:pt idx="224">
                  <c:v>8.3111178362613565</c:v>
                </c:pt>
                <c:pt idx="225">
                  <c:v>8.3017537024721886</c:v>
                </c:pt>
                <c:pt idx="226">
                  <c:v>8.292407094871411</c:v>
                </c:pt>
                <c:pt idx="227">
                  <c:v>8.2830779666752896</c:v>
                </c:pt>
                <c:pt idx="228">
                  <c:v>8.2737662712845097</c:v>
                </c:pt>
                <c:pt idx="229">
                  <c:v>8.2644719622829363</c:v>
                </c:pt>
                <c:pt idx="230">
                  <c:v>8.2551949934364757</c:v>
                </c:pt>
                <c:pt idx="231">
                  <c:v>8.2459353186918776</c:v>
                </c:pt>
                <c:pt idx="232">
                  <c:v>8.2366928921756184</c:v>
                </c:pt>
                <c:pt idx="233">
                  <c:v>8.2274676681927126</c:v>
                </c:pt>
                <c:pt idx="234">
                  <c:v>8.2182596012256415</c:v>
                </c:pt>
                <c:pt idx="235">
                  <c:v>8.2090686459331881</c:v>
                </c:pt>
                <c:pt idx="236">
                  <c:v>8.199894757149357</c:v>
                </c:pt>
                <c:pt idx="237">
                  <c:v>8.1907378898822731</c:v>
                </c:pt>
                <c:pt idx="238">
                  <c:v>8.1815979993131123</c:v>
                </c:pt>
                <c:pt idx="239">
                  <c:v>8.1724750407950015</c:v>
                </c:pt>
                <c:pt idx="240">
                  <c:v>8.1633689698519998</c:v>
                </c:pt>
                <c:pt idx="241">
                  <c:v>8.1542797421780016</c:v>
                </c:pt>
                <c:pt idx="242">
                  <c:v>8.1452073136357477</c:v>
                </c:pt>
                <c:pt idx="243">
                  <c:v>8.1361516402557541</c:v>
                </c:pt>
                <c:pt idx="244">
                  <c:v>8.1271126782353278</c:v>
                </c:pt>
                <c:pt idx="245">
                  <c:v>8.1180903839375276</c:v>
                </c:pt>
                <c:pt idx="246">
                  <c:v>8.1090847138902067</c:v>
                </c:pt>
                <c:pt idx="247">
                  <c:v>8.1000956247849771</c:v>
                </c:pt>
                <c:pt idx="248">
                  <c:v>8.0911230734762789</c:v>
                </c:pt>
                <c:pt idx="249">
                  <c:v>8.0821670169803745</c:v>
                </c:pt>
                <c:pt idx="250">
                  <c:v>8.0732274124744183</c:v>
                </c:pt>
                <c:pt idx="251">
                  <c:v>8.0643042172954775</c:v>
                </c:pt>
                <c:pt idx="252">
                  <c:v>8.05539738893963</c:v>
                </c:pt>
                <c:pt idx="253">
                  <c:v>8.0465068850609942</c:v>
                </c:pt>
                <c:pt idx="254">
                  <c:v>8.0376326634708359</c:v>
                </c:pt>
                <c:pt idx="255">
                  <c:v>8.0287746821366337</c:v>
                </c:pt>
                <c:pt idx="256">
                  <c:v>8.019932899181196</c:v>
                </c:pt>
                <c:pt idx="257">
                  <c:v>8.0111072728817412</c:v>
                </c:pt>
                <c:pt idx="258">
                  <c:v>8.0022977616690323</c:v>
                </c:pt>
                <c:pt idx="259">
                  <c:v>7.9935043241264747</c:v>
                </c:pt>
                <c:pt idx="260">
                  <c:v>7.9847269189892689</c:v>
                </c:pt>
                <c:pt idx="261">
                  <c:v>7.9759655051435248</c:v>
                </c:pt>
                <c:pt idx="262">
                  <c:v>7.9672200416254277</c:v>
                </c:pt>
                <c:pt idx="263">
                  <c:v>7.9584904876203684</c:v>
                </c:pt>
                <c:pt idx="264">
                  <c:v>7.9497768024621278</c:v>
                </c:pt>
                <c:pt idx="265">
                  <c:v>7.9410789456320199</c:v>
                </c:pt>
                <c:pt idx="266">
                  <c:v>7.9323968767580952</c:v>
                </c:pt>
                <c:pt idx="267">
                  <c:v>7.9237305556142914</c:v>
                </c:pt>
                <c:pt idx="268">
                  <c:v>7.9150799421196583</c:v>
                </c:pt>
                <c:pt idx="269">
                  <c:v>7.9064449963375223</c:v>
                </c:pt>
                <c:pt idx="270">
                  <c:v>7.8978256784747218</c:v>
                </c:pt>
                <c:pt idx="271">
                  <c:v>7.8892219488807909</c:v>
                </c:pt>
                <c:pt idx="272">
                  <c:v>7.8806337680472049</c:v>
                </c:pt>
                <c:pt idx="273">
                  <c:v>7.8720610966065809</c:v>
                </c:pt>
                <c:pt idx="274">
                  <c:v>7.8635038953319327</c:v>
                </c:pt>
                <c:pt idx="275">
                  <c:v>7.8549621251358861</c:v>
                </c:pt>
                <c:pt idx="276">
                  <c:v>7.8464357470699548</c:v>
                </c:pt>
                <c:pt idx="277">
                  <c:v>7.8379247223237591</c:v>
                </c:pt>
                <c:pt idx="278">
                  <c:v>7.8294290122243186</c:v>
                </c:pt>
                <c:pt idx="279">
                  <c:v>7.8209485782352832</c:v>
                </c:pt>
                <c:pt idx="280">
                  <c:v>7.812483381956234</c:v>
                </c:pt>
                <c:pt idx="281">
                  <c:v>7.8040333851219392</c:v>
                </c:pt>
                <c:pt idx="282">
                  <c:v>7.7955985496016558</c:v>
                </c:pt>
                <c:pt idx="283">
                  <c:v>7.7871788373983968</c:v>
                </c:pt>
                <c:pt idx="284">
                  <c:v>7.7787742106482582</c:v>
                </c:pt>
                <c:pt idx="285">
                  <c:v>7.7703846316196818</c:v>
                </c:pt>
                <c:pt idx="286">
                  <c:v>7.7620100627128039</c:v>
                </c:pt>
                <c:pt idx="287">
                  <c:v>7.753650466458728</c:v>
                </c:pt>
                <c:pt idx="288">
                  <c:v>7.7453058055188819</c:v>
                </c:pt>
                <c:pt idx="289">
                  <c:v>7.7369760426843044</c:v>
                </c:pt>
                <c:pt idx="290">
                  <c:v>7.7286611408750101</c:v>
                </c:pt>
                <c:pt idx="291">
                  <c:v>7.7203610631392978</c:v>
                </c:pt>
                <c:pt idx="292">
                  <c:v>7.71207577265311</c:v>
                </c:pt>
                <c:pt idx="293">
                  <c:v>7.703805232719362</c:v>
                </c:pt>
                <c:pt idx="294">
                  <c:v>7.6955494067673138</c:v>
                </c:pt>
                <c:pt idx="295">
                  <c:v>7.6873082583518997</c:v>
                </c:pt>
                <c:pt idx="296">
                  <c:v>7.6790817511531202</c:v>
                </c:pt>
                <c:pt idx="297">
                  <c:v>7.6708698489753813</c:v>
                </c:pt>
                <c:pt idx="298">
                  <c:v>7.6626725157468893</c:v>
                </c:pt>
                <c:pt idx="299">
                  <c:v>7.6544897155190039</c:v>
                </c:pt>
                <c:pt idx="300">
                  <c:v>7.6463214124656487</c:v>
                </c:pt>
                <c:pt idx="301">
                  <c:v>7.638167570882664</c:v>
                </c:pt>
                <c:pt idx="302">
                  <c:v>7.6300281551872304</c:v>
                </c:pt>
                <c:pt idx="303">
                  <c:v>7.6219031299172375</c:v>
                </c:pt>
                <c:pt idx="304">
                  <c:v>7.613792459730707</c:v>
                </c:pt>
                <c:pt idx="305">
                  <c:v>7.6056961094051783</c:v>
                </c:pt>
                <c:pt idx="306">
                  <c:v>7.5976140438371367</c:v>
                </c:pt>
                <c:pt idx="307">
                  <c:v>7.5895462280414074</c:v>
                </c:pt>
                <c:pt idx="308">
                  <c:v>7.5814926271505998</c:v>
                </c:pt>
                <c:pt idx="309">
                  <c:v>7.5734532064144986</c:v>
                </c:pt>
                <c:pt idx="310">
                  <c:v>7.5654279311995252</c:v>
                </c:pt>
                <c:pt idx="311">
                  <c:v>7.5574167669881414</c:v>
                </c:pt>
                <c:pt idx="312">
                  <c:v>7.5494196793783077</c:v>
                </c:pt>
                <c:pt idx="313">
                  <c:v>7.5414366340829</c:v>
                </c:pt>
                <c:pt idx="314">
                  <c:v>7.5334675969291833</c:v>
                </c:pt>
                <c:pt idx="315">
                  <c:v>7.5255125338582278</c:v>
                </c:pt>
                <c:pt idx="316">
                  <c:v>7.5175714109243916</c:v>
                </c:pt>
                <c:pt idx="317">
                  <c:v>7.5096441942947534</c:v>
                </c:pt>
                <c:pt idx="318">
                  <c:v>7.5017308502485909</c:v>
                </c:pt>
                <c:pt idx="319">
                  <c:v>7.4938313451768304</c:v>
                </c:pt>
                <c:pt idx="320">
                  <c:v>7.4859456455815341</c:v>
                </c:pt>
                <c:pt idx="321">
                  <c:v>7.4780737180753452</c:v>
                </c:pt>
                <c:pt idx="322">
                  <c:v>7.4702155293809964</c:v>
                </c:pt>
                <c:pt idx="323">
                  <c:v>7.4623710463307633</c:v>
                </c:pt>
                <c:pt idx="324">
                  <c:v>7.4545402358659656</c:v>
                </c:pt>
                <c:pt idx="325">
                  <c:v>7.4467230650364362</c:v>
                </c:pt>
                <c:pt idx="326">
                  <c:v>7.4389195010000364</c:v>
                </c:pt>
                <c:pt idx="327">
                  <c:v>7.4311295110221245</c:v>
                </c:pt>
                <c:pt idx="328">
                  <c:v>7.4233530624750816</c:v>
                </c:pt>
                <c:pt idx="329">
                  <c:v>7.4155901228377807</c:v>
                </c:pt>
                <c:pt idx="330">
                  <c:v>7.4078406596951289</c:v>
                </c:pt>
                <c:pt idx="331">
                  <c:v>7.4001046407375393</c:v>
                </c:pt>
                <c:pt idx="332">
                  <c:v>7.3923820337604766</c:v>
                </c:pt>
                <c:pt idx="333">
                  <c:v>7.3846728066639438</c:v>
                </c:pt>
                <c:pt idx="334">
                  <c:v>7.3769769274520254</c:v>
                </c:pt>
                <c:pt idx="335">
                  <c:v>7.3692943642323874</c:v>
                </c:pt>
                <c:pt idx="336">
                  <c:v>7.3616250852158256</c:v>
                </c:pt>
                <c:pt idx="337">
                  <c:v>7.353969058715772</c:v>
                </c:pt>
                <c:pt idx="338">
                  <c:v>7.346326253147847</c:v>
                </c:pt>
                <c:pt idx="339">
                  <c:v>7.3386966370293729</c:v>
                </c:pt>
                <c:pt idx="340">
                  <c:v>7.3310801789789419</c:v>
                </c:pt>
                <c:pt idx="341">
                  <c:v>7.3234768477159227</c:v>
                </c:pt>
                <c:pt idx="342">
                  <c:v>7.3158866120600283</c:v>
                </c:pt>
                <c:pt idx="343">
                  <c:v>7.3083094409308647</c:v>
                </c:pt>
                <c:pt idx="344">
                  <c:v>7.3007453033474601</c:v>
                </c:pt>
                <c:pt idx="345">
                  <c:v>7.2931941684278501</c:v>
                </c:pt>
                <c:pt idx="346">
                  <c:v>7.285656005388601</c:v>
                </c:pt>
                <c:pt idx="347">
                  <c:v>7.2781307835444</c:v>
                </c:pt>
                <c:pt idx="348">
                  <c:v>7.2706184723075911</c:v>
                </c:pt>
                <c:pt idx="349">
                  <c:v>7.2631190411877622</c:v>
                </c:pt>
                <c:pt idx="350">
                  <c:v>7.2556324597912933</c:v>
                </c:pt>
                <c:pt idx="351">
                  <c:v>7.2481586978209522</c:v>
                </c:pt>
                <c:pt idx="352">
                  <c:v>7.240697725075437</c:v>
                </c:pt>
                <c:pt idx="353">
                  <c:v>7.2332495114489843</c:v>
                </c:pt>
                <c:pt idx="354">
                  <c:v>7.2258140269309239</c:v>
                </c:pt>
                <c:pt idx="355">
                  <c:v>7.2183912416052802</c:v>
                </c:pt>
                <c:pt idx="356">
                  <c:v>7.2109811256503376</c:v>
                </c:pt>
                <c:pt idx="357">
                  <c:v>7.2035836493382508</c:v>
                </c:pt>
                <c:pt idx="358">
                  <c:v>7.1961987830346077</c:v>
                </c:pt>
                <c:pt idx="359">
                  <c:v>7.1888264971980504</c:v>
                </c:pt>
                <c:pt idx="360">
                  <c:v>7.1814667623798458</c:v>
                </c:pt>
                <c:pt idx="361">
                  <c:v>7.1741195492235068</c:v>
                </c:pt>
                <c:pt idx="362">
                  <c:v>7.1667848284643645</c:v>
                </c:pt>
                <c:pt idx="363">
                  <c:v>7.1594625709292039</c:v>
                </c:pt>
                <c:pt idx="364">
                  <c:v>7.1521527475358386</c:v>
                </c:pt>
                <c:pt idx="365">
                  <c:v>7.1448553292927439</c:v>
                </c:pt>
                <c:pt idx="366">
                  <c:v>7.1375702872986482</c:v>
                </c:pt>
                <c:pt idx="367">
                  <c:v>7.130297592742159</c:v>
                </c:pt>
                <c:pt idx="368">
                  <c:v>7.123037216901368</c:v>
                </c:pt>
                <c:pt idx="369">
                  <c:v>7.1157891311434796</c:v>
                </c:pt>
                <c:pt idx="370">
                  <c:v>7.1085533069244171</c:v>
                </c:pt>
                <c:pt idx="371">
                  <c:v>7.1013297157884621</c:v>
                </c:pt>
                <c:pt idx="372">
                  <c:v>7.0941183293678582</c:v>
                </c:pt>
                <c:pt idx="373">
                  <c:v>7.086919119382463</c:v>
                </c:pt>
                <c:pt idx="374">
                  <c:v>7.0797320576393528</c:v>
                </c:pt>
                <c:pt idx="375">
                  <c:v>7.0725571160324732</c:v>
                </c:pt>
                <c:pt idx="376">
                  <c:v>7.065394266542258</c:v>
                </c:pt>
                <c:pt idx="377">
                  <c:v>7.0582434812352801</c:v>
                </c:pt>
                <c:pt idx="378">
                  <c:v>7.0511047322638714</c:v>
                </c:pt>
                <c:pt idx="379">
                  <c:v>7.043977991865785</c:v>
                </c:pt>
                <c:pt idx="380">
                  <c:v>7.0368632323638121</c:v>
                </c:pt>
                <c:pt idx="381">
                  <c:v>7.029760426165458</c:v>
                </c:pt>
                <c:pt idx="382">
                  <c:v>7.022669545762553</c:v>
                </c:pt>
                <c:pt idx="383">
                  <c:v>7.015590563730937</c:v>
                </c:pt>
                <c:pt idx="384">
                  <c:v>7.0085234527300786</c:v>
                </c:pt>
                <c:pt idx="385">
                  <c:v>7.0014681855027554</c:v>
                </c:pt>
                <c:pt idx="386">
                  <c:v>6.9944247348746851</c:v>
                </c:pt>
                <c:pt idx="387">
                  <c:v>6.9873930737542045</c:v>
                </c:pt>
                <c:pt idx="388">
                  <c:v>6.9803731751319074</c:v>
                </c:pt>
                <c:pt idx="389">
                  <c:v>6.9733650120803272</c:v>
                </c:pt>
                <c:pt idx="390">
                  <c:v>6.9663685577535812</c:v>
                </c:pt>
                <c:pt idx="391">
                  <c:v>6.9593837853870495</c:v>
                </c:pt>
                <c:pt idx="392">
                  <c:v>6.9524106682970315</c:v>
                </c:pt>
                <c:pt idx="393">
                  <c:v>6.9454491798804252</c:v>
                </c:pt>
                <c:pt idx="394">
                  <c:v>6.9384992936143872</c:v>
                </c:pt>
                <c:pt idx="395">
                  <c:v>6.9315609830560154</c:v>
                </c:pt>
                <c:pt idx="396">
                  <c:v>6.9246342218420152</c:v>
                </c:pt>
                <c:pt idx="397">
                  <c:v>6.9177189836883874</c:v>
                </c:pt>
                <c:pt idx="398">
                  <c:v>6.9108152423900862</c:v>
                </c:pt>
                <c:pt idx="399">
                  <c:v>6.9039229718207302</c:v>
                </c:pt>
                <c:pt idx="400">
                  <c:v>6.8970421459322493</c:v>
                </c:pt>
                <c:pt idx="401">
                  <c:v>6.8901727387546003</c:v>
                </c:pt>
                <c:pt idx="402">
                  <c:v>6.8833147243954276</c:v>
                </c:pt>
                <c:pt idx="403">
                  <c:v>6.8764680770397719</c:v>
                </c:pt>
                <c:pt idx="404">
                  <c:v>6.8696327709497362</c:v>
                </c:pt>
                <c:pt idx="405">
                  <c:v>6.8628087804642046</c:v>
                </c:pt>
                <c:pt idx="406">
                  <c:v>6.855996079998504</c:v>
                </c:pt>
                <c:pt idx="407">
                  <c:v>6.8491946440441307</c:v>
                </c:pt>
                <c:pt idx="408">
                  <c:v>6.8424044471684144</c:v>
                </c:pt>
                <c:pt idx="409">
                  <c:v>6.8356254640142469</c:v>
                </c:pt>
                <c:pt idx="410">
                  <c:v>6.8288576692997545</c:v>
                </c:pt>
                <c:pt idx="411">
                  <c:v>6.8221010378180207</c:v>
                </c:pt>
                <c:pt idx="412">
                  <c:v>6.8153555444367706</c:v>
                </c:pt>
                <c:pt idx="413">
                  <c:v>6.8086211640980956</c:v>
                </c:pt>
                <c:pt idx="414">
                  <c:v>6.8018978718181353</c:v>
                </c:pt>
                <c:pt idx="415">
                  <c:v>6.7951856426868122</c:v>
                </c:pt>
                <c:pt idx="416">
                  <c:v>6.7884844518675118</c:v>
                </c:pt>
                <c:pt idx="417">
                  <c:v>6.7817942745968258</c:v>
                </c:pt>
                <c:pt idx="418">
                  <c:v>6.7751150861842335</c:v>
                </c:pt>
                <c:pt idx="419">
                  <c:v>6.7684468620118388</c:v>
                </c:pt>
                <c:pt idx="420">
                  <c:v>6.7617895775340715</c:v>
                </c:pt>
                <c:pt idx="421">
                  <c:v>6.7551432082774134</c:v>
                </c:pt>
                <c:pt idx="422">
                  <c:v>6.748507729840111</c:v>
                </c:pt>
                <c:pt idx="423">
                  <c:v>6.7418831178919039</c:v>
                </c:pt>
                <c:pt idx="424">
                  <c:v>6.7352693481737314</c:v>
                </c:pt>
                <c:pt idx="425">
                  <c:v>6.7286663964974744</c:v>
                </c:pt>
                <c:pt idx="426">
                  <c:v>6.7220742387456625</c:v>
                </c:pt>
                <c:pt idx="427">
                  <c:v>6.7154928508712208</c:v>
                </c:pt>
                <c:pt idx="428">
                  <c:v>6.7089222088971701</c:v>
                </c:pt>
                <c:pt idx="429">
                  <c:v>6.702362288916385</c:v>
                </c:pt>
                <c:pt idx="430">
                  <c:v>6.695813067091299</c:v>
                </c:pt>
                <c:pt idx="431">
                  <c:v>6.689274519653658</c:v>
                </c:pt>
                <c:pt idx="432">
                  <c:v>6.6827466229042338</c:v>
                </c:pt>
                <c:pt idx="433">
                  <c:v>6.6762293532125803</c:v>
                </c:pt>
                <c:pt idx="434">
                  <c:v>6.6697226870167468</c:v>
                </c:pt>
                <c:pt idx="435">
                  <c:v>6.6632266008230365</c:v>
                </c:pt>
                <c:pt idx="436">
                  <c:v>6.6567410712057251</c:v>
                </c:pt>
                <c:pt idx="437">
                  <c:v>6.6502660748068259</c:v>
                </c:pt>
                <c:pt idx="438">
                  <c:v>6.6438015883358039</c:v>
                </c:pt>
                <c:pt idx="439">
                  <c:v>6.6373475885693418</c:v>
                </c:pt>
                <c:pt idx="440">
                  <c:v>6.6309040523510658</c:v>
                </c:pt>
                <c:pt idx="441">
                  <c:v>6.6244709565913116</c:v>
                </c:pt>
                <c:pt idx="442">
                  <c:v>6.6180482782668504</c:v>
                </c:pt>
                <c:pt idx="443">
                  <c:v>6.6116359944206531</c:v>
                </c:pt>
                <c:pt idx="444">
                  <c:v>6.6052340821616253</c:v>
                </c:pt>
                <c:pt idx="445">
                  <c:v>6.598842518664382</c:v>
                </c:pt>
                <c:pt idx="446">
                  <c:v>6.5924612811689638</c:v>
                </c:pt>
                <c:pt idx="447">
                  <c:v>6.5860903469806313</c:v>
                </c:pt>
                <c:pt idx="448">
                  <c:v>6.5797296934695826</c:v>
                </c:pt>
                <c:pt idx="449">
                  <c:v>6.5733792980707362</c:v>
                </c:pt>
                <c:pt idx="450">
                  <c:v>6.567039138283473</c:v>
                </c:pt>
                <c:pt idx="451">
                  <c:v>6.5607091916714042</c:v>
                </c:pt>
                <c:pt idx="452">
                  <c:v>6.5543894358621193</c:v>
                </c:pt>
                <c:pt idx="453">
                  <c:v>6.5480798485469638</c:v>
                </c:pt>
                <c:pt idx="454">
                  <c:v>6.5417804074807799</c:v>
                </c:pt>
                <c:pt idx="455">
                  <c:v>6.5354910904816936</c:v>
                </c:pt>
                <c:pt idx="456">
                  <c:v>6.529211875430855</c:v>
                </c:pt>
                <c:pt idx="457">
                  <c:v>6.522942740272228</c:v>
                </c:pt>
                <c:pt idx="458">
                  <c:v>6.5166836630123308</c:v>
                </c:pt>
                <c:pt idx="459">
                  <c:v>6.5104346217200337</c:v>
                </c:pt>
                <c:pt idx="460">
                  <c:v>6.5041955945262995</c:v>
                </c:pt>
                <c:pt idx="461">
                  <c:v>6.4979665596239782</c:v>
                </c:pt>
                <c:pt idx="462">
                  <c:v>6.4917474952675542</c:v>
                </c:pt>
                <c:pt idx="463">
                  <c:v>6.4855383797729456</c:v>
                </c:pt>
                <c:pt idx="464">
                  <c:v>6.479339191517254</c:v>
                </c:pt>
                <c:pt idx="465">
                  <c:v>6.4731499089385567</c:v>
                </c:pt>
                <c:pt idx="466">
                  <c:v>6.4669705105356687</c:v>
                </c:pt>
                <c:pt idx="467">
                  <c:v>6.4608009748679285</c:v>
                </c:pt>
                <c:pt idx="468">
                  <c:v>6.4546412805549789</c:v>
                </c:pt>
                <c:pt idx="469">
                  <c:v>6.4484914062765339</c:v>
                </c:pt>
                <c:pt idx="470">
                  <c:v>6.4423513307721754</c:v>
                </c:pt>
                <c:pt idx="471">
                  <c:v>6.4362210328411162</c:v>
                </c:pt>
                <c:pt idx="472">
                  <c:v>6.4301004913420012</c:v>
                </c:pt>
                <c:pt idx="473">
                  <c:v>6.423989685192673</c:v>
                </c:pt>
                <c:pt idx="474">
                  <c:v>6.417888593369975</c:v>
                </c:pt>
                <c:pt idx="475">
                  <c:v>6.4117971949095152</c:v>
                </c:pt>
                <c:pt idx="476">
                  <c:v>6.4057154689054778</c:v>
                </c:pt>
                <c:pt idx="477">
                  <c:v>6.3996433945103863</c:v>
                </c:pt>
                <c:pt idx="478">
                  <c:v>6.3935809509349149</c:v>
                </c:pt>
                <c:pt idx="479">
                  <c:v>6.3875281174476557</c:v>
                </c:pt>
                <c:pt idx="480">
                  <c:v>6.3814848733749319</c:v>
                </c:pt>
                <c:pt idx="481">
                  <c:v>6.375451198100567</c:v>
                </c:pt>
                <c:pt idx="482">
                  <c:v>6.3694270710657035</c:v>
                </c:pt>
                <c:pt idx="483">
                  <c:v>6.3634124717685667</c:v>
                </c:pt>
                <c:pt idx="484">
                  <c:v>6.357407379764286</c:v>
                </c:pt>
                <c:pt idx="485">
                  <c:v>6.3514117746646743</c:v>
                </c:pt>
                <c:pt idx="486">
                  <c:v>6.3454256361380343</c:v>
                </c:pt>
                <c:pt idx="487">
                  <c:v>6.3394489439089448</c:v>
                </c:pt>
                <c:pt idx="488">
                  <c:v>6.3334816777580745</c:v>
                </c:pt>
                <c:pt idx="489">
                  <c:v>6.327523817521965</c:v>
                </c:pt>
                <c:pt idx="490">
                  <c:v>6.3215753430928494</c:v>
                </c:pt>
                <c:pt idx="491">
                  <c:v>6.3156362344184327</c:v>
                </c:pt>
                <c:pt idx="492">
                  <c:v>6.3097064715017144</c:v>
                </c:pt>
                <c:pt idx="493">
                  <c:v>6.303786034400777</c:v>
                </c:pt>
                <c:pt idx="494">
                  <c:v>6.2978749032286006</c:v>
                </c:pt>
                <c:pt idx="495">
                  <c:v>6.2919730581528599</c:v>
                </c:pt>
                <c:pt idx="496">
                  <c:v>6.2860804793957374</c:v>
                </c:pt>
                <c:pt idx="497">
                  <c:v>6.2801971472337215</c:v>
                </c:pt>
                <c:pt idx="498">
                  <c:v>6.2743230419974267</c:v>
                </c:pt>
                <c:pt idx="499">
                  <c:v>6.2684581440713867</c:v>
                </c:pt>
                <c:pt idx="500">
                  <c:v>6.2626024338938837</c:v>
                </c:pt>
                <c:pt idx="501">
                  <c:v>6.2567558919567361</c:v>
                </c:pt>
                <c:pt idx="502">
                  <c:v>6.2509184988051318</c:v>
                </c:pt>
                <c:pt idx="503">
                  <c:v>6.2450902350374236</c:v>
                </c:pt>
                <c:pt idx="504">
                  <c:v>6.2392710813049552</c:v>
                </c:pt>
                <c:pt idx="505">
                  <c:v>6.2334610183118615</c:v>
                </c:pt>
                <c:pt idx="506">
                  <c:v>6.2276600268148981</c:v>
                </c:pt>
                <c:pt idx="507">
                  <c:v>6.2218680876232462</c:v>
                </c:pt>
                <c:pt idx="508">
                  <c:v>6.2160851815983378</c:v>
                </c:pt>
                <c:pt idx="509">
                  <c:v>6.2103112896536601</c:v>
                </c:pt>
                <c:pt idx="510">
                  <c:v>6.2045463927545921</c:v>
                </c:pt>
                <c:pt idx="511">
                  <c:v>6.1987904719182039</c:v>
                </c:pt>
                <c:pt idx="512">
                  <c:v>6.1930435082130959</c:v>
                </c:pt>
                <c:pt idx="513">
                  <c:v>6.1873054827592009</c:v>
                </c:pt>
                <c:pt idx="514">
                  <c:v>6.1815763767276231</c:v>
                </c:pt>
                <c:pt idx="515">
                  <c:v>6.1758561713404445</c:v>
                </c:pt>
                <c:pt idx="516">
                  <c:v>6.1701448478705627</c:v>
                </c:pt>
                <c:pt idx="517">
                  <c:v>6.1644423876414995</c:v>
                </c:pt>
                <c:pt idx="518">
                  <c:v>6.1587487720272431</c:v>
                </c:pt>
                <c:pt idx="519">
                  <c:v>6.153063982452057</c:v>
                </c:pt>
                <c:pt idx="520">
                  <c:v>6.1473880003903192</c:v>
                </c:pt>
                <c:pt idx="521">
                  <c:v>6.1417208073663394</c:v>
                </c:pt>
                <c:pt idx="522">
                  <c:v>6.1360623849541955</c:v>
                </c:pt>
                <c:pt idx="523">
                  <c:v>6.1304127147775533</c:v>
                </c:pt>
                <c:pt idx="524">
                  <c:v>6.1247717785095093</c:v>
                </c:pt>
                <c:pt idx="525">
                  <c:v>6.1191395578724004</c:v>
                </c:pt>
                <c:pt idx="526">
                  <c:v>6.1135160346376587</c:v>
                </c:pt>
                <c:pt idx="527">
                  <c:v>6.107901190625622</c:v>
                </c:pt>
                <c:pt idx="528">
                  <c:v>6.1022950077053846</c:v>
                </c:pt>
                <c:pt idx="529">
                  <c:v>6.0966974677946109</c:v>
                </c:pt>
                <c:pt idx="530">
                  <c:v>6.0911085528593896</c:v>
                </c:pt>
                <c:pt idx="531">
                  <c:v>6.0855282449140518</c:v>
                </c:pt>
                <c:pt idx="532">
                  <c:v>6.0799565260210207</c:v>
                </c:pt>
                <c:pt idx="533">
                  <c:v>6.0743933782906288</c:v>
                </c:pt>
                <c:pt idx="534">
                  <c:v>6.068838783880981</c:v>
                </c:pt>
                <c:pt idx="535">
                  <c:v>6.0632927249977628</c:v>
                </c:pt>
                <c:pt idx="536">
                  <c:v>6.0577551838941082</c:v>
                </c:pt>
                <c:pt idx="537">
                  <c:v>6.0522261428704081</c:v>
                </c:pt>
                <c:pt idx="538">
                  <c:v>6.0467055842741795</c:v>
                </c:pt>
                <c:pt idx="539">
                  <c:v>6.0411934904998814</c:v>
                </c:pt>
                <c:pt idx="540">
                  <c:v>6.0356898439887781</c:v>
                </c:pt>
                <c:pt idx="541">
                  <c:v>6.030194627228755</c:v>
                </c:pt>
                <c:pt idx="542">
                  <c:v>6.0247078227541904</c:v>
                </c:pt>
                <c:pt idx="543">
                  <c:v>6.0192294131457702</c:v>
                </c:pt>
                <c:pt idx="544">
                  <c:v>6.0137593810303587</c:v>
                </c:pt>
                <c:pt idx="545">
                  <c:v>6.0082977090808196</c:v>
                </c:pt>
                <c:pt idx="546">
                  <c:v>6.0028443800158779</c:v>
                </c:pt>
                <c:pt idx="547">
                  <c:v>5.9973993765999518</c:v>
                </c:pt>
                <c:pt idx="548">
                  <c:v>5.9919626816430203</c:v>
                </c:pt>
                <c:pt idx="549">
                  <c:v>5.9865342780004402</c:v>
                </c:pt>
                <c:pt idx="550">
                  <c:v>5.9811141485728267</c:v>
                </c:pt>
                <c:pt idx="551">
                  <c:v>5.9757022763058707</c:v>
                </c:pt>
                <c:pt idx="552">
                  <c:v>5.9702986441902182</c:v>
                </c:pt>
                <c:pt idx="553">
                  <c:v>5.9649032352612918</c:v>
                </c:pt>
                <c:pt idx="554">
                  <c:v>5.9595160325991685</c:v>
                </c:pt>
                <c:pt idx="555">
                  <c:v>5.9541370193284022</c:v>
                </c:pt>
                <c:pt idx="556">
                  <c:v>5.9487661786179018</c:v>
                </c:pt>
                <c:pt idx="557">
                  <c:v>5.9434034936807638</c:v>
                </c:pt>
                <c:pt idx="558">
                  <c:v>5.9380489477741421</c:v>
                </c:pt>
                <c:pt idx="559">
                  <c:v>5.9327025241990841</c:v>
                </c:pt>
                <c:pt idx="560">
                  <c:v>5.9273642063004015</c:v>
                </c:pt>
                <c:pt idx="561">
                  <c:v>5.9220339774665076</c:v>
                </c:pt>
                <c:pt idx="562">
                  <c:v>5.9167118211292964</c:v>
                </c:pt>
                <c:pt idx="563">
                  <c:v>5.9113977207639721</c:v>
                </c:pt>
                <c:pt idx="564">
                  <c:v>5.906091659888931</c:v>
                </c:pt>
                <c:pt idx="565">
                  <c:v>5.9007936220655921</c:v>
                </c:pt>
                <c:pt idx="566">
                  <c:v>5.8955035908982873</c:v>
                </c:pt>
                <c:pt idx="567">
                  <c:v>5.8902215500340835</c:v>
                </c:pt>
                <c:pt idx="568">
                  <c:v>5.8849474831626774</c:v>
                </c:pt>
                <c:pt idx="569">
                  <c:v>5.8796813740162266</c:v>
                </c:pt>
                <c:pt idx="570">
                  <c:v>5.8744232063692285</c:v>
                </c:pt>
                <c:pt idx="571">
                  <c:v>5.8691729640383663</c:v>
                </c:pt>
                <c:pt idx="572">
                  <c:v>5.8639306308823924</c:v>
                </c:pt>
                <c:pt idx="573">
                  <c:v>5.8586961908019584</c:v>
                </c:pt>
                <c:pt idx="574">
                  <c:v>5.8534696277395142</c:v>
                </c:pt>
                <c:pt idx="575">
                  <c:v>5.848250925679138</c:v>
                </c:pt>
                <c:pt idx="576">
                  <c:v>5.8430400686464274</c:v>
                </c:pt>
                <c:pt idx="577">
                  <c:v>5.8378370407083384</c:v>
                </c:pt>
                <c:pt idx="578">
                  <c:v>5.8326418259730755</c:v>
                </c:pt>
                <c:pt idx="579">
                  <c:v>5.8274544085899374</c:v>
                </c:pt>
                <c:pt idx="580">
                  <c:v>5.8222747727491964</c:v>
                </c:pt>
                <c:pt idx="581">
                  <c:v>5.817102902681949</c:v>
                </c:pt>
                <c:pt idx="582">
                  <c:v>5.8119387826600084</c:v>
                </c:pt>
                <c:pt idx="583">
                  <c:v>5.8067823969957413</c:v>
                </c:pt>
                <c:pt idx="584">
                  <c:v>5.801633730041968</c:v>
                </c:pt>
                <c:pt idx="585">
                  <c:v>5.7964927661917978</c:v>
                </c:pt>
                <c:pt idx="586">
                  <c:v>5.7913594898785306</c:v>
                </c:pt>
                <c:pt idx="587">
                  <c:v>5.786233885575502</c:v>
                </c:pt>
                <c:pt idx="588">
                  <c:v>5.7811159377959713</c:v>
                </c:pt>
                <c:pt idx="589">
                  <c:v>5.7760056310929739</c:v>
                </c:pt>
                <c:pt idx="590">
                  <c:v>5.7709029500592184</c:v>
                </c:pt>
                <c:pt idx="591">
                  <c:v>5.7658078793269292</c:v>
                </c:pt>
                <c:pt idx="592">
                  <c:v>5.7607204035677402</c:v>
                </c:pt>
                <c:pt idx="593">
                  <c:v>5.7556405074925641</c:v>
                </c:pt>
                <c:pt idx="594">
                  <c:v>5.7505681758514546</c:v>
                </c:pt>
                <c:pt idx="595">
                  <c:v>5.7455033934334985</c:v>
                </c:pt>
                <c:pt idx="596">
                  <c:v>5.7404461450666728</c:v>
                </c:pt>
                <c:pt idx="597">
                  <c:v>5.7353964156177328</c:v>
                </c:pt>
                <c:pt idx="598">
                  <c:v>5.7303541899920791</c:v>
                </c:pt>
                <c:pt idx="599">
                  <c:v>5.7253194531336398</c:v>
                </c:pt>
                <c:pt idx="600">
                  <c:v>5.7202921900247405</c:v>
                </c:pt>
                <c:pt idx="601">
                  <c:v>5.7152723856859913</c:v>
                </c:pt>
                <c:pt idx="602">
                  <c:v>5.7102600251761535</c:v>
                </c:pt>
                <c:pt idx="603">
                  <c:v>5.7052550935920241</c:v>
                </c:pt>
                <c:pt idx="604">
                  <c:v>5.7002575760683136</c:v>
                </c:pt>
                <c:pt idx="605">
                  <c:v>5.6952674577775229</c:v>
                </c:pt>
                <c:pt idx="606">
                  <c:v>5.6902847239298255</c:v>
                </c:pt>
                <c:pt idx="607">
                  <c:v>5.6853093597729476</c:v>
                </c:pt>
                <c:pt idx="608">
                  <c:v>5.6803413505920446</c:v>
                </c:pt>
                <c:pt idx="609">
                  <c:v>5.675380681709588</c:v>
                </c:pt>
                <c:pt idx="610">
                  <c:v>5.6704273384852399</c:v>
                </c:pt>
                <c:pt idx="611">
                  <c:v>5.6654813063157441</c:v>
                </c:pt>
                <c:pt idx="612">
                  <c:v>5.6605425706347985</c:v>
                </c:pt>
                <c:pt idx="613">
                  <c:v>5.6556111169129464</c:v>
                </c:pt>
                <c:pt idx="614">
                  <c:v>5.6506869306574519</c:v>
                </c:pt>
                <c:pt idx="615">
                  <c:v>5.6457699974121951</c:v>
                </c:pt>
                <c:pt idx="616">
                  <c:v>5.6408603027575408</c:v>
                </c:pt>
                <c:pt idx="617">
                  <c:v>5.6359578323102406</c:v>
                </c:pt>
                <c:pt idx="618">
                  <c:v>5.6310625717233034</c:v>
                </c:pt>
                <c:pt idx="619">
                  <c:v>5.6261745066858886</c:v>
                </c:pt>
                <c:pt idx="620">
                  <c:v>5.6212936229231909</c:v>
                </c:pt>
                <c:pt idx="621">
                  <c:v>5.6164199061963274</c:v>
                </c:pt>
                <c:pt idx="622">
                  <c:v>5.6115533423022219</c:v>
                </c:pt>
                <c:pt idx="623">
                  <c:v>5.6066939170734971</c:v>
                </c:pt>
                <c:pt idx="624">
                  <c:v>5.6018416163783575</c:v>
                </c:pt>
                <c:pt idx="625">
                  <c:v>5.596996426120481</c:v>
                </c:pt>
                <c:pt idx="626">
                  <c:v>5.5921583322389061</c:v>
                </c:pt>
                <c:pt idx="627">
                  <c:v>5.5873273207079226</c:v>
                </c:pt>
                <c:pt idx="628">
                  <c:v>5.5825033775369599</c:v>
                </c:pt>
                <c:pt idx="629">
                  <c:v>5.5776864887704791</c:v>
                </c:pt>
                <c:pt idx="630">
                  <c:v>5.5728766404878574</c:v>
                </c:pt>
                <c:pt idx="631">
                  <c:v>5.568073818803291</c:v>
                </c:pt>
                <c:pt idx="632">
                  <c:v>5.5632780098656713</c:v>
                </c:pt>
                <c:pt idx="633">
                  <c:v>5.5584891998584913</c:v>
                </c:pt>
                <c:pt idx="634">
                  <c:v>5.5537073749997266</c:v>
                </c:pt>
                <c:pt idx="635">
                  <c:v>5.5489325215417349</c:v>
                </c:pt>
                <c:pt idx="636">
                  <c:v>5.5441646257711454</c:v>
                </c:pt>
                <c:pt idx="637">
                  <c:v>5.5394036740087547</c:v>
                </c:pt>
                <c:pt idx="638">
                  <c:v>5.5346496526094189</c:v>
                </c:pt>
                <c:pt idx="639">
                  <c:v>5.5299025479619486</c:v>
                </c:pt>
                <c:pt idx="640">
                  <c:v>5.5251623464890036</c:v>
                </c:pt>
                <c:pt idx="641">
                  <c:v>5.5204290346469911</c:v>
                </c:pt>
                <c:pt idx="642">
                  <c:v>5.5157025989259516</c:v>
                </c:pt>
                <c:pt idx="643">
                  <c:v>5.5109830258494696</c:v>
                </c:pt>
                <c:pt idx="644">
                  <c:v>5.5062703019745536</c:v>
                </c:pt>
                <c:pt idx="645">
                  <c:v>5.5015644138915487</c:v>
                </c:pt>
                <c:pt idx="646">
                  <c:v>5.49686534822402</c:v>
                </c:pt>
                <c:pt idx="647">
                  <c:v>5.4921730916286604</c:v>
                </c:pt>
                <c:pt idx="648">
                  <c:v>5.487487630795183</c:v>
                </c:pt>
                <c:pt idx="649">
                  <c:v>5.4828089524462191</c:v>
                </c:pt>
                <c:pt idx="650">
                  <c:v>5.4781370433372203</c:v>
                </c:pt>
                <c:pt idx="651">
                  <c:v>5.4734718902563566</c:v>
                </c:pt>
                <c:pt idx="652">
                  <c:v>5.4688134800244121</c:v>
                </c:pt>
                <c:pt idx="653">
                  <c:v>5.4641617994946916</c:v>
                </c:pt>
                <c:pt idx="654">
                  <c:v>5.4595168355529156</c:v>
                </c:pt>
                <c:pt idx="655">
                  <c:v>5.4548785751171236</c:v>
                </c:pt>
                <c:pt idx="656">
                  <c:v>5.4502470051375704</c:v>
                </c:pt>
                <c:pt idx="657">
                  <c:v>5.4456221125966362</c:v>
                </c:pt>
                <c:pt idx="658">
                  <c:v>5.4410038845087207</c:v>
                </c:pt>
                <c:pt idx="659">
                  <c:v>5.4363923079201477</c:v>
                </c:pt>
                <c:pt idx="660">
                  <c:v>5.4317873699090669</c:v>
                </c:pt>
                <c:pt idx="661">
                  <c:v>5.4271890575853625</c:v>
                </c:pt>
                <c:pt idx="662">
                  <c:v>5.4225973580905444</c:v>
                </c:pt>
                <c:pt idx="663">
                  <c:v>5.4180122585976669</c:v>
                </c:pt>
                <c:pt idx="664">
                  <c:v>5.4134337463112159</c:v>
                </c:pt>
                <c:pt idx="665">
                  <c:v>5.4088618084670328</c:v>
                </c:pt>
                <c:pt idx="666">
                  <c:v>5.4042964323321989</c:v>
                </c:pt>
                <c:pt idx="667">
                  <c:v>5.3997376052049564</c:v>
                </c:pt>
                <c:pt idx="668">
                  <c:v>5.3951853144146025</c:v>
                </c:pt>
                <c:pt idx="669">
                  <c:v>5.390639547321407</c:v>
                </c:pt>
                <c:pt idx="670">
                  <c:v>5.386100291316505</c:v>
                </c:pt>
                <c:pt idx="671">
                  <c:v>5.3815675338218156</c:v>
                </c:pt>
                <c:pt idx="672">
                  <c:v>5.3770412622899393</c:v>
                </c:pt>
                <c:pt idx="673">
                  <c:v>5.3725214642040724</c:v>
                </c:pt>
                <c:pt idx="674">
                  <c:v>5.3680081270779052</c:v>
                </c:pt>
                <c:pt idx="675">
                  <c:v>5.3635012384555463</c:v>
                </c:pt>
                <c:pt idx="676">
                  <c:v>5.3590007859114088</c:v>
                </c:pt>
                <c:pt idx="677">
                  <c:v>5.3545067570501423</c:v>
                </c:pt>
                <c:pt idx="678">
                  <c:v>5.3500191395065189</c:v>
                </c:pt>
                <c:pt idx="679">
                  <c:v>5.3455379209453628</c:v>
                </c:pt>
                <c:pt idx="680">
                  <c:v>5.3410630890614454</c:v>
                </c:pt>
                <c:pt idx="681">
                  <c:v>5.3365946315794037</c:v>
                </c:pt>
                <c:pt idx="682">
                  <c:v>5.3321325362536429</c:v>
                </c:pt>
                <c:pt idx="683">
                  <c:v>5.3276767908682592</c:v>
                </c:pt>
                <c:pt idx="684">
                  <c:v>5.3232273832369339</c:v>
                </c:pt>
                <c:pt idx="685">
                  <c:v>5.3187843012028635</c:v>
                </c:pt>
                <c:pt idx="686">
                  <c:v>5.3143475326386529</c:v>
                </c:pt>
                <c:pt idx="687">
                  <c:v>5.3099170654462426</c:v>
                </c:pt>
                <c:pt idx="688">
                  <c:v>5.3054928875568104</c:v>
                </c:pt>
                <c:pt idx="689">
                  <c:v>5.3010749869306917</c:v>
                </c:pt>
                <c:pt idx="690">
                  <c:v>5.2966633515572834</c:v>
                </c:pt>
                <c:pt idx="691">
                  <c:v>5.2922579694549707</c:v>
                </c:pt>
                <c:pt idx="692">
                  <c:v>5.2878588286710224</c:v>
                </c:pt>
                <c:pt idx="693">
                  <c:v>5.2834659172815233</c:v>
                </c:pt>
                <c:pt idx="694">
                  <c:v>5.2790792233912729</c:v>
                </c:pt>
                <c:pt idx="695">
                  <c:v>5.2746987351337138</c:v>
                </c:pt>
                <c:pt idx="696">
                  <c:v>5.2703244406708327</c:v>
                </c:pt>
                <c:pt idx="697">
                  <c:v>5.2659563281930897</c:v>
                </c:pt>
                <c:pt idx="698">
                  <c:v>5.2615943859193166</c:v>
                </c:pt>
                <c:pt idx="699">
                  <c:v>5.2572386020966535</c:v>
                </c:pt>
                <c:pt idx="700">
                  <c:v>5.2528889650004444</c:v>
                </c:pt>
                <c:pt idx="701">
                  <c:v>5.2485454629341701</c:v>
                </c:pt>
                <c:pt idx="702">
                  <c:v>5.244208084229351</c:v>
                </c:pt>
                <c:pt idx="703">
                  <c:v>5.2398768172454782</c:v>
                </c:pt>
                <c:pt idx="704">
                  <c:v>5.2355516503699135</c:v>
                </c:pt>
                <c:pt idx="705">
                  <c:v>5.231232572017829</c:v>
                </c:pt>
                <c:pt idx="706">
                  <c:v>5.2269195706321012</c:v>
                </c:pt>
                <c:pt idx="707">
                  <c:v>5.2226126346832489</c:v>
                </c:pt>
                <c:pt idx="708">
                  <c:v>5.2183117526693366</c:v>
                </c:pt>
                <c:pt idx="709">
                  <c:v>5.21401691311591</c:v>
                </c:pt>
                <c:pt idx="710">
                  <c:v>5.2097281045758921</c:v>
                </c:pt>
                <c:pt idx="711">
                  <c:v>5.2054453156295271</c:v>
                </c:pt>
                <c:pt idx="712">
                  <c:v>5.2011685348842818</c:v>
                </c:pt>
                <c:pt idx="713">
                  <c:v>5.1968977509747774</c:v>
                </c:pt>
                <c:pt idx="714">
                  <c:v>5.1926329525626986</c:v>
                </c:pt>
                <c:pt idx="715">
                  <c:v>5.1883741283367248</c:v>
                </c:pt>
                <c:pt idx="716">
                  <c:v>5.1841212670124461</c:v>
                </c:pt>
                <c:pt idx="717">
                  <c:v>5.1798743573322801</c:v>
                </c:pt>
                <c:pt idx="718">
                  <c:v>5.1756333880654042</c:v>
                </c:pt>
                <c:pt idx="719">
                  <c:v>5.1713983480076635</c:v>
                </c:pt>
                <c:pt idx="720">
                  <c:v>5.1671692259815094</c:v>
                </c:pt>
                <c:pt idx="721">
                  <c:v>5.1629460108359018</c:v>
                </c:pt>
                <c:pt idx="722">
                  <c:v>5.1587286914462513</c:v>
                </c:pt>
                <c:pt idx="723">
                  <c:v>5.1545172567143265</c:v>
                </c:pt>
                <c:pt idx="724">
                  <c:v>5.1503116955681865</c:v>
                </c:pt>
                <c:pt idx="725">
                  <c:v>5.1461119969620999</c:v>
                </c:pt>
                <c:pt idx="726">
                  <c:v>5.1419181498764726</c:v>
                </c:pt>
                <c:pt idx="727">
                  <c:v>5.1377301433177642</c:v>
                </c:pt>
                <c:pt idx="728">
                  <c:v>5.13354796631842</c:v>
                </c:pt>
                <c:pt idx="729">
                  <c:v>5.1293716079367897</c:v>
                </c:pt>
                <c:pt idx="730">
                  <c:v>5.1252010572570583</c:v>
                </c:pt>
                <c:pt idx="731">
                  <c:v>5.121036303389161</c:v>
                </c:pt>
                <c:pt idx="732">
                  <c:v>5.1168773354687227</c:v>
                </c:pt>
                <c:pt idx="733">
                  <c:v>5.1127241426569681</c:v>
                </c:pt>
                <c:pt idx="734">
                  <c:v>5.1085767141406579</c:v>
                </c:pt>
                <c:pt idx="735">
                  <c:v>5.1044350391320119</c:v>
                </c:pt>
                <c:pt idx="736">
                  <c:v>5.1002991068686363</c:v>
                </c:pt>
                <c:pt idx="737">
                  <c:v>5.0961689066134461</c:v>
                </c:pt>
                <c:pt idx="738">
                  <c:v>5.0920444276545975</c:v>
                </c:pt>
                <c:pt idx="739">
                  <c:v>5.0879256593054096</c:v>
                </c:pt>
                <c:pt idx="740">
                  <c:v>5.0838125909042962</c:v>
                </c:pt>
                <c:pt idx="741">
                  <c:v>5.0797052118146926</c:v>
                </c:pt>
                <c:pt idx="742">
                  <c:v>5.0756035114249807</c:v>
                </c:pt>
                <c:pt idx="743">
                  <c:v>5.0715074791484174</c:v>
                </c:pt>
                <c:pt idx="744">
                  <c:v>5.0674171044230691</c:v>
                </c:pt>
                <c:pt idx="745">
                  <c:v>5.0633323767117302</c:v>
                </c:pt>
                <c:pt idx="746">
                  <c:v>5.0592532855018613</c:v>
                </c:pt>
                <c:pt idx="747">
                  <c:v>5.0551798203055114</c:v>
                </c:pt>
                <c:pt idx="748">
                  <c:v>5.051111970659254</c:v>
                </c:pt>
                <c:pt idx="749">
                  <c:v>5.047049726124107</c:v>
                </c:pt>
                <c:pt idx="750">
                  <c:v>5.0429930762854749</c:v>
                </c:pt>
                <c:pt idx="751">
                  <c:v>5.0389420107530665</c:v>
                </c:pt>
                <c:pt idx="752">
                  <c:v>5.0348965191608359</c:v>
                </c:pt>
                <c:pt idx="753">
                  <c:v>5.0308565911669048</c:v>
                </c:pt>
                <c:pt idx="754">
                  <c:v>5.0268222164534988</c:v>
                </c:pt>
                <c:pt idx="755">
                  <c:v>5.0227933847268744</c:v>
                </c:pt>
                <c:pt idx="756">
                  <c:v>5.0187700857172564</c:v>
                </c:pt>
                <c:pt idx="757">
                  <c:v>5.0147523091787596</c:v>
                </c:pt>
                <c:pt idx="758">
                  <c:v>5.0107400448893316</c:v>
                </c:pt>
                <c:pt idx="759">
                  <c:v>5.0067332826506759</c:v>
                </c:pt>
                <c:pt idx="760">
                  <c:v>5.0027320122881909</c:v>
                </c:pt>
                <c:pt idx="761">
                  <c:v>4.9987362236508961</c:v>
                </c:pt>
                <c:pt idx="762">
                  <c:v>4.9947459066113709</c:v>
                </c:pt>
                <c:pt idx="763">
                  <c:v>4.9907610510656832</c:v>
                </c:pt>
                <c:pt idx="764">
                  <c:v>4.9867816469333244</c:v>
                </c:pt>
                <c:pt idx="765">
                  <c:v>4.9828076841571418</c:v>
                </c:pt>
                <c:pt idx="766">
                  <c:v>4.9788391527032765</c:v>
                </c:pt>
                <c:pt idx="767">
                  <c:v>4.9748760425610872</c:v>
                </c:pt>
                <c:pt idx="768">
                  <c:v>4.9709183437430973</c:v>
                </c:pt>
                <c:pt idx="769">
                  <c:v>4.9669660462849183</c:v>
                </c:pt>
                <c:pt idx="770">
                  <c:v>4.9630191402451933</c:v>
                </c:pt>
                <c:pt idx="771">
                  <c:v>4.9590776157055236</c:v>
                </c:pt>
                <c:pt idx="772">
                  <c:v>4.955141462770408</c:v>
                </c:pt>
                <c:pt idx="773">
                  <c:v>4.9512106715671793</c:v>
                </c:pt>
                <c:pt idx="774">
                  <c:v>4.9472852322459362</c:v>
                </c:pt>
                <c:pt idx="775">
                  <c:v>4.9433651349794818</c:v>
                </c:pt>
                <c:pt idx="776">
                  <c:v>4.939450369963259</c:v>
                </c:pt>
                <c:pt idx="777">
                  <c:v>4.9355409274152855</c:v>
                </c:pt>
                <c:pt idx="778">
                  <c:v>4.9316367975760897</c:v>
                </c:pt>
                <c:pt idx="779">
                  <c:v>4.9277379707086499</c:v>
                </c:pt>
                <c:pt idx="780">
                  <c:v>4.923844437098329</c:v>
                </c:pt>
                <c:pt idx="781">
                  <c:v>4.9199561870528123</c:v>
                </c:pt>
                <c:pt idx="782">
                  <c:v>4.9160732109020433</c:v>
                </c:pt>
                <c:pt idx="783">
                  <c:v>4.9121954989981633</c:v>
                </c:pt>
                <c:pt idx="784">
                  <c:v>4.90832304171545</c:v>
                </c:pt>
                <c:pt idx="785">
                  <c:v>4.9044558294502476</c:v>
                </c:pt>
                <c:pt idx="786">
                  <c:v>4.9005938526209176</c:v>
                </c:pt>
                <c:pt idx="787">
                  <c:v>4.8967371016677657</c:v>
                </c:pt>
                <c:pt idx="788">
                  <c:v>4.8928855670529856</c:v>
                </c:pt>
                <c:pt idx="789">
                  <c:v>4.8890392392605966</c:v>
                </c:pt>
                <c:pt idx="790">
                  <c:v>4.8851981087963852</c:v>
                </c:pt>
                <c:pt idx="791">
                  <c:v>4.8813621661878379</c:v>
                </c:pt>
                <c:pt idx="792">
                  <c:v>4.8775314019840881</c:v>
                </c:pt>
                <c:pt idx="793">
                  <c:v>4.8737058067558481</c:v>
                </c:pt>
                <c:pt idx="794">
                  <c:v>4.8698853710953562</c:v>
                </c:pt>
                <c:pt idx="795">
                  <c:v>4.866070085616311</c:v>
                </c:pt>
                <c:pt idx="796">
                  <c:v>4.8622599409538161</c:v>
                </c:pt>
                <c:pt idx="797">
                  <c:v>4.8584549277643134</c:v>
                </c:pt>
                <c:pt idx="798">
                  <c:v>4.854655036725533</c:v>
                </c:pt>
                <c:pt idx="799">
                  <c:v>4.850860258536426</c:v>
                </c:pt>
                <c:pt idx="800">
                  <c:v>4.8470705839171124</c:v>
                </c:pt>
                <c:pt idx="801">
                  <c:v>4.8432860036088128</c:v>
                </c:pt>
                <c:pt idx="802">
                  <c:v>4.8395065083738</c:v>
                </c:pt>
                <c:pt idx="803">
                  <c:v>4.8357320889953339</c:v>
                </c:pt>
                <c:pt idx="804">
                  <c:v>4.8319627362776085</c:v>
                </c:pt>
                <c:pt idx="805">
                  <c:v>4.8281984410456849</c:v>
                </c:pt>
                <c:pt idx="806">
                  <c:v>4.8244391941454454</c:v>
                </c:pt>
                <c:pt idx="807">
                  <c:v>4.8206849864435251</c:v>
                </c:pt>
                <c:pt idx="808">
                  <c:v>4.8169358088272611</c:v>
                </c:pt>
                <c:pt idx="809">
                  <c:v>4.8131916522046314</c:v>
                </c:pt>
                <c:pt idx="810">
                  <c:v>4.8094525075042034</c:v>
                </c:pt>
                <c:pt idx="811">
                  <c:v>4.8057183656750668</c:v>
                </c:pt>
                <c:pt idx="812">
                  <c:v>4.8019892176867911</c:v>
                </c:pt>
                <c:pt idx="813">
                  <c:v>4.7982650545293533</c:v>
                </c:pt>
                <c:pt idx="814">
                  <c:v>4.7945458672130954</c:v>
                </c:pt>
                <c:pt idx="815">
                  <c:v>4.790831646768658</c:v>
                </c:pt>
                <c:pt idx="816">
                  <c:v>4.7871223842469313</c:v>
                </c:pt>
                <c:pt idx="817">
                  <c:v>4.7834180707189953</c:v>
                </c:pt>
                <c:pt idx="818">
                  <c:v>4.7797186972760679</c:v>
                </c:pt>
                <c:pt idx="819">
                  <c:v>4.7760242550294416</c:v>
                </c:pt>
                <c:pt idx="820">
                  <c:v>4.7723347351104417</c:v>
                </c:pt>
                <c:pt idx="821">
                  <c:v>4.7686501286703571</c:v>
                </c:pt>
                <c:pt idx="822">
                  <c:v>4.7649704268803958</c:v>
                </c:pt>
                <c:pt idx="823">
                  <c:v>4.7612956209316222</c:v>
                </c:pt>
                <c:pt idx="824">
                  <c:v>4.757625702034912</c:v>
                </c:pt>
                <c:pt idx="825">
                  <c:v>4.7539606614208862</c:v>
                </c:pt>
                <c:pt idx="826">
                  <c:v>4.7503004903398693</c:v>
                </c:pt>
                <c:pt idx="827">
                  <c:v>4.746645180061825</c:v>
                </c:pt>
                <c:pt idx="828">
                  <c:v>4.7429947218763102</c:v>
                </c:pt>
                <c:pt idx="829">
                  <c:v>4.7393491070924147</c:v>
                </c:pt>
                <c:pt idx="830">
                  <c:v>4.7357083270387141</c:v>
                </c:pt>
                <c:pt idx="831">
                  <c:v>4.7320723730632119</c:v>
                </c:pt>
                <c:pt idx="832">
                  <c:v>4.7284412365332891</c:v>
                </c:pt>
                <c:pt idx="833">
                  <c:v>4.7248149088356488</c:v>
                </c:pt>
                <c:pt idx="834">
                  <c:v>4.7211933813762688</c:v>
                </c:pt>
                <c:pt idx="835">
                  <c:v>4.7175766455803378</c:v>
                </c:pt>
                <c:pt idx="836">
                  <c:v>4.7139646928922208</c:v>
                </c:pt>
                <c:pt idx="837">
                  <c:v>4.710357514775386</c:v>
                </c:pt>
                <c:pt idx="838">
                  <c:v>4.7067551027123748</c:v>
                </c:pt>
                <c:pt idx="839">
                  <c:v>4.7031574482047267</c:v>
                </c:pt>
                <c:pt idx="840">
                  <c:v>4.6995645427729498</c:v>
                </c:pt>
                <c:pt idx="841">
                  <c:v>4.6959763779564527</c:v>
                </c:pt>
                <c:pt idx="842">
                  <c:v>4.6923929453135012</c:v>
                </c:pt>
                <c:pt idx="843">
                  <c:v>4.6888142364211678</c:v>
                </c:pt>
                <c:pt idx="844">
                  <c:v>4.6852402428752731</c:v>
                </c:pt>
                <c:pt idx="845">
                  <c:v>4.681670956290346</c:v>
                </c:pt>
                <c:pt idx="846">
                  <c:v>4.6781063682995638</c:v>
                </c:pt>
                <c:pt idx="847">
                  <c:v>4.6745464705547057</c:v>
                </c:pt>
                <c:pt idx="848">
                  <c:v>4.6709912547261032</c:v>
                </c:pt>
                <c:pt idx="849">
                  <c:v>4.6674407125025867</c:v>
                </c:pt>
                <c:pt idx="850">
                  <c:v>4.6638948355914378</c:v>
                </c:pt>
                <c:pt idx="851">
                  <c:v>4.6603536157183427</c:v>
                </c:pt>
                <c:pt idx="852">
                  <c:v>4.6568170446273323</c:v>
                </c:pt>
                <c:pt idx="853">
                  <c:v>4.6532851140807452</c:v>
                </c:pt>
                <c:pt idx="854">
                  <c:v>4.6497578158591688</c:v>
                </c:pt>
                <c:pt idx="855">
                  <c:v>4.6462351417613972</c:v>
                </c:pt>
                <c:pt idx="856">
                  <c:v>4.6427170836043734</c:v>
                </c:pt>
                <c:pt idx="857">
                  <c:v>4.6392036332231523</c:v>
                </c:pt>
                <c:pt idx="858">
                  <c:v>4.6356947824708374</c:v>
                </c:pt>
                <c:pt idx="859">
                  <c:v>4.632190523218549</c:v>
                </c:pt>
                <c:pt idx="860">
                  <c:v>4.6286908473553625</c:v>
                </c:pt>
                <c:pt idx="861">
                  <c:v>4.6251957467882621</c:v>
                </c:pt>
                <c:pt idx="862">
                  <c:v>4.6217052134420991</c:v>
                </c:pt>
                <c:pt idx="863">
                  <c:v>4.6182192392595418</c:v>
                </c:pt>
                <c:pt idx="864">
                  <c:v>4.6147378162010213</c:v>
                </c:pt>
                <c:pt idx="865">
                  <c:v>4.6112609362446912</c:v>
                </c:pt>
                <c:pt idx="866">
                  <c:v>4.6077885913863756</c:v>
                </c:pt>
                <c:pt idx="867">
                  <c:v>4.6043207736395297</c:v>
                </c:pt>
                <c:pt idx="868">
                  <c:v>4.6008574750351787</c:v>
                </c:pt>
                <c:pt idx="869">
                  <c:v>4.5973986876218831</c:v>
                </c:pt>
                <c:pt idx="870">
                  <c:v>4.5939444034656844</c:v>
                </c:pt>
                <c:pt idx="871">
                  <c:v>4.5904946146500683</c:v>
                </c:pt>
                <c:pt idx="872">
                  <c:v>4.587049313275906</c:v>
                </c:pt>
                <c:pt idx="873">
                  <c:v>4.5836084914614119</c:v>
                </c:pt>
                <c:pt idx="874">
                  <c:v>4.5801721413420999</c:v>
                </c:pt>
                <c:pt idx="875">
                  <c:v>4.5767402550707406</c:v>
                </c:pt>
                <c:pt idx="876">
                  <c:v>4.5733128248173047</c:v>
                </c:pt>
                <c:pt idx="877">
                  <c:v>4.5698898427689247</c:v>
                </c:pt>
                <c:pt idx="878">
                  <c:v>4.5664713011298463</c:v>
                </c:pt>
                <c:pt idx="879">
                  <c:v>4.5630571921213905</c:v>
                </c:pt>
                <c:pt idx="880">
                  <c:v>4.5596475079818948</c:v>
                </c:pt>
                <c:pt idx="881">
                  <c:v>4.5562422409666778</c:v>
                </c:pt>
                <c:pt idx="882">
                  <c:v>4.5528413833479897</c:v>
                </c:pt>
                <c:pt idx="883">
                  <c:v>4.5494449274149753</c:v>
                </c:pt>
                <c:pt idx="884">
                  <c:v>4.5460528654736159</c:v>
                </c:pt>
                <c:pt idx="885">
                  <c:v>4.5426651898466934</c:v>
                </c:pt>
                <c:pt idx="886">
                  <c:v>4.5392818928737446</c:v>
                </c:pt>
                <c:pt idx="887">
                  <c:v>4.5359029669110198</c:v>
                </c:pt>
                <c:pt idx="888">
                  <c:v>4.5325284043314298</c:v>
                </c:pt>
                <c:pt idx="889">
                  <c:v>4.5291581975245085</c:v>
                </c:pt>
                <c:pt idx="890">
                  <c:v>4.5257923388963679</c:v>
                </c:pt>
                <c:pt idx="891">
                  <c:v>4.5224308208696575</c:v>
                </c:pt>
                <c:pt idx="892">
                  <c:v>4.5190736358835109</c:v>
                </c:pt>
                <c:pt idx="893">
                  <c:v>4.5157207763935121</c:v>
                </c:pt>
                <c:pt idx="894">
                  <c:v>4.5123722348716448</c:v>
                </c:pt>
                <c:pt idx="895">
                  <c:v>4.50902800380626</c:v>
                </c:pt>
                <c:pt idx="896">
                  <c:v>4.505688075702019</c:v>
                </c:pt>
                <c:pt idx="897">
                  <c:v>4.5023524430798592</c:v>
                </c:pt>
                <c:pt idx="898">
                  <c:v>4.4990210984769456</c:v>
                </c:pt>
                <c:pt idx="899">
                  <c:v>4.4956940344466396</c:v>
                </c:pt>
                <c:pt idx="900">
                  <c:v>4.4923712435584422</c:v>
                </c:pt>
                <c:pt idx="901">
                  <c:v>4.4890527183979572</c:v>
                </c:pt>
                <c:pt idx="902">
                  <c:v>4.485738451566851</c:v>
                </c:pt>
                <c:pt idx="903">
                  <c:v>4.4824284356828112</c:v>
                </c:pt>
                <c:pt idx="904">
                  <c:v>4.4791226633794983</c:v>
                </c:pt>
                <c:pt idx="905">
                  <c:v>4.47582112730651</c:v>
                </c:pt>
                <c:pt idx="906">
                  <c:v>4.4725238201293358</c:v>
                </c:pt>
                <c:pt idx="907">
                  <c:v>4.469230734529317</c:v>
                </c:pt>
                <c:pt idx="908">
                  <c:v>4.4659418632036063</c:v>
                </c:pt>
                <c:pt idx="909">
                  <c:v>4.4626571988651218</c:v>
                </c:pt>
                <c:pt idx="910">
                  <c:v>4.4593767342425092</c:v>
                </c:pt>
                <c:pt idx="911">
                  <c:v>4.456100462080105</c:v>
                </c:pt>
                <c:pt idx="912">
                  <c:v>4.4528283751378854</c:v>
                </c:pt>
                <c:pt idx="913">
                  <c:v>4.4495604661914321</c:v>
                </c:pt>
                <c:pt idx="914">
                  <c:v>4.4462967280318999</c:v>
                </c:pt>
                <c:pt idx="915">
                  <c:v>4.4430371534659407</c:v>
                </c:pt>
                <c:pt idx="916">
                  <c:v>4.4397817353157141</c:v>
                </c:pt>
                <c:pt idx="917">
                  <c:v>4.4365304664188123</c:v>
                </c:pt>
                <c:pt idx="918">
                  <c:v>4.4332833396282298</c:v>
                </c:pt>
                <c:pt idx="919">
                  <c:v>4.4300403478123247</c:v>
                </c:pt>
                <c:pt idx="920">
                  <c:v>4.4268014838547733</c:v>
                </c:pt>
                <c:pt idx="921">
                  <c:v>4.423566740654536</c:v>
                </c:pt>
                <c:pt idx="922">
                  <c:v>4.4203361111258133</c:v>
                </c:pt>
                <c:pt idx="923">
                  <c:v>4.4171095881980111</c:v>
                </c:pt>
                <c:pt idx="924">
                  <c:v>4.4138871648156952</c:v>
                </c:pt>
                <c:pt idx="925">
                  <c:v>4.4106688339385576</c:v>
                </c:pt>
                <c:pt idx="926">
                  <c:v>4.4074545885413698</c:v>
                </c:pt>
                <c:pt idx="927">
                  <c:v>4.4042444216139565</c:v>
                </c:pt>
                <c:pt idx="928">
                  <c:v>4.4010383261611423</c:v>
                </c:pt>
                <c:pt idx="929">
                  <c:v>4.397836295202719</c:v>
                </c:pt>
                <c:pt idx="930">
                  <c:v>4.3946383217734093</c:v>
                </c:pt>
                <c:pt idx="931">
                  <c:v>4.391444398922828</c:v>
                </c:pt>
                <c:pt idx="932">
                  <c:v>4.3882545197154359</c:v>
                </c:pt>
                <c:pt idx="933">
                  <c:v>4.3850686772305094</c:v>
                </c:pt>
                <c:pt idx="934">
                  <c:v>4.3818868645620981</c:v>
                </c:pt>
                <c:pt idx="935">
                  <c:v>4.3787090748189925</c:v>
                </c:pt>
                <c:pt idx="936">
                  <c:v>4.3755353011246774</c:v>
                </c:pt>
                <c:pt idx="937">
                  <c:v>4.3723655366173002</c:v>
                </c:pt>
                <c:pt idx="938">
                  <c:v>4.3691997744496263</c:v>
                </c:pt>
                <c:pt idx="939">
                  <c:v>4.3660380077890144</c:v>
                </c:pt>
                <c:pt idx="940">
                  <c:v>4.3628802298173639</c:v>
                </c:pt>
                <c:pt idx="941">
                  <c:v>4.3597264337310868</c:v>
                </c:pt>
                <c:pt idx="942">
                  <c:v>4.3565766127410654</c:v>
                </c:pt>
                <c:pt idx="943">
                  <c:v>4.353430760072623</c:v>
                </c:pt>
                <c:pt idx="944">
                  <c:v>4.3502888689654755</c:v>
                </c:pt>
                <c:pt idx="945">
                  <c:v>4.3471509326737019</c:v>
                </c:pt>
                <c:pt idx="946">
                  <c:v>4.3440169444657037</c:v>
                </c:pt>
                <c:pt idx="947">
                  <c:v>4.3408868976241761</c:v>
                </c:pt>
                <c:pt idx="948">
                  <c:v>4.3377607854460596</c:v>
                </c:pt>
                <c:pt idx="949">
                  <c:v>4.3346386012425091</c:v>
                </c:pt>
                <c:pt idx="950">
                  <c:v>4.3315203383388594</c:v>
                </c:pt>
                <c:pt idx="951">
                  <c:v>4.3284059900745868</c:v>
                </c:pt>
                <c:pt idx="952">
                  <c:v>4.3252955498032737</c:v>
                </c:pt>
                <c:pt idx="953">
                  <c:v>4.3221890108925693</c:v>
                </c:pt>
                <c:pt idx="954">
                  <c:v>4.3190863667241555</c:v>
                </c:pt>
                <c:pt idx="955">
                  <c:v>4.3159876106937158</c:v>
                </c:pt>
                <c:pt idx="956">
                  <c:v>4.3128927362108929</c:v>
                </c:pt>
                <c:pt idx="957">
                  <c:v>4.3098017366992547</c:v>
                </c:pt>
                <c:pt idx="958">
                  <c:v>4.3067146055962597</c:v>
                </c:pt>
                <c:pt idx="959">
                  <c:v>4.3036313363532237</c:v>
                </c:pt>
                <c:pt idx="960">
                  <c:v>4.3005519224352788</c:v>
                </c:pt>
                <c:pt idx="961">
                  <c:v>4.2974763573213428</c:v>
                </c:pt>
                <c:pt idx="962">
                  <c:v>4.2944046345040823</c:v>
                </c:pt>
                <c:pt idx="963">
                  <c:v>4.2913367474898809</c:v>
                </c:pt>
                <c:pt idx="964">
                  <c:v>4.2882726897987959</c:v>
                </c:pt>
                <c:pt idx="965">
                  <c:v>4.285212454964535</c:v>
                </c:pt>
                <c:pt idx="966">
                  <c:v>4.2821560365344116</c:v>
                </c:pt>
                <c:pt idx="967">
                  <c:v>4.2791034280693125</c:v>
                </c:pt>
                <c:pt idx="968">
                  <c:v>4.2760546231436738</c:v>
                </c:pt>
                <c:pt idx="969">
                  <c:v>4.2730096153454298</c:v>
                </c:pt>
                <c:pt idx="970">
                  <c:v>4.2699683982759895</c:v>
                </c:pt>
                <c:pt idx="971">
                  <c:v>4.2669309655501975</c:v>
                </c:pt>
                <c:pt idx="972">
                  <c:v>4.2638973107963078</c:v>
                </c:pt>
                <c:pt idx="973">
                  <c:v>4.2608674276559375</c:v>
                </c:pt>
                <c:pt idx="974">
                  <c:v>4.2578413097840437</c:v>
                </c:pt>
                <c:pt idx="975">
                  <c:v>4.2548189508488825</c:v>
                </c:pt>
                <c:pt idx="976">
                  <c:v>4.2518003445319845</c:v>
                </c:pt>
                <c:pt idx="977">
                  <c:v>4.248785484528109</c:v>
                </c:pt>
                <c:pt idx="978">
                  <c:v>4.2457743645452162</c:v>
                </c:pt>
                <c:pt idx="979">
                  <c:v>4.2427669783044388</c:v>
                </c:pt>
                <c:pt idx="980">
                  <c:v>4.239763319540045</c:v>
                </c:pt>
                <c:pt idx="981">
                  <c:v>4.2367633819993991</c:v>
                </c:pt>
                <c:pt idx="982">
                  <c:v>4.2337671594429382</c:v>
                </c:pt>
                <c:pt idx="983">
                  <c:v>4.2307746456441304</c:v>
                </c:pt>
                <c:pt idx="984">
                  <c:v>4.2277858343894543</c:v>
                </c:pt>
                <c:pt idx="985">
                  <c:v>4.2248007194783517</c:v>
                </c:pt>
                <c:pt idx="986">
                  <c:v>4.2218192947232041</c:v>
                </c:pt>
                <c:pt idx="987">
                  <c:v>4.2188415539492965</c:v>
                </c:pt>
                <c:pt idx="988">
                  <c:v>4.21586749099479</c:v>
                </c:pt>
                <c:pt idx="989">
                  <c:v>4.2128970997106814</c:v>
                </c:pt>
                <c:pt idx="990">
                  <c:v>4.2099303739607761</c:v>
                </c:pt>
                <c:pt idx="991">
                  <c:v>4.2069673076216532</c:v>
                </c:pt>
                <c:pt idx="992">
                  <c:v>4.2040078945826416</c:v>
                </c:pt>
                <c:pt idx="993">
                  <c:v>4.2010521287457756</c:v>
                </c:pt>
                <c:pt idx="994">
                  <c:v>4.1981000040257692</c:v>
                </c:pt>
                <c:pt idx="995">
                  <c:v>4.1951515143499849</c:v>
                </c:pt>
                <c:pt idx="996">
                  <c:v>4.1922066536584035</c:v>
                </c:pt>
                <c:pt idx="997">
                  <c:v>4.1892654159035887</c:v>
                </c:pt>
                <c:pt idx="998">
                  <c:v>4.186327795050655</c:v>
                </c:pt>
                <c:pt idx="999">
                  <c:v>4.1833937850772385</c:v>
                </c:pt>
                <c:pt idx="1000">
                  <c:v>4.1804633799734701</c:v>
                </c:pt>
                <c:pt idx="1001">
                  <c:v>4.1775365737419357</c:v>
                </c:pt>
                <c:pt idx="1002">
                  <c:v>4.174613360397653</c:v>
                </c:pt>
                <c:pt idx="1003">
                  <c:v>4.1716937339680138</c:v>
                </c:pt>
                <c:pt idx="1004">
                  <c:v>4.1687776884928169</c:v>
                </c:pt>
                <c:pt idx="1005">
                  <c:v>4.1658652180241651</c:v>
                </c:pt>
                <c:pt idx="1006">
                  <c:v>4.1629563166264818</c:v>
                </c:pt>
                <c:pt idx="1007">
                  <c:v>4.1600509783764315</c:v>
                </c:pt>
                <c:pt idx="1008">
                  <c:v>4.1571491973629779</c:v>
                </c:pt>
                <c:pt idx="1009">
                  <c:v>4.1542509676872426</c:v>
                </c:pt>
                <c:pt idx="1010">
                  <c:v>4.1513562834625564</c:v>
                </c:pt>
                <c:pt idx="1011">
                  <c:v>4.1484651388143972</c:v>
                </c:pt>
                <c:pt idx="1012">
                  <c:v>4.1455775278803646</c:v>
                </c:pt>
                <c:pt idx="1013">
                  <c:v>4.1426934448101491</c:v>
                </c:pt>
                <c:pt idx="1014">
                  <c:v>4.1398128837654991</c:v>
                </c:pt>
                <c:pt idx="1015">
                  <c:v>4.1369358389201967</c:v>
                </c:pt>
                <c:pt idx="1016">
                  <c:v>4.134062304460028</c:v>
                </c:pt>
                <c:pt idx="1017">
                  <c:v>4.1311922745827463</c:v>
                </c:pt>
                <c:pt idx="1018">
                  <c:v>4.1283257434980483</c:v>
                </c:pt>
                <c:pt idx="1019">
                  <c:v>4.125462705427541</c:v>
                </c:pt>
                <c:pt idx="1020">
                  <c:v>4.1226031546047199</c:v>
                </c:pt>
                <c:pt idx="1021">
                  <c:v>4.1197470852749269</c:v>
                </c:pt>
                <c:pt idx="1022">
                  <c:v>4.1168944916953336</c:v>
                </c:pt>
                <c:pt idx="1023">
                  <c:v>4.1140453681348985</c:v>
                </c:pt>
                <c:pt idx="1024">
                  <c:v>4.1111997088743566</c:v>
                </c:pt>
                <c:pt idx="1025">
                  <c:v>4.1083575082061694</c:v>
                </c:pt>
                <c:pt idx="1026">
                  <c:v>4.10551876043451</c:v>
                </c:pt>
                <c:pt idx="1027">
                  <c:v>4.1026834598752293</c:v>
                </c:pt>
                <c:pt idx="1028">
                  <c:v>4.0998516008558301</c:v>
                </c:pt>
                <c:pt idx="1029">
                  <c:v>4.0970231777154327</c:v>
                </c:pt>
                <c:pt idx="1030">
                  <c:v>4.0941981848047506</c:v>
                </c:pt>
                <c:pt idx="1031">
                  <c:v>4.0913766164860608</c:v>
                </c:pt>
                <c:pt idx="1032">
                  <c:v>4.0885584671331774</c:v>
                </c:pt>
                <c:pt idx="1033">
                  <c:v>4.0857437311314175</c:v>
                </c:pt>
                <c:pt idx="1034">
                  <c:v>4.0829324028775815</c:v>
                </c:pt>
                <c:pt idx="1035">
                  <c:v>4.0801244767799147</c:v>
                </c:pt>
                <c:pt idx="1036">
                  <c:v>4.0773199472580881</c:v>
                </c:pt>
                <c:pt idx="1037">
                  <c:v>4.0745188087431661</c:v>
                </c:pt>
                <c:pt idx="1038">
                  <c:v>4.0717210556775756</c:v>
                </c:pt>
                <c:pt idx="1039">
                  <c:v>4.0689266825150856</c:v>
                </c:pt>
                <c:pt idx="1040">
                  <c:v>4.0661356837207734</c:v>
                </c:pt>
                <c:pt idx="1041">
                  <c:v>4.0633480537709996</c:v>
                </c:pt>
                <c:pt idx="1042">
                  <c:v>4.0605637871533782</c:v>
                </c:pt>
                <c:pt idx="1043">
                  <c:v>4.0577828783667478</c:v>
                </c:pt>
                <c:pt idx="1044">
                  <c:v>4.0550053219211559</c:v>
                </c:pt>
                <c:pt idx="1045">
                  <c:v>4.052231112337811</c:v>
                </c:pt>
                <c:pt idx="1046">
                  <c:v>4.0494602441490732</c:v>
                </c:pt>
                <c:pt idx="1047">
                  <c:v>4.0466927118984151</c:v>
                </c:pt>
                <c:pt idx="1048">
                  <c:v>4.0439285101404074</c:v>
                </c:pt>
                <c:pt idx="1049">
                  <c:v>4.0411676334406756</c:v>
                </c:pt>
                <c:pt idx="1050">
                  <c:v>4.038410076375885</c:v>
                </c:pt>
                <c:pt idx="1051">
                  <c:v>4.0356558335337098</c:v>
                </c:pt>
                <c:pt idx="1052">
                  <c:v>4.0329048995128094</c:v>
                </c:pt>
                <c:pt idx="1053">
                  <c:v>4.0301572689227925</c:v>
                </c:pt>
                <c:pt idx="1054">
                  <c:v>4.0274129363842031</c:v>
                </c:pt>
                <c:pt idx="1055">
                  <c:v>4.0246718965284805</c:v>
                </c:pt>
                <c:pt idx="1056">
                  <c:v>4.0219341439979468</c:v>
                </c:pt>
                <c:pt idx="1057">
                  <c:v>4.0191996734457671</c:v>
                </c:pt>
                <c:pt idx="1058">
                  <c:v>4.0164684795359324</c:v>
                </c:pt>
                <c:pt idx="1059">
                  <c:v>4.013740556943227</c:v>
                </c:pt>
                <c:pt idx="1060">
                  <c:v>4.0110159003532102</c:v>
                </c:pt>
                <c:pt idx="1061">
                  <c:v>4.0082945044621807</c:v>
                </c:pt>
                <c:pt idx="1062">
                  <c:v>4.0055763639771582</c:v>
                </c:pt>
                <c:pt idx="1063">
                  <c:v>4.0028614736158472</c:v>
                </c:pt>
                <c:pt idx="1064">
                  <c:v>4.000149828106629</c:v>
                </c:pt>
                <c:pt idx="1065">
                  <c:v>3.9974414221885142</c:v>
                </c:pt>
                <c:pt idx="1066">
                  <c:v>3.9947362506111346</c:v>
                </c:pt>
                <c:pt idx="1067">
                  <c:v>3.9920343081347029</c:v>
                </c:pt>
                <c:pt idx="1068">
                  <c:v>3.989335589530004</c:v>
                </c:pt>
                <c:pt idx="1069">
                  <c:v>3.9866400895783514</c:v>
                </c:pt>
                <c:pt idx="1070">
                  <c:v>3.9839478030715743</c:v>
                </c:pt>
                <c:pt idx="1071">
                  <c:v>3.9812587248119846</c:v>
                </c:pt>
                <c:pt idx="1072">
                  <c:v>3.9785728496123607</c:v>
                </c:pt>
                <c:pt idx="1073">
                  <c:v>3.9758901722959092</c:v>
                </c:pt>
                <c:pt idx="1074">
                  <c:v>3.9732106876962519</c:v>
                </c:pt>
                <c:pt idx="1075">
                  <c:v>3.9705343906573911</c:v>
                </c:pt>
                <c:pt idx="1076">
                  <c:v>3.9678612760336951</c:v>
                </c:pt>
                <c:pt idx="1077">
                  <c:v>3.9651913386898618</c:v>
                </c:pt>
                <c:pt idx="1078">
                  <c:v>3.9625245735009003</c:v>
                </c:pt>
                <c:pt idx="1079">
                  <c:v>3.9598609753521039</c:v>
                </c:pt>
                <c:pt idx="1080">
                  <c:v>3.9572005391390297</c:v>
                </c:pt>
                <c:pt idx="1081">
                  <c:v>3.9545432597674659</c:v>
                </c:pt>
                <c:pt idx="1082">
                  <c:v>3.9518891321534149</c:v>
                </c:pt>
                <c:pt idx="1083">
                  <c:v>3.9492381512230605</c:v>
                </c:pt>
                <c:pt idx="1084">
                  <c:v>3.9465903119127561</c:v>
                </c:pt>
                <c:pt idx="1085">
                  <c:v>3.9439456091689844</c:v>
                </c:pt>
                <c:pt idx="1086">
                  <c:v>3.9413040379483459</c:v>
                </c:pt>
                <c:pt idx="1087">
                  <c:v>3.9386655932175261</c:v>
                </c:pt>
                <c:pt idx="1088">
                  <c:v>3.9360302699532781</c:v>
                </c:pt>
                <c:pt idx="1089">
                  <c:v>3.9333980631423997</c:v>
                </c:pt>
                <c:pt idx="1090">
                  <c:v>3.9307689677816811</c:v>
                </c:pt>
                <c:pt idx="1091">
                  <c:v>3.9281429788779447</c:v>
                </c:pt>
                <c:pt idx="1092">
                  <c:v>3.9255200914479347</c:v>
                </c:pt>
                <c:pt idx="1093">
                  <c:v>3.9229003005183887</c:v>
                </c:pt>
                <c:pt idx="1094">
                  <c:v>3.9202836011259148</c:v>
                </c:pt>
                <c:pt idx="1095">
                  <c:v>3.9176699883170634</c:v>
                </c:pt>
                <c:pt idx="1096">
                  <c:v>3.9150594571482142</c:v>
                </c:pt>
                <c:pt idx="1097">
                  <c:v>3.912452002685642</c:v>
                </c:pt>
                <c:pt idx="1098">
                  <c:v>3.9098476200054058</c:v>
                </c:pt>
                <c:pt idx="1099">
                  <c:v>3.9072463041933894</c:v>
                </c:pt>
                <c:pt idx="1100">
                  <c:v>3.9046480503452505</c:v>
                </c:pt>
                <c:pt idx="1101">
                  <c:v>3.9020528535664023</c:v>
                </c:pt>
                <c:pt idx="1102">
                  <c:v>3.8994607089719895</c:v>
                </c:pt>
                <c:pt idx="1103">
                  <c:v>3.8968716116868656</c:v>
                </c:pt>
                <c:pt idx="1104">
                  <c:v>3.8942855568455692</c:v>
                </c:pt>
                <c:pt idx="1105">
                  <c:v>3.8917025395923046</c:v>
                </c:pt>
                <c:pt idx="1106">
                  <c:v>3.8891225550809114</c:v>
                </c:pt>
                <c:pt idx="1107">
                  <c:v>3.8865455984748483</c:v>
                </c:pt>
                <c:pt idx="1108">
                  <c:v>3.8839716649471661</c:v>
                </c:pt>
                <c:pt idx="1109">
                  <c:v>3.8814007496804885</c:v>
                </c:pt>
                <c:pt idx="1110">
                  <c:v>3.8788328478669856</c:v>
                </c:pt>
                <c:pt idx="1111">
                  <c:v>3.8762679547083536</c:v>
                </c:pt>
                <c:pt idx="1112">
                  <c:v>3.8737060654157887</c:v>
                </c:pt>
                <c:pt idx="1113">
                  <c:v>3.8711471752099729</c:v>
                </c:pt>
                <c:pt idx="1114">
                  <c:v>3.8685912793210417</c:v>
                </c:pt>
                <c:pt idx="1115">
                  <c:v>3.866038372988565</c:v>
                </c:pt>
                <c:pt idx="1116">
                  <c:v>3.8634884514615266</c:v>
                </c:pt>
                <c:pt idx="1117">
                  <c:v>3.8609415099983027</c:v>
                </c:pt>
                <c:pt idx="1118">
                  <c:v>3.8583975438666349</c:v>
                </c:pt>
                <c:pt idx="1119">
                  <c:v>3.8558565483436125</c:v>
                </c:pt>
                <c:pt idx="1120">
                  <c:v>3.853318518715644</c:v>
                </c:pt>
                <c:pt idx="1121">
                  <c:v>3.8507834502784482</c:v>
                </c:pt>
                <c:pt idx="1122">
                  <c:v>3.8482513383370165</c:v>
                </c:pt>
                <c:pt idx="1123">
                  <c:v>3.8457221782056004</c:v>
                </c:pt>
                <c:pt idx="1124">
                  <c:v>3.8431959652076837</c:v>
                </c:pt>
                <c:pt idx="1125">
                  <c:v>3.8406726946759728</c:v>
                </c:pt>
                <c:pt idx="1126">
                  <c:v>3.8381523619523574</c:v>
                </c:pt>
                <c:pt idx="1127">
                  <c:v>3.8356349623879016</c:v>
                </c:pt>
                <c:pt idx="1128">
                  <c:v>3.8331204913428172</c:v>
                </c:pt>
                <c:pt idx="1129">
                  <c:v>3.8306089441864457</c:v>
                </c:pt>
                <c:pt idx="1130">
                  <c:v>3.8281003162972311</c:v>
                </c:pt>
                <c:pt idx="1131">
                  <c:v>3.825594603062703</c:v>
                </c:pt>
                <c:pt idx="1132">
                  <c:v>3.8230917998794514</c:v>
                </c:pt>
                <c:pt idx="1133">
                  <c:v>3.8205919021531138</c:v>
                </c:pt>
                <c:pt idx="1134">
                  <c:v>3.8180949052983424</c:v>
                </c:pt>
                <c:pt idx="1135">
                  <c:v>3.8156008047387902</c:v>
                </c:pt>
                <c:pt idx="1136">
                  <c:v>3.8131095959070858</c:v>
                </c:pt>
                <c:pt idx="1137">
                  <c:v>3.8106212742448191</c:v>
                </c:pt>
                <c:pt idx="1138">
                  <c:v>3.8081358352025103</c:v>
                </c:pt>
                <c:pt idx="1139">
                  <c:v>3.8056532742395985</c:v>
                </c:pt>
                <c:pt idx="1140">
                  <c:v>3.8031735868244105</c:v>
                </c:pt>
                <c:pt idx="1141">
                  <c:v>3.8006967684341557</c:v>
                </c:pt>
                <c:pt idx="1142">
                  <c:v>3.7982228145548849</c:v>
                </c:pt>
                <c:pt idx="1143">
                  <c:v>3.7957517206814853</c:v>
                </c:pt>
                <c:pt idx="1144">
                  <c:v>3.7932834823176531</c:v>
                </c:pt>
                <c:pt idx="1145">
                  <c:v>3.7908180949758767</c:v>
                </c:pt>
                <c:pt idx="1146">
                  <c:v>3.7883555541774112</c:v>
                </c:pt>
                <c:pt idx="1147">
                  <c:v>3.7858958554522606</c:v>
                </c:pt>
                <c:pt idx="1148">
                  <c:v>3.7834389943391553</c:v>
                </c:pt>
                <c:pt idx="1149">
                  <c:v>3.7809849663855397</c:v>
                </c:pt>
                <c:pt idx="1150">
                  <c:v>3.7785337671475374</c:v>
                </c:pt>
                <c:pt idx="1151">
                  <c:v>3.7760853921899442</c:v>
                </c:pt>
                <c:pt idx="1152">
                  <c:v>3.7736398370861997</c:v>
                </c:pt>
                <c:pt idx="1153">
                  <c:v>3.7711970974183737</c:v>
                </c:pt>
                <c:pt idx="1154">
                  <c:v>3.7687571687771397</c:v>
                </c:pt>
                <c:pt idx="1155">
                  <c:v>3.7663200467617579</c:v>
                </c:pt>
                <c:pt idx="1156">
                  <c:v>3.7638857269800536</c:v>
                </c:pt>
                <c:pt idx="1157">
                  <c:v>3.761454205048401</c:v>
                </c:pt>
                <c:pt idx="1158">
                  <c:v>3.7590254765916997</c:v>
                </c:pt>
                <c:pt idx="1159">
                  <c:v>3.7565995372433543</c:v>
                </c:pt>
                <c:pt idx="1160">
                  <c:v>3.7541763826452565</c:v>
                </c:pt>
                <c:pt idx="1161">
                  <c:v>3.7517560084477681</c:v>
                </c:pt>
                <c:pt idx="1162">
                  <c:v>3.7493384103096941</c:v>
                </c:pt>
                <c:pt idx="1163">
                  <c:v>3.7469235838982686</c:v>
                </c:pt>
                <c:pt idx="1164">
                  <c:v>3.7445115248891327</c:v>
                </c:pt>
                <c:pt idx="1165">
                  <c:v>3.7421022289663179</c:v>
                </c:pt>
                <c:pt idx="1166">
                  <c:v>3.7396956918222233</c:v>
                </c:pt>
                <c:pt idx="1167">
                  <c:v>3.7372919091575967</c:v>
                </c:pt>
                <c:pt idx="1168">
                  <c:v>3.7348908766815168</c:v>
                </c:pt>
                <c:pt idx="1169">
                  <c:v>3.7324925901113737</c:v>
                </c:pt>
                <c:pt idx="1170">
                  <c:v>3.7300970451728488</c:v>
                </c:pt>
                <c:pt idx="1171">
                  <c:v>3.7277042375998946</c:v>
                </c:pt>
                <c:pt idx="1172">
                  <c:v>3.7253141631347155</c:v>
                </c:pt>
                <c:pt idx="1173">
                  <c:v>3.7229268175277546</c:v>
                </c:pt>
                <c:pt idx="1174">
                  <c:v>3.7205421965376657</c:v>
                </c:pt>
                <c:pt idx="1175">
                  <c:v>3.7181602959312992</c:v>
                </c:pt>
                <c:pt idx="1176">
                  <c:v>3.7157811114836816</c:v>
                </c:pt>
                <c:pt idx="1177">
                  <c:v>3.713404638978</c:v>
                </c:pt>
                <c:pt idx="1178">
                  <c:v>3.71103087420558</c:v>
                </c:pt>
                <c:pt idx="1179">
                  <c:v>3.7086598129658688</c:v>
                </c:pt>
                <c:pt idx="1180">
                  <c:v>3.7062914510663991</c:v>
                </c:pt>
                <c:pt idx="1181">
                  <c:v>3.7039257843228155</c:v>
                </c:pt>
                <c:pt idx="1182">
                  <c:v>3.7015628085588066</c:v>
                </c:pt>
                <c:pt idx="1183">
                  <c:v>3.6992025196061107</c:v>
                </c:pt>
                <c:pt idx="1184">
                  <c:v>3.6968449133044929</c:v>
                </c:pt>
                <c:pt idx="1185">
                  <c:v>3.694489985501729</c:v>
                </c:pt>
                <c:pt idx="1186">
                  <c:v>3.6921377320535829</c:v>
                </c:pt>
                <c:pt idx="1187">
                  <c:v>3.6897881488237938</c:v>
                </c:pt>
                <c:pt idx="1188">
                  <c:v>3.6874412316840424</c:v>
                </c:pt>
                <c:pt idx="1189">
                  <c:v>3.6850969765139587</c:v>
                </c:pt>
                <c:pt idx="1190">
                  <c:v>3.6827553792010828</c:v>
                </c:pt>
                <c:pt idx="1191">
                  <c:v>3.6804164356408529</c:v>
                </c:pt>
                <c:pt idx="1192">
                  <c:v>3.6780801417365883</c:v>
                </c:pt>
                <c:pt idx="1193">
                  <c:v>3.6757464933994721</c:v>
                </c:pt>
                <c:pt idx="1194">
                  <c:v>3.6734154865485302</c:v>
                </c:pt>
                <c:pt idx="1195">
                  <c:v>3.6710871171106141</c:v>
                </c:pt>
                <c:pt idx="1196">
                  <c:v>3.6687613810203823</c:v>
                </c:pt>
                <c:pt idx="1197">
                  <c:v>3.6664382742202872</c:v>
                </c:pt>
                <c:pt idx="1198">
                  <c:v>3.664117792660551</c:v>
                </c:pt>
                <c:pt idx="1199">
                  <c:v>3.661799932299151</c:v>
                </c:pt>
                <c:pt idx="1200">
                  <c:v>3.6594846891018005</c:v>
                </c:pt>
                <c:pt idx="1201">
                  <c:v>3.6571720590419332</c:v>
                </c:pt>
                <c:pt idx="1202">
                  <c:v>3.654862038100684</c:v>
                </c:pt>
                <c:pt idx="1203">
                  <c:v>3.6525546222668708</c:v>
                </c:pt>
                <c:pt idx="1204">
                  <c:v>3.6502498075369765</c:v>
                </c:pt>
                <c:pt idx="1205">
                  <c:v>3.6479475899151366</c:v>
                </c:pt>
                <c:pt idx="1206">
                  <c:v>3.6456479654131146</c:v>
                </c:pt>
                <c:pt idx="1207">
                  <c:v>3.6433509300502882</c:v>
                </c:pt>
                <c:pt idx="1208">
                  <c:v>3.64105647985363</c:v>
                </c:pt>
                <c:pt idx="1209">
                  <c:v>3.6387646108576961</c:v>
                </c:pt>
                <c:pt idx="1210">
                  <c:v>3.6364753191045995</c:v>
                </c:pt>
                <c:pt idx="1211">
                  <c:v>3.6341886006440012</c:v>
                </c:pt>
                <c:pt idx="1212">
                  <c:v>3.6319044515330843</c:v>
                </c:pt>
                <c:pt idx="1213">
                  <c:v>3.6296228678365501</c:v>
                </c:pt>
                <c:pt idx="1214">
                  <c:v>3.6273438456265854</c:v>
                </c:pt>
                <c:pt idx="1215">
                  <c:v>3.6285483776939365</c:v>
                </c:pt>
                <c:pt idx="1216">
                  <c:v>3.6058289338807352</c:v>
                </c:pt>
                <c:pt idx="1217">
                  <c:v>3.5833638350802297</c:v>
                </c:pt>
                <c:pt idx="1218">
                  <c:v>3.5611491863626439</c:v>
                </c:pt>
                <c:pt idx="1219">
                  <c:v>3.5391811674930103</c:v>
                </c:pt>
                <c:pt idx="1220">
                  <c:v>3.517456031194969</c:v>
                </c:pt>
                <c:pt idx="1221">
                  <c:v>3.4959701014629783</c:v>
                </c:pt>
                <c:pt idx="1222">
                  <c:v>3.4747197719213592</c:v>
                </c:pt>
                <c:pt idx="1223">
                  <c:v>3.4537015042285728</c:v>
                </c:pt>
                <c:pt idx="1224">
                  <c:v>3.4329118265252845</c:v>
                </c:pt>
                <c:pt idx="1225">
                  <c:v>3.4123473319247393</c:v>
                </c:pt>
                <c:pt idx="1226">
                  <c:v>3.3920046770441052</c:v>
                </c:pt>
                <c:pt idx="1227">
                  <c:v>3.3718805805754282</c:v>
                </c:pt>
                <c:pt idx="1228">
                  <c:v>3.3519718218949586</c:v>
                </c:pt>
                <c:pt idx="1229">
                  <c:v>3.3322752397095847</c:v>
                </c:pt>
                <c:pt idx="1230">
                  <c:v>3.3127877307392444</c:v>
                </c:pt>
                <c:pt idx="1231">
                  <c:v>3.2935062484341247</c:v>
                </c:pt>
                <c:pt idx="1232">
                  <c:v>3.2744278017256114</c:v>
                </c:pt>
                <c:pt idx="1233">
                  <c:v>3.2555494538098966</c:v>
                </c:pt>
                <c:pt idx="1234">
                  <c:v>3.2368683209632625</c:v>
                </c:pt>
                <c:pt idx="1235">
                  <c:v>3.2183815713880386</c:v>
                </c:pt>
                <c:pt idx="1236">
                  <c:v>3.2000864240883229</c:v>
                </c:pt>
                <c:pt idx="1237">
                  <c:v>3.1819801477745489</c:v>
                </c:pt>
                <c:pt idx="1238">
                  <c:v>3.164060059795919</c:v>
                </c:pt>
                <c:pt idx="1239">
                  <c:v>3.1463235251002746</c:v>
                </c:pt>
                <c:pt idx="1240">
                  <c:v>3.1287679552197671</c:v>
                </c:pt>
                <c:pt idx="1241">
                  <c:v>3.1113908072826759</c:v>
                </c:pt>
                <c:pt idx="1242">
                  <c:v>3.094189583049396</c:v>
                </c:pt>
                <c:pt idx="1243">
                  <c:v>3.0771618279729718</c:v>
                </c:pt>
                <c:pt idx="1244">
                  <c:v>3.0603051302826745</c:v>
                </c:pt>
                <c:pt idx="1245">
                  <c:v>3.0436171200903441</c:v>
                </c:pt>
                <c:pt idx="1246">
                  <c:v>3.0270954685187319</c:v>
                </c:pt>
                <c:pt idx="1247">
                  <c:v>3.0107378868511958</c:v>
                </c:pt>
                <c:pt idx="1248">
                  <c:v>2.99454212570217</c:v>
                </c:pt>
                <c:pt idx="1249">
                  <c:v>2.978505974207784</c:v>
                </c:pt>
                <c:pt idx="1250">
                  <c:v>2.9626272592360827</c:v>
                </c:pt>
                <c:pt idx="1251">
                  <c:v>2.9469038446162767</c:v>
                </c:pt>
                <c:pt idx="1252">
                  <c:v>2.9313336303864999</c:v>
                </c:pt>
                <c:pt idx="1253">
                  <c:v>2.9159145520595406</c:v>
                </c:pt>
                <c:pt idx="1254">
                  <c:v>2.9006445799060678</c:v>
                </c:pt>
                <c:pt idx="1255">
                  <c:v>2.8855217182548385</c:v>
                </c:pt>
                <c:pt idx="1256">
                  <c:v>2.8705440048094464</c:v>
                </c:pt>
                <c:pt idx="1257">
                  <c:v>2.8557095099811329</c:v>
                </c:pt>
                <c:pt idx="1258">
                  <c:v>2.8410163362372374</c:v>
                </c:pt>
                <c:pt idx="1259">
                  <c:v>2.8264626174648515</c:v>
                </c:pt>
                <c:pt idx="1260">
                  <c:v>2.8120465183492689</c:v>
                </c:pt>
                <c:pt idx="1261">
                  <c:v>2.7977662337668296</c:v>
                </c:pt>
                <c:pt idx="1262">
                  <c:v>2.7836199881917754</c:v>
                </c:pt>
                <c:pt idx="1263">
                  <c:v>2.7696060351167322</c:v>
                </c:pt>
                <c:pt idx="1264">
                  <c:v>2.7557226564864696</c:v>
                </c:pt>
                <c:pt idx="1265">
                  <c:v>2.7419681621445733</c:v>
                </c:pt>
                <c:pt idx="1266">
                  <c:v>2.7283408892926935</c:v>
                </c:pt>
                <c:pt idx="1267">
                  <c:v>2.714839201962044</c:v>
                </c:pt>
                <c:pt idx="1268">
                  <c:v>2.7014614904968175</c:v>
                </c:pt>
                <c:pt idx="1269">
                  <c:v>2.6882061710492224</c:v>
                </c:pt>
                <c:pt idx="1270">
                  <c:v>2.6750716850858249</c:v>
                </c:pt>
                <c:pt idx="1271">
                  <c:v>2.6620564989049145</c:v>
                </c:pt>
                <c:pt idx="1272">
                  <c:v>2.6491591031645947</c:v>
                </c:pt>
                <c:pt idx="1273">
                  <c:v>2.6363780124213489</c:v>
                </c:pt>
                <c:pt idx="1274">
                  <c:v>2.6237117646787778</c:v>
                </c:pt>
                <c:pt idx="1275">
                  <c:v>2.6111589209462851</c:v>
                </c:pt>
                <c:pt idx="1276">
                  <c:v>2.5987180648074304</c:v>
                </c:pt>
                <c:pt idx="1277">
                  <c:v>2.5863878019977284</c:v>
                </c:pt>
                <c:pt idx="1278">
                  <c:v>2.57416675999163</c:v>
                </c:pt>
                <c:pt idx="1279">
                  <c:v>2.5620535875984869</c:v>
                </c:pt>
                <c:pt idx="1280">
                  <c:v>2.5500469545672426</c:v>
                </c:pt>
                <c:pt idx="1281">
                  <c:v>2.5381455511996629</c:v>
                </c:pt>
                <c:pt idx="1282">
                  <c:v>2.5263480879718627</c:v>
                </c:pt>
                <c:pt idx="1283">
                  <c:v>2.5146532951639564</c:v>
                </c:pt>
                <c:pt idx="1284">
                  <c:v>2.503059922497616</c:v>
                </c:pt>
                <c:pt idx="1285">
                  <c:v>2.4915667387812772</c:v>
                </c:pt>
                <c:pt idx="1286">
                  <c:v>2.4801725315630616</c:v>
                </c:pt>
                <c:pt idx="1287">
                  <c:v>2.4688761067907259</c:v>
                </c:pt>
                <c:pt idx="1288">
                  <c:v>2.4576762884791492</c:v>
                </c:pt>
                <c:pt idx="1289">
                  <c:v>2.4465719183844383</c:v>
                </c:pt>
                <c:pt idx="1290">
                  <c:v>2.4355618556851635</c:v>
                </c:pt>
                <c:pt idx="1291">
                  <c:v>2.4246449766700651</c:v>
                </c:pt>
                <c:pt idx="1292">
                  <c:v>2.4138201744323267</c:v>
                </c:pt>
                <c:pt idx="1293">
                  <c:v>2.4030863585701789</c:v>
                </c:pt>
                <c:pt idx="1294">
                  <c:v>2.3924424548936987</c:v>
                </c:pt>
                <c:pt idx="1295">
                  <c:v>2.3818874051376517</c:v>
                </c:pt>
                <c:pt idx="1296">
                  <c:v>2.3714201666802395</c:v>
                </c:pt>
                <c:pt idx="1297">
                  <c:v>2.3610397122676083</c:v>
                </c:pt>
                <c:pt idx="1298">
                  <c:v>2.3507450297439867</c:v>
                </c:pt>
                <c:pt idx="1299">
                  <c:v>2.3405351217873256</c:v>
                </c:pt>
                <c:pt idx="1300">
                  <c:v>2.3304090056502957</c:v>
                </c:pt>
                <c:pt idx="1301">
                  <c:v>2.3203657129065429</c:v>
                </c:pt>
                <c:pt idx="1302">
                  <c:v>2.3104042892020549</c:v>
                </c:pt>
                <c:pt idx="1303">
                  <c:v>2.3005237940115406</c:v>
                </c:pt>
                <c:pt idx="1304">
                  <c:v>2.2907233003996885</c:v>
                </c:pt>
                <c:pt idx="1305">
                  <c:v>2.2810018947872193</c:v>
                </c:pt>
                <c:pt idx="1306">
                  <c:v>2.2713586767215843</c:v>
                </c:pt>
                <c:pt idx="1307">
                  <c:v>2.2617927586522466</c:v>
                </c:pt>
                <c:pt idx="1308">
                  <c:v>2.252303265710403</c:v>
                </c:pt>
                <c:pt idx="1309">
                  <c:v>2.2428893354930759</c:v>
                </c:pt>
                <c:pt idx="1310">
                  <c:v>2.233550117851455</c:v>
                </c:pt>
                <c:pt idx="1311">
                  <c:v>2.2242847746834062</c:v>
                </c:pt>
                <c:pt idx="1312">
                  <c:v>2.2150924797300457</c:v>
                </c:pt>
                <c:pt idx="1313">
                  <c:v>2.2059724183762994</c:v>
                </c:pt>
                <c:pt idx="1314">
                  <c:v>2.1969237874553418</c:v>
                </c:pt>
                <c:pt idx="1315">
                  <c:v>2.1879457950568479</c:v>
                </c:pt>
                <c:pt idx="1316">
                  <c:v>2.1790376603389556</c:v>
                </c:pt>
                <c:pt idx="1317">
                  <c:v>2.1701986133438695</c:v>
                </c:pt>
                <c:pt idx="1318">
                  <c:v>2.1614278948170189</c:v>
                </c:pt>
                <c:pt idx="1319">
                  <c:v>2.1527247560296936</c:v>
                </c:pt>
                <c:pt idx="1320">
                  <c:v>2.1440884586050841</c:v>
                </c:pt>
                <c:pt idx="1321">
                  <c:v>2.1355182743476435</c:v>
                </c:pt>
                <c:pt idx="1322">
                  <c:v>2.1270134850757145</c:v>
                </c:pt>
                <c:pt idx="1323">
                  <c:v>2.1185733824573267</c:v>
                </c:pt>
                <c:pt idx="1324">
                  <c:v>2.1101972678491245</c:v>
                </c:pt>
                <c:pt idx="1325">
                  <c:v>2.1018844521383282</c:v>
                </c:pt>
                <c:pt idx="1326">
                  <c:v>2.0936342555876926</c:v>
                </c:pt>
                <c:pt idx="1327">
                  <c:v>2.0854460076833692</c:v>
                </c:pt>
                <c:pt idx="1328">
                  <c:v>2.0773190469856351</c:v>
                </c:pt>
                <c:pt idx="1329">
                  <c:v>2.0692527209824103</c:v>
                </c:pt>
                <c:pt idx="1330">
                  <c:v>2.0612463859455157</c:v>
                </c:pt>
                <c:pt idx="1331">
                  <c:v>2.0532994067896015</c:v>
                </c:pt>
                <c:pt idx="1332">
                  <c:v>2.0454111569337021</c:v>
                </c:pt>
                <c:pt idx="1333">
                  <c:v>2.0375810181653629</c:v>
                </c:pt>
                <c:pt idx="1334">
                  <c:v>2.0298083805072324</c:v>
                </c:pt>
                <c:pt idx="1335">
                  <c:v>2.0220926420862027</c:v>
                </c:pt>
                <c:pt idx="1336">
                  <c:v>2.0144332090048689</c:v>
                </c:pt>
                <c:pt idx="1337">
                  <c:v>2.0068294952153862</c:v>
                </c:pt>
                <c:pt idx="1338">
                  <c:v>1.9992809223956307</c:v>
                </c:pt>
                <c:pt idx="1339">
                  <c:v>1.9917869198276137</c:v>
                </c:pt>
                <c:pt idx="1340">
                  <c:v>1.9843469242781142</c:v>
                </c:pt>
                <c:pt idx="1341">
                  <c:v>1.9769603798814741</c:v>
                </c:pt>
                <c:pt idx="1342">
                  <c:v>1.9696267380245167</c:v>
                </c:pt>
                <c:pt idx="1343">
                  <c:v>1.9623454572335455</c:v>
                </c:pt>
                <c:pt idx="1344">
                  <c:v>1.955116003063377</c:v>
                </c:pt>
                <c:pt idx="1345">
                  <c:v>1.9479378479883676</c:v>
                </c:pt>
                <c:pt idx="1346">
                  <c:v>1.9408104712953966</c:v>
                </c:pt>
                <c:pt idx="1347">
                  <c:v>1.9337333589787582</c:v>
                </c:pt>
                <c:pt idx="1348">
                  <c:v>1.926706003636935</c:v>
                </c:pt>
                <c:pt idx="1349">
                  <c:v>1.9197279043712014</c:v>
                </c:pt>
                <c:pt idx="1350">
                  <c:v>1.9127985666860323</c:v>
                </c:pt>
                <c:pt idx="1351">
                  <c:v>1.9059175023912731</c:v>
                </c:pt>
                <c:pt idx="1352">
                  <c:v>1.8990842295060384</c:v>
                </c:pt>
                <c:pt idx="1353">
                  <c:v>1.8922982721643034</c:v>
                </c:pt>
                <c:pt idx="1354">
                  <c:v>1.885559160522156</c:v>
                </c:pt>
                <c:pt idx="1355">
                  <c:v>1.8788664306666742</c:v>
                </c:pt>
                <c:pt idx="1356">
                  <c:v>1.8722196245264011</c:v>
                </c:pt>
                <c:pt idx="1357">
                  <c:v>1.8656182897833764</c:v>
                </c:pt>
                <c:pt idx="1358">
                  <c:v>1.859061979786705</c:v>
                </c:pt>
                <c:pt idx="1359">
                  <c:v>1.8525502534676248</c:v>
                </c:pt>
                <c:pt idx="1360">
                  <c:v>1.8460826752560469</c:v>
                </c:pt>
                <c:pt idx="1361">
                  <c:v>1.8396588149985365</c:v>
                </c:pt>
                <c:pt idx="1362">
                  <c:v>1.8332782478777134</c:v>
                </c:pt>
                <c:pt idx="1363">
                  <c:v>1.8269405543330326</c:v>
                </c:pt>
                <c:pt idx="1364">
                  <c:v>1.8206453199829296</c:v>
                </c:pt>
                <c:pt idx="1365">
                  <c:v>1.8143921355482995</c:v>
                </c:pt>
                <c:pt idx="1366">
                  <c:v>1.8081805967772799</c:v>
                </c:pt>
                <c:pt idx="1367">
                  <c:v>1.8020103043713191</c:v>
                </c:pt>
                <c:pt idx="1368">
                  <c:v>1.7958808639124999</c:v>
                </c:pt>
                <c:pt idx="1369">
                  <c:v>1.7897918857920976</c:v>
                </c:pt>
                <c:pt idx="1370">
                  <c:v>1.7837429851403475</c:v>
                </c:pt>
                <c:pt idx="1371">
                  <c:v>1.7777337817573977</c:v>
                </c:pt>
                <c:pt idx="1372">
                  <c:v>1.7717639000454268</c:v>
                </c:pt>
                <c:pt idx="1373">
                  <c:v>1.7658329689419012</c:v>
                </c:pt>
                <c:pt idx="1374">
                  <c:v>1.7599406218539531</c:v>
                </c:pt>
                <c:pt idx="1375">
                  <c:v>1.7540864965938576</c:v>
                </c:pt>
                <c:pt idx="1376">
                  <c:v>1.7482702353155846</c:v>
                </c:pt>
                <c:pt idx="1377">
                  <c:v>1.7424914844524106</c:v>
                </c:pt>
                <c:pt idx="1378">
                  <c:v>1.7367498946555655</c:v>
                </c:pt>
                <c:pt idx="1379">
                  <c:v>1.7310451207338999</c:v>
                </c:pt>
                <c:pt idx="1380">
                  <c:v>1.7253768215945511</c:v>
                </c:pt>
                <c:pt idx="1381">
                  <c:v>1.7197446601845672</c:v>
                </c:pt>
                <c:pt idx="1382">
                  <c:v>1.714148303433545</c:v>
                </c:pt>
                <c:pt idx="1383">
                  <c:v>1.7085874221971535</c:v>
                </c:pt>
                <c:pt idx="1384">
                  <c:v>1.7030616912016181</c:v>
                </c:pt>
                <c:pt idx="1385">
                  <c:v>1.6975707889890996</c:v>
                </c:pt>
                <c:pt idx="1386">
                  <c:v>1.6921143978639712</c:v>
                </c:pt>
                <c:pt idx="1387">
                  <c:v>1.686692203839969</c:v>
                </c:pt>
                <c:pt idx="1388">
                  <c:v>1.6813038965881983</c:v>
                </c:pt>
                <c:pt idx="1389">
                  <c:v>1.6759491693859914</c:v>
                </c:pt>
                <c:pt idx="1390">
                  <c:v>1.6706277190665828</c:v>
                </c:pt>
                <c:pt idx="1391">
                  <c:v>1.6653392459696075</c:v>
                </c:pt>
                <c:pt idx="1392">
                  <c:v>1.6600834538923877</c:v>
                </c:pt>
                <c:pt idx="1393">
                  <c:v>1.6548600500420114</c:v>
                </c:pt>
                <c:pt idx="1394">
                  <c:v>1.6496687449881731</c:v>
                </c:pt>
                <c:pt idx="1395">
                  <c:v>1.6445092526167735</c:v>
                </c:pt>
                <c:pt idx="1396">
                  <c:v>1.6393812900842575</c:v>
                </c:pt>
                <c:pt idx="1397">
                  <c:v>1.634284577772686</c:v>
                </c:pt>
                <c:pt idx="1398">
                  <c:v>1.629218839245514</c:v>
                </c:pt>
                <c:pt idx="1399">
                  <c:v>1.6241838012040779</c:v>
                </c:pt>
                <c:pt idx="1400">
                  <c:v>1.6191791934447686</c:v>
                </c:pt>
                <c:pt idx="1401">
                  <c:v>1.6142047488168818</c:v>
                </c:pt>
                <c:pt idx="1402">
                  <c:v>1.6092602031811336</c:v>
                </c:pt>
                <c:pt idx="1403">
                  <c:v>1.6043452953688293</c:v>
                </c:pt>
                <c:pt idx="1404">
                  <c:v>1.5994597671416735</c:v>
                </c:pt>
                <c:pt idx="1405">
                  <c:v>1.5946033631522083</c:v>
                </c:pt>
                <c:pt idx="1406">
                  <c:v>1.5897758309048728</c:v>
                </c:pt>
                <c:pt idx="1407">
                  <c:v>1.58497692071767</c:v>
                </c:pt>
                <c:pt idx="1408">
                  <c:v>1.5802063856844273</c:v>
                </c:pt>
                <c:pt idx="1409">
                  <c:v>1.5754639816376492</c:v>
                </c:pt>
                <c:pt idx="1410">
                  <c:v>1.5707494671119404</c:v>
                </c:pt>
                <c:pt idx="1411">
                  <c:v>1.5660626033079996</c:v>
                </c:pt>
                <c:pt idx="1412">
                  <c:v>1.561403154057166</c:v>
                </c:pt>
                <c:pt idx="1413">
                  <c:v>1.5567708857865141</c:v>
                </c:pt>
                <c:pt idx="1414">
                  <c:v>1.5521655674844861</c:v>
                </c:pt>
                <c:pt idx="1415">
                  <c:v>1.5475869706670478</c:v>
                </c:pt>
                <c:pt idx="1416">
                  <c:v>1.5430348693443683</c:v>
                </c:pt>
                <c:pt idx="1417">
                  <c:v>1.5385090399880053</c:v>
                </c:pt>
                <c:pt idx="1418">
                  <c:v>1.534009261498591</c:v>
                </c:pt>
                <c:pt idx="1419">
                  <c:v>1.5295353151740136</c:v>
                </c:pt>
                <c:pt idx="1420">
                  <c:v>1.5250869846780766</c:v>
                </c:pt>
                <c:pt idx="1421">
                  <c:v>1.5206640560096369</c:v>
                </c:pt>
                <c:pt idx="1422">
                  <c:v>1.5162663174722097</c:v>
                </c:pt>
                <c:pt idx="1423">
                  <c:v>1.5118935596440324</c:v>
                </c:pt>
                <c:pt idx="1424">
                  <c:v>1.5075455753485751</c:v>
                </c:pt>
                <c:pt idx="1425">
                  <c:v>1.5032221596255027</c:v>
                </c:pt>
                <c:pt idx="1426">
                  <c:v>1.4989231097020652</c:v>
                </c:pt>
                <c:pt idx="1427">
                  <c:v>1.494648224964926</c:v>
                </c:pt>
                <c:pt idx="1428">
                  <c:v>1.4903973069323855</c:v>
                </c:pt>
                <c:pt idx="1429">
                  <c:v>1.4861701592270655</c:v>
                </c:pt>
                <c:pt idx="1430">
                  <c:v>1.4819665875489549</c:v>
                </c:pt>
                <c:pt idx="1431">
                  <c:v>1.4777863996488794</c:v>
                </c:pt>
                <c:pt idx="1432">
                  <c:v>1.4736294053023589</c:v>
                </c:pt>
                <c:pt idx="1433">
                  <c:v>1.4694954162838509</c:v>
                </c:pt>
                <c:pt idx="1434">
                  <c:v>1.4653842463413764</c:v>
                </c:pt>
                <c:pt idx="1435">
                  <c:v>1.4612957111715172</c:v>
                </c:pt>
                <c:pt idx="1436">
                  <c:v>1.4572296283947852</c:v>
                </c:pt>
                <c:pt idx="1437">
                  <c:v>1.4531858175313481</c:v>
                </c:pt>
                <c:pt idx="1438">
                  <c:v>1.4491640999771132</c:v>
                </c:pt>
                <c:pt idx="1439">
                  <c:v>1.4451642989801614</c:v>
                </c:pt>
                <c:pt idx="1440">
                  <c:v>1.4411862396175248</c:v>
                </c:pt>
                <c:pt idx="1441">
                  <c:v>1.4372297487723025</c:v>
                </c:pt>
                <c:pt idx="1442">
                  <c:v>1.4332946551111068</c:v>
                </c:pt>
                <c:pt idx="1443">
                  <c:v>1.42938078906184</c:v>
                </c:pt>
                <c:pt idx="1444">
                  <c:v>1.4254879827917915</c:v>
                </c:pt>
                <c:pt idx="1445">
                  <c:v>1.4216160701860512</c:v>
                </c:pt>
                <c:pt idx="1446">
                  <c:v>1.417764886826234</c:v>
                </c:pt>
                <c:pt idx="1447">
                  <c:v>1.4139342699695105</c:v>
                </c:pt>
                <c:pt idx="1448">
                  <c:v>1.4101240585279398</c:v>
                </c:pt>
                <c:pt idx="1449">
                  <c:v>1.4063340930480994</c:v>
                </c:pt>
                <c:pt idx="1450">
                  <c:v>1.4025642156910028</c:v>
                </c:pt>
                <c:pt idx="1451">
                  <c:v>1.3988142702123076</c:v>
                </c:pt>
                <c:pt idx="1452">
                  <c:v>1.3950841019428051</c:v>
                </c:pt>
                <c:pt idx="1453">
                  <c:v>1.3913735577691875</c:v>
                </c:pt>
                <c:pt idx="1454">
                  <c:v>1.3876824861150843</c:v>
                </c:pt>
                <c:pt idx="1455">
                  <c:v>1.3840107369223749</c:v>
                </c:pt>
                <c:pt idx="1456">
                  <c:v>1.380358161632758</c:v>
                </c:pt>
                <c:pt idx="1457">
                  <c:v>1.3767246131695883</c:v>
                </c:pt>
                <c:pt idx="1458">
                  <c:v>1.3731099459199612</c:v>
                </c:pt>
                <c:pt idx="1459">
                  <c:v>1.3695140157170569</c:v>
                </c:pt>
                <c:pt idx="1460">
                  <c:v>1.365936679822727</c:v>
                </c:pt>
                <c:pt idx="1461">
                  <c:v>1.3623777969103299</c:v>
                </c:pt>
                <c:pt idx="1462">
                  <c:v>1.3588372270478002</c:v>
                </c:pt>
                <c:pt idx="1463">
                  <c:v>1.3553148316809598</c:v>
                </c:pt>
                <c:pt idx="1464">
                  <c:v>1.3518104736170591</c:v>
                </c:pt>
                <c:pt idx="1465">
                  <c:v>1.3483240170085471</c:v>
                </c:pt>
                <c:pt idx="1466">
                  <c:v>1.3448553273370671</c:v>
                </c:pt>
                <c:pt idx="1467">
                  <c:v>1.3414042713976735</c:v>
                </c:pt>
                <c:pt idx="1468">
                  <c:v>1.3379707172832682</c:v>
                </c:pt>
                <c:pt idx="1469">
                  <c:v>1.3345545343692498</c:v>
                </c:pt>
                <c:pt idx="1470">
                  <c:v>1.3311555932983763</c:v>
                </c:pt>
                <c:pt idx="1471">
                  <c:v>1.3277737659658342</c:v>
                </c:pt>
                <c:pt idx="1472">
                  <c:v>1.3244089255045133</c:v>
                </c:pt>
                <c:pt idx="1473">
                  <c:v>1.3210609462704821</c:v>
                </c:pt>
                <c:pt idx="1474">
                  <c:v>1.3177297038286693</c:v>
                </c:pt>
                <c:pt idx="1475">
                  <c:v>1.3144150749387167</c:v>
                </c:pt>
                <c:pt idx="1476">
                  <c:v>1.3111169375410638</c:v>
                </c:pt>
                <c:pt idx="1477">
                  <c:v>1.3078351707431881</c:v>
                </c:pt>
                <c:pt idx="1478">
                  <c:v>1.3045696548060444</c:v>
                </c:pt>
                <c:pt idx="1479">
                  <c:v>1.3013202711306897</c:v>
                </c:pt>
                <c:pt idx="1480">
                  <c:v>1.2980869022450856</c:v>
                </c:pt>
                <c:pt idx="1481">
                  <c:v>1.2948694317910792</c:v>
                </c:pt>
                <c:pt idx="1482">
                  <c:v>1.2916677445115612</c:v>
                </c:pt>
                <c:pt idx="1483">
                  <c:v>1.2884817262377939</c:v>
                </c:pt>
                <c:pt idx="1484">
                  <c:v>1.2853112638769113</c:v>
                </c:pt>
                <c:pt idx="1485">
                  <c:v>1.2821562453995867</c:v>
                </c:pt>
                <c:pt idx="1486">
                  <c:v>1.2790165598278627</c:v>
                </c:pt>
                <c:pt idx="1487">
                  <c:v>1.2758920972231473</c:v>
                </c:pt>
                <c:pt idx="1488">
                  <c:v>1.272782748674367</c:v>
                </c:pt>
                <c:pt idx="1489">
                  <c:v>1.2696884062862781</c:v>
                </c:pt>
                <c:pt idx="1490">
                  <c:v>1.2666089631679349</c:v>
                </c:pt>
                <c:pt idx="1491">
                  <c:v>1.2635443134213076</c:v>
                </c:pt>
                <c:pt idx="1492">
                  <c:v>1.2604943521300538</c:v>
                </c:pt>
                <c:pt idx="1493">
                  <c:v>1.2574589753484353</c:v>
                </c:pt>
                <c:pt idx="1494">
                  <c:v>1.2544380800903838</c:v>
                </c:pt>
                <c:pt idx="1495">
                  <c:v>1.2514315643187079</c:v>
                </c:pt>
                <c:pt idx="1496">
                  <c:v>1.2484393269344447</c:v>
                </c:pt>
                <c:pt idx="1497">
                  <c:v>1.2454612677663466</c:v>
                </c:pt>
                <c:pt idx="1498">
                  <c:v>1.2424972875605103</c:v>
                </c:pt>
                <c:pt idx="1499">
                  <c:v>1.2395472879701379</c:v>
                </c:pt>
                <c:pt idx="1500">
                  <c:v>1.2366111715454344</c:v>
                </c:pt>
                <c:pt idx="1501">
                  <c:v>1.2336888417236322</c:v>
                </c:pt>
                <c:pt idx="1502">
                  <c:v>1.2307802028191503</c:v>
                </c:pt>
                <c:pt idx="1503">
                  <c:v>1.2278851600138772</c:v>
                </c:pt>
                <c:pt idx="1504">
                  <c:v>1.2250036193475817</c:v>
                </c:pt>
                <c:pt idx="1505">
                  <c:v>1.2221354877084472</c:v>
                </c:pt>
                <c:pt idx="1506">
                  <c:v>1.2192806728237258</c:v>
                </c:pt>
                <c:pt idx="1507">
                  <c:v>1.216439083250517</c:v>
                </c:pt>
                <c:pt idx="1508">
                  <c:v>1.2136106283666619</c:v>
                </c:pt>
                <c:pt idx="1509">
                  <c:v>1.2107952183617534</c:v>
                </c:pt>
                <c:pt idx="1510">
                  <c:v>1.207992764228264</c:v>
                </c:pt>
                <c:pt idx="1511">
                  <c:v>1.2052031777527856</c:v>
                </c:pt>
                <c:pt idx="1512">
                  <c:v>1.2024263715073822</c:v>
                </c:pt>
                <c:pt idx="1513">
                  <c:v>1.1996622588410499</c:v>
                </c:pt>
                <c:pt idx="1514">
                  <c:v>1.1969107538712898</c:v>
                </c:pt>
                <c:pt idx="1515">
                  <c:v>1.1942237258782926</c:v>
                </c:pt>
                <c:pt idx="1516">
                  <c:v>1.1674960212637666</c:v>
                </c:pt>
                <c:pt idx="1517">
                  <c:v>1.1419337088140042</c:v>
                </c:pt>
                <c:pt idx="1518">
                  <c:v>1.1174627627245073</c:v>
                </c:pt>
                <c:pt idx="1519">
                  <c:v>1.0940152283505395</c:v>
                </c:pt>
                <c:pt idx="1520">
                  <c:v>1.0715286206418491</c:v>
                </c:pt>
                <c:pt idx="1521">
                  <c:v>1.0499453916843071</c:v>
                </c:pt>
                <c:pt idx="1522">
                  <c:v>1.0292124583897895</c:v>
                </c:pt>
                <c:pt idx="1523">
                  <c:v>1.0092807826623886</c:v>
                </c:pt>
                <c:pt idx="1524">
                  <c:v>0.99010499745362135</c:v>
                </c:pt>
                <c:pt idx="1525">
                  <c:v>0.97164307303611674</c:v>
                </c:pt>
                <c:pt idx="1526">
                  <c:v>0.95385601860245095</c:v>
                </c:pt>
                <c:pt idx="1527">
                  <c:v>0.93670761495641675</c:v>
                </c:pt>
                <c:pt idx="1528">
                  <c:v>0.92016417462699984</c:v>
                </c:pt>
                <c:pt idx="1529">
                  <c:v>0.90419432621635176</c:v>
                </c:pt>
                <c:pt idx="1530">
                  <c:v>0.88876882020500803</c:v>
                </c:pt>
                <c:pt idx="1531">
                  <c:v>0.87386035379126792</c:v>
                </c:pt>
                <c:pt idx="1532">
                  <c:v>0.85944341264596591</c:v>
                </c:pt>
                <c:pt idx="1533">
                  <c:v>0.84549412772628241</c:v>
                </c:pt>
                <c:pt idx="1534">
                  <c:v>0.83199014551903794</c:v>
                </c:pt>
                <c:pt idx="1535">
                  <c:v>0.81891051028030826</c:v>
                </c:pt>
                <c:pt idx="1536">
                  <c:v>0.80623555700863669</c:v>
                </c:pt>
                <c:pt idx="1537">
                  <c:v>0.79394681403730283</c:v>
                </c:pt>
                <c:pt idx="1538">
                  <c:v>0.78202691426020499</c:v>
                </c:pt>
                <c:pt idx="1539">
                  <c:v>0.77045951411857905</c:v>
                </c:pt>
                <c:pt idx="1540">
                  <c:v>0.75922921957429756</c:v>
                </c:pt>
                <c:pt idx="1541">
                  <c:v>0.74832151838178473</c:v>
                </c:pt>
                <c:pt idx="1542">
                  <c:v>0.73772271804629685</c:v>
                </c:pt>
                <c:pt idx="1543">
                  <c:v>0.72741988892287324</c:v>
                </c:pt>
                <c:pt idx="1544">
                  <c:v>0.71740081196884398</c:v>
                </c:pt>
                <c:pt idx="1545">
                  <c:v>0.70765393071445248</c:v>
                </c:pt>
                <c:pt idx="1546">
                  <c:v>0.69816830706177191</c:v>
                </c:pt>
                <c:pt idx="1547">
                  <c:v>0.6889335805624579</c:v>
                </c:pt>
                <c:pt idx="1548">
                  <c:v>0.67993993086063365</c:v>
                </c:pt>
                <c:pt idx="1549">
                  <c:v>0.67117804301892559</c:v>
                </c:pt>
                <c:pt idx="1550">
                  <c:v>0.66263907547384293</c:v>
                </c:pt>
                <c:pt idx="1551">
                  <c:v>0.65431463039177684</c:v>
                </c:pt>
                <c:pt idx="1552">
                  <c:v>0.6461967262192273</c:v>
                </c:pt>
                <c:pt idx="1553">
                  <c:v>0.63827777224079785</c:v>
                </c:pt>
                <c:pt idx="1554">
                  <c:v>0.63055054497630136</c:v>
                </c:pt>
                <c:pt idx="1555">
                  <c:v>0.62300816626424393</c:v>
                </c:pt>
                <c:pt idx="1556">
                  <c:v>0.61564408289321593</c:v>
                </c:pt>
                <c:pt idx="1557">
                  <c:v>0.60845204765550831</c:v>
                </c:pt>
                <c:pt idx="1558">
                  <c:v>0.60142610170875666</c:v>
                </c:pt>
                <c:pt idx="1559">
                  <c:v>0.59456055814173214</c:v>
                </c:pt>
                <c:pt idx="1560">
                  <c:v>0.58784998664969113</c:v>
                </c:pt>
                <c:pt idx="1561">
                  <c:v>0.58128919923306177</c:v>
                </c:pt>
                <c:pt idx="1562">
                  <c:v>0.5748732368407945</c:v>
                </c:pt>
                <c:pt idx="1563">
                  <c:v>0.56859735688652102</c:v>
                </c:pt>
                <c:pt idx="1564">
                  <c:v>0.56245702157182309</c:v>
                </c:pt>
                <c:pt idx="1565">
                  <c:v>0.55644788695649783</c:v>
                </c:pt>
                <c:pt idx="1566">
                  <c:v>0.5505657927207297</c:v>
                </c:pt>
                <c:pt idx="1567">
                  <c:v>0.5448067525687319</c:v>
                </c:pt>
                <c:pt idx="1568">
                  <c:v>0.53916694522745445</c:v>
                </c:pt>
                <c:pt idx="1569">
                  <c:v>0.53364270599783548</c:v>
                </c:pt>
                <c:pt idx="1570">
                  <c:v>0.52823051881953598</c:v>
                </c:pt>
                <c:pt idx="1571">
                  <c:v>0.522927008813028</c:v>
                </c:pt>
                <c:pt idx="1572">
                  <c:v>0.51772893526605979</c:v>
                </c:pt>
                <c:pt idx="1573">
                  <c:v>0.5126331850338145</c:v>
                </c:pt>
                <c:pt idx="1574">
                  <c:v>0.50763676632465438</c:v>
                </c:pt>
                <c:pt idx="1575">
                  <c:v>0.50273680284548683</c:v>
                </c:pt>
                <c:pt idx="1576">
                  <c:v>0.49793052828261525</c:v>
                </c:pt>
                <c:pt idx="1577">
                  <c:v>0.49321528109600865</c:v>
                </c:pt>
                <c:pt idx="1578">
                  <c:v>0.48858849960632728</c:v>
                </c:pt>
                <c:pt idx="1579">
                  <c:v>0.48404771735573021</c:v>
                </c:pt>
                <c:pt idx="1580">
                  <c:v>0.47959055872488437</c:v>
                </c:pt>
                <c:pt idx="1581">
                  <c:v>0.47521473478972281</c:v>
                </c:pt>
                <c:pt idx="1582">
                  <c:v>0.47091803940292537</c:v>
                </c:pt>
                <c:pt idx="1583">
                  <c:v>0.4666983454859302</c:v>
                </c:pt>
                <c:pt idx="1584">
                  <c:v>0.46255360151844904</c:v>
                </c:pt>
                <c:pt idx="1585">
                  <c:v>0.45848182821336242</c:v>
                </c:pt>
                <c:pt idx="1586">
                  <c:v>0.45448111536558161</c:v>
                </c:pt>
                <c:pt idx="1587">
                  <c:v>0.45054961886447087</c:v>
                </c:pt>
                <c:pt idx="1588">
                  <c:v>0.44668555785991798</c:v>
                </c:pt>
                <c:pt idx="1589">
                  <c:v>0.44288721207295395</c:v>
                </c:pt>
                <c:pt idx="1590">
                  <c:v>0.43915291924243172</c:v>
                </c:pt>
                <c:pt idx="1591">
                  <c:v>0.4354810726997117</c:v>
                </c:pt>
                <c:pt idx="1592">
                  <c:v>0.43187011906403927</c:v>
                </c:pt>
                <c:pt idx="1593">
                  <c:v>0.42831855605157854</c:v>
                </c:pt>
                <c:pt idx="1594">
                  <c:v>0.42482493039165098</c:v>
                </c:pt>
                <c:pt idx="1595">
                  <c:v>0.42138783584414702</c:v>
                </c:pt>
                <c:pt idx="1596">
                  <c:v>0.41800591131233955</c:v>
                </c:pt>
                <c:pt idx="1597">
                  <c:v>0.41467783904588901</c:v>
                </c:pt>
                <c:pt idx="1598">
                  <c:v>0.41140234292896882</c:v>
                </c:pt>
                <c:pt idx="1599">
                  <c:v>0.40817818684887769</c:v>
                </c:pt>
                <c:pt idx="1600">
                  <c:v>0.40500417314078985</c:v>
                </c:pt>
                <c:pt idx="1601">
                  <c:v>0.401879141104453</c:v>
                </c:pt>
                <c:pt idx="1602">
                  <c:v>0.39880196558907238</c:v>
                </c:pt>
                <c:pt idx="1603">
                  <c:v>0.39577155564267752</c:v>
                </c:pt>
                <c:pt idx="1604">
                  <c:v>0.3927868532225991</c:v>
                </c:pt>
                <c:pt idx="1605">
                  <c:v>0.38984683196388376</c:v>
                </c:pt>
                <c:pt idx="1606">
                  <c:v>0.38695049600256187</c:v>
                </c:pt>
                <c:pt idx="1607">
                  <c:v>0.38409687885102234</c:v>
                </c:pt>
                <c:pt idx="1608">
                  <c:v>0.38128504232275495</c:v>
                </c:pt>
                <c:pt idx="1609">
                  <c:v>0.37851407550397592</c:v>
                </c:pt>
                <c:pt idx="1610">
                  <c:v>0.37578309376979807</c:v>
                </c:pt>
                <c:pt idx="1611">
                  <c:v>0.37309123784264275</c:v>
                </c:pt>
                <c:pt idx="1612">
                  <c:v>0.3704376728908722</c:v>
                </c:pt>
                <c:pt idx="1613">
                  <c:v>0.36782158766558765</c:v>
                </c:pt>
                <c:pt idx="1614">
                  <c:v>0.36524219367374589</c:v>
                </c:pt>
                <c:pt idx="1615">
                  <c:v>0.36269872438585066</c:v>
                </c:pt>
                <c:pt idx="1616">
                  <c:v>0.36019043447647975</c:v>
                </c:pt>
                <c:pt idx="1617">
                  <c:v>0.35771659909614967</c:v>
                </c:pt>
                <c:pt idx="1618">
                  <c:v>0.35527651317293968</c:v>
                </c:pt>
                <c:pt idx="1619">
                  <c:v>0.35286949074254464</c:v>
                </c:pt>
                <c:pt idx="1620">
                  <c:v>0.35049486430533838</c:v>
                </c:pt>
                <c:pt idx="1621">
                  <c:v>0.34815198420925886</c:v>
                </c:pt>
                <c:pt idx="1622">
                  <c:v>0.34584021805725573</c:v>
                </c:pt>
                <c:pt idx="1623">
                  <c:v>0.3435589501381891</c:v>
                </c:pt>
                <c:pt idx="1624">
                  <c:v>0.34130758088012747</c:v>
                </c:pt>
                <c:pt idx="1625">
                  <c:v>0.33908552632496702</c:v>
                </c:pt>
                <c:pt idx="1626">
                  <c:v>0.33689221762347399</c:v>
                </c:pt>
                <c:pt idx="1627">
                  <c:v>0.33472710054977572</c:v>
                </c:pt>
                <c:pt idx="1628">
                  <c:v>0.33258963503445427</c:v>
                </c:pt>
                <c:pt idx="1629">
                  <c:v>0.33047929471543658</c:v>
                </c:pt>
                <c:pt idx="1630">
                  <c:v>0.32839556650584245</c:v>
                </c:pt>
                <c:pt idx="1631">
                  <c:v>0.32633795017811112</c:v>
                </c:pt>
                <c:pt idx="1632">
                  <c:v>0.3243059579636432</c:v>
                </c:pt>
                <c:pt idx="1633">
                  <c:v>0.32229911416730755</c:v>
                </c:pt>
                <c:pt idx="1634">
                  <c:v>0.32031695479619354</c:v>
                </c:pt>
                <c:pt idx="1635">
                  <c:v>0.31835902720194809</c:v>
                </c:pt>
                <c:pt idx="1636">
                  <c:v>0.31642488973617994</c:v>
                </c:pt>
                <c:pt idx="1637">
                  <c:v>0.31451411141832991</c:v>
                </c:pt>
                <c:pt idx="1638">
                  <c:v>0.31262627161550277</c:v>
                </c:pt>
                <c:pt idx="1639">
                  <c:v>0.31076095973377932</c:v>
                </c:pt>
                <c:pt idx="1640">
                  <c:v>0.30891777492048589</c:v>
                </c:pt>
                <c:pt idx="1641">
                  <c:v>0.307096325777025</c:v>
                </c:pt>
                <c:pt idx="1642">
                  <c:v>0.30529623008178652</c:v>
                </c:pt>
                <c:pt idx="1643">
                  <c:v>0.3035171145227481</c:v>
                </c:pt>
                <c:pt idx="1644">
                  <c:v>0.30175861443938823</c:v>
                </c:pt>
                <c:pt idx="1645">
                  <c:v>0.30002037357349348</c:v>
                </c:pt>
                <c:pt idx="1646">
                  <c:v>0.29830204382855446</c:v>
                </c:pt>
                <c:pt idx="1647">
                  <c:v>0.29660328503736633</c:v>
                </c:pt>
                <c:pt idx="1648">
                  <c:v>0.29492376473752496</c:v>
                </c:pt>
                <c:pt idx="1649">
                  <c:v>0.29326315795452373</c:v>
                </c:pt>
                <c:pt idx="1650">
                  <c:v>0.2916211469921135</c:v>
                </c:pt>
                <c:pt idx="1651">
                  <c:v>0.28999742122968958</c:v>
                </c:pt>
                <c:pt idx="1652">
                  <c:v>0.28839167692639439</c:v>
                </c:pt>
                <c:pt idx="1653">
                  <c:v>0.28680361703169233</c:v>
                </c:pt>
                <c:pt idx="1654">
                  <c:v>0.28523295100218476</c:v>
                </c:pt>
                <c:pt idx="1655">
                  <c:v>0.28367939462438801</c:v>
                </c:pt>
                <c:pt idx="1656">
                  <c:v>0.28214266984329484</c:v>
                </c:pt>
                <c:pt idx="1657">
                  <c:v>0.28062250459646232</c:v>
                </c:pt>
                <c:pt idx="1658">
                  <c:v>0.27911863265343539</c:v>
                </c:pt>
                <c:pt idx="1659">
                  <c:v>0.27763079346031988</c:v>
                </c:pt>
                <c:pt idx="1660">
                  <c:v>0.27615873198927926</c:v>
                </c:pt>
                <c:pt idx="1661">
                  <c:v>0.27470219859281542</c:v>
                </c:pt>
                <c:pt idx="1662">
                  <c:v>0.27326094886262176</c:v>
                </c:pt>
                <c:pt idx="1663">
                  <c:v>0.27183474349285736</c:v>
                </c:pt>
                <c:pt idx="1664">
                  <c:v>0.27042334814769392</c:v>
                </c:pt>
                <c:pt idx="1665">
                  <c:v>0.26902653333294652</c:v>
                </c:pt>
                <c:pt idx="1666">
                  <c:v>0.26764407427168402</c:v>
                </c:pt>
                <c:pt idx="1667">
                  <c:v>0.26627575078364041</c:v>
                </c:pt>
                <c:pt idx="1668">
                  <c:v>0.26492134716830656</c:v>
                </c:pt>
                <c:pt idx="1669">
                  <c:v>0.26358065209158593</c:v>
                </c:pt>
                <c:pt idx="1670">
                  <c:v>0.26225345847585385</c:v>
                </c:pt>
                <c:pt idx="1671">
                  <c:v>0.26093956339334179</c:v>
                </c:pt>
                <c:pt idx="1672">
                  <c:v>0.25963876796269703</c:v>
                </c:pt>
                <c:pt idx="1673">
                  <c:v>0.25835087724862182</c:v>
                </c:pt>
                <c:pt idx="1674">
                  <c:v>0.2570757001644966</c:v>
                </c:pt>
                <c:pt idx="1675">
                  <c:v>0.25581304937785421</c:v>
                </c:pt>
                <c:pt idx="1676">
                  <c:v>0.25456274121864508</c:v>
                </c:pt>
                <c:pt idx="1677">
                  <c:v>0.2533245955901669</c:v>
                </c:pt>
                <c:pt idx="1678">
                  <c:v>0.25209843588258102</c:v>
                </c:pt>
                <c:pt idx="1679">
                  <c:v>0.2508840888889407</c:v>
                </c:pt>
                <c:pt idx="1680">
                  <c:v>0.24968138472361659</c:v>
                </c:pt>
                <c:pt idx="1681">
                  <c:v>0.24849015674307484</c:v>
                </c:pt>
                <c:pt idx="1682">
                  <c:v>0.24731024146890115</c:v>
                </c:pt>
                <c:pt idx="1683">
                  <c:v>0.24614147851300669</c:v>
                </c:pt>
                <c:pt idx="1684">
                  <c:v>0.24498371050495735</c:v>
                </c:pt>
                <c:pt idx="1685">
                  <c:v>0.24383678302132597</c:v>
                </c:pt>
                <c:pt idx="1686">
                  <c:v>0.24270054451703815</c:v>
                </c:pt>
                <c:pt idx="1687">
                  <c:v>0.24157484625861622</c:v>
                </c:pt>
                <c:pt idx="1688">
                  <c:v>0.2404595422592731</c:v>
                </c:pt>
                <c:pt idx="1689">
                  <c:v>0.23935448921580693</c:v>
                </c:pt>
                <c:pt idx="1690">
                  <c:v>0.23825954644721092</c:v>
                </c:pt>
                <c:pt idx="1691">
                  <c:v>0.23717457583497689</c:v>
                </c:pt>
                <c:pt idx="1692">
                  <c:v>0.23609944176501232</c:v>
                </c:pt>
                <c:pt idx="1693">
                  <c:v>0.23503401107112906</c:v>
                </c:pt>
                <c:pt idx="1694">
                  <c:v>0.23397815298006674</c:v>
                </c:pt>
                <c:pt idx="1695">
                  <c:v>0.23293173905797507</c:v>
                </c:pt>
                <c:pt idx="1696">
                  <c:v>0.23189464315834163</c:v>
                </c:pt>
                <c:pt idx="1697">
                  <c:v>0.23086674137129451</c:v>
                </c:pt>
                <c:pt idx="1698">
                  <c:v>0.22984791197424656</c:v>
                </c:pt>
                <c:pt idx="1699">
                  <c:v>0.228838035383852</c:v>
                </c:pt>
                <c:pt idx="1700">
                  <c:v>0.22783699410920766</c:v>
                </c:pt>
                <c:pt idx="1701">
                  <c:v>0.22684467270629363</c:v>
                </c:pt>
                <c:pt idx="1702">
                  <c:v>0.2258609577335878</c:v>
                </c:pt>
                <c:pt idx="1703">
                  <c:v>0.22488573770883183</c:v>
                </c:pt>
                <c:pt idx="1704">
                  <c:v>0.22391890306692069</c:v>
                </c:pt>
                <c:pt idx="1705">
                  <c:v>0.22296034611886043</c:v>
                </c:pt>
                <c:pt idx="1706">
                  <c:v>0.22200996101178957</c:v>
                </c:pt>
                <c:pt idx="1707">
                  <c:v>0.22106764369000881</c:v>
                </c:pt>
                <c:pt idx="1708">
                  <c:v>0.22013329185699951</c:v>
                </c:pt>
                <c:pt idx="1709">
                  <c:v>0.21920680493841038</c:v>
                </c:pt>
                <c:pt idx="1710">
                  <c:v>0.21828808404596098</c:v>
                </c:pt>
                <c:pt idx="1711">
                  <c:v>0.21737703194226324</c:v>
                </c:pt>
                <c:pt idx="1712">
                  <c:v>0.21647355300651064</c:v>
                </c:pt>
                <c:pt idx="1713">
                  <c:v>0.21557755320101993</c:v>
                </c:pt>
                <c:pt idx="1714">
                  <c:v>0.21468894003860919</c:v>
                </c:pt>
                <c:pt idx="1715">
                  <c:v>0.21380762255076577</c:v>
                </c:pt>
                <c:pt idx="1716">
                  <c:v>0.2129335112566087</c:v>
                </c:pt>
                <c:pt idx="1717">
                  <c:v>0.21206651813260033</c:v>
                </c:pt>
                <c:pt idx="1718">
                  <c:v>0.211206556582995</c:v>
                </c:pt>
                <c:pt idx="1719">
                  <c:v>0.21035354141101262</c:v>
                </c:pt>
                <c:pt idx="1720">
                  <c:v>0.20950738879069447</c:v>
                </c:pt>
                <c:pt idx="1721">
                  <c:v>0.20866801623944939</c:v>
                </c:pt>
                <c:pt idx="1722">
                  <c:v>0.20783534259124781</c:v>
                </c:pt>
                <c:pt idx="1723">
                  <c:v>0.20700928797045559</c:v>
                </c:pt>
                <c:pt idx="1724">
                  <c:v>0.20618977376629749</c:v>
                </c:pt>
                <c:pt idx="1725">
                  <c:v>0.20537672260791273</c:v>
                </c:pt>
                <c:pt idx="1726">
                  <c:v>0.20457005834001013</c:v>
                </c:pt>
                <c:pt idx="1727">
                  <c:v>0.2037697059990872</c:v>
                </c:pt>
                <c:pt idx="1728">
                  <c:v>0.202975591790205</c:v>
                </c:pt>
                <c:pt idx="1729">
                  <c:v>0.20218764306431181</c:v>
                </c:pt>
                <c:pt idx="1730">
                  <c:v>0.20140578829608133</c:v>
                </c:pt>
                <c:pt idx="1731">
                  <c:v>0.20062995706227482</c:v>
                </c:pt>
                <c:pt idx="1732">
                  <c:v>0.19986008002059344</c:v>
                </c:pt>
                <c:pt idx="1733">
                  <c:v>0.19909608888901589</c:v>
                </c:pt>
                <c:pt idx="1734">
                  <c:v>0.19833791642561485</c:v>
                </c:pt>
                <c:pt idx="1735">
                  <c:v>0.19758549640882611</c:v>
                </c:pt>
                <c:pt idx="1736">
                  <c:v>0.19683876361816507</c:v>
                </c:pt>
                <c:pt idx="1737">
                  <c:v>0.19609765381538621</c:v>
                </c:pt>
                <c:pt idx="1738">
                  <c:v>0.19536210372605586</c:v>
                </c:pt>
                <c:pt idx="1739">
                  <c:v>0.19463205102154929</c:v>
                </c:pt>
                <c:pt idx="1740">
                  <c:v>0.19390743430143892</c:v>
                </c:pt>
                <c:pt idx="1741">
                  <c:v>0.1931881930762849</c:v>
                </c:pt>
                <c:pt idx="1742">
                  <c:v>0.19247426775080012</c:v>
                </c:pt>
                <c:pt idx="1743">
                  <c:v>0.1917655996073874</c:v>
                </c:pt>
                <c:pt idx="1744">
                  <c:v>0.19106213079004591</c:v>
                </c:pt>
                <c:pt idx="1745">
                  <c:v>0.19036380428861993</c:v>
                </c:pt>
                <c:pt idx="1746">
                  <c:v>0.18967056392340248</c:v>
                </c:pt>
                <c:pt idx="1747">
                  <c:v>0.18898235433006683</c:v>
                </c:pt>
                <c:pt idx="1748">
                  <c:v>0.18829912094492526</c:v>
                </c:pt>
                <c:pt idx="1749">
                  <c:v>0.18762080999051303</c:v>
                </c:pt>
                <c:pt idx="1750">
                  <c:v>0.18694736846147281</c:v>
                </c:pt>
                <c:pt idx="1751">
                  <c:v>0.1862787441107519</c:v>
                </c:pt>
                <c:pt idx="1752">
                  <c:v>0.18561488543608812</c:v>
                </c:pt>
                <c:pt idx="1753">
                  <c:v>0.1849557416667835</c:v>
                </c:pt>
                <c:pt idx="1754">
                  <c:v>0.18430126275076483</c:v>
                </c:pt>
                <c:pt idx="1755">
                  <c:v>0.18365139934191199</c:v>
                </c:pt>
                <c:pt idx="1756">
                  <c:v>0.18300610278765334</c:v>
                </c:pt>
                <c:pt idx="1757">
                  <c:v>0.18236532511682857</c:v>
                </c:pt>
                <c:pt idx="1758">
                  <c:v>0.18172901902779537</c:v>
                </c:pt>
                <c:pt idx="1759">
                  <c:v>0.18109713787679499</c:v>
                </c:pt>
                <c:pt idx="1760">
                  <c:v>0.18046963566654936</c:v>
                </c:pt>
                <c:pt idx="1761">
                  <c:v>0.17984646703510382</c:v>
                </c:pt>
                <c:pt idx="1762">
                  <c:v>0.17922758724489385</c:v>
                </c:pt>
                <c:pt idx="1763">
                  <c:v>0.17861295217203724</c:v>
                </c:pt>
                <c:pt idx="1764">
                  <c:v>0.17800251829585151</c:v>
                </c:pt>
                <c:pt idx="1765">
                  <c:v>0.17739624268857651</c:v>
                </c:pt>
                <c:pt idx="1766">
                  <c:v>0.1767940830053156</c:v>
                </c:pt>
                <c:pt idx="1767">
                  <c:v>0.1761959974741748</c:v>
                </c:pt>
                <c:pt idx="1768">
                  <c:v>0.17560194488660141</c:v>
                </c:pt>
                <c:pt idx="1769">
                  <c:v>0.17501188458792305</c:v>
                </c:pt>
                <c:pt idx="1770">
                  <c:v>0.17442577646807095</c:v>
                </c:pt>
                <c:pt idx="1771">
                  <c:v>0.17384358095248964</c:v>
                </c:pt>
                <c:pt idx="1772">
                  <c:v>0.17326525899323347</c:v>
                </c:pt>
                <c:pt idx="1773">
                  <c:v>0.17269077206023176</c:v>
                </c:pt>
                <c:pt idx="1774">
                  <c:v>0.17212008213273569</c:v>
                </c:pt>
                <c:pt idx="1775">
                  <c:v>0.17155315169092855</c:v>
                </c:pt>
                <c:pt idx="1776">
                  <c:v>0.17098994370770132</c:v>
                </c:pt>
                <c:pt idx="1777">
                  <c:v>0.17043042164059527</c:v>
                </c:pt>
                <c:pt idx="1778">
                  <c:v>0.16987454942389374</c:v>
                </c:pt>
                <c:pt idx="1779">
                  <c:v>0.16932229146087693</c:v>
                </c:pt>
                <c:pt idx="1780">
                  <c:v>0.16877361261622109</c:v>
                </c:pt>
                <c:pt idx="1781">
                  <c:v>0.1682284782085457</c:v>
                </c:pt>
                <c:pt idx="1782">
                  <c:v>0.16768685400310959</c:v>
                </c:pt>
                <c:pt idx="1783">
                  <c:v>0.16714870620463979</c:v>
                </c:pt>
                <c:pt idx="1784">
                  <c:v>0.16661400145030658</c:v>
                </c:pt>
                <c:pt idx="1785">
                  <c:v>0.16608270680282447</c:v>
                </c:pt>
                <c:pt idx="1786">
                  <c:v>0.16555478974369256</c:v>
                </c:pt>
                <c:pt idx="1787">
                  <c:v>0.16503021816655816</c:v>
                </c:pt>
                <c:pt idx="1788">
                  <c:v>0.16450896037070653</c:v>
                </c:pt>
                <c:pt idx="1789">
                  <c:v>0.1639909850546776</c:v>
                </c:pt>
                <c:pt idx="1790">
                  <c:v>0.16347626130999904</c:v>
                </c:pt>
                <c:pt idx="1791">
                  <c:v>0.16296475861503631</c:v>
                </c:pt>
                <c:pt idx="1792">
                  <c:v>0.16245644682896346</c:v>
                </c:pt>
                <c:pt idx="1793">
                  <c:v>0.16195129618583834</c:v>
                </c:pt>
                <c:pt idx="1794">
                  <c:v>0.16144927728879582</c:v>
                </c:pt>
                <c:pt idx="1795">
                  <c:v>0.16095036110434369</c:v>
                </c:pt>
                <c:pt idx="1796">
                  <c:v>0.16045451895676383</c:v>
                </c:pt>
                <c:pt idx="1797">
                  <c:v>0.1599617225226217</c:v>
                </c:pt>
                <c:pt idx="1798">
                  <c:v>0.15947194382536908</c:v>
                </c:pt>
                <c:pt idx="1799">
                  <c:v>0.15898515523005333</c:v>
                </c:pt>
                <c:pt idx="1800">
                  <c:v>0.15850132943811793</c:v>
                </c:pt>
                <c:pt idx="1801">
                  <c:v>0.15802043948229819</c:v>
                </c:pt>
                <c:pt idx="1802">
                  <c:v>0.15754245872161393</c:v>
                </c:pt>
                <c:pt idx="1803">
                  <c:v>0.15706736083644599</c:v>
                </c:pt>
                <c:pt idx="1804">
                  <c:v>0.15659511982370838</c:v>
                </c:pt>
                <c:pt idx="1805">
                  <c:v>0.15612570999210276</c:v>
                </c:pt>
              </c:numCache>
            </c:numRef>
          </c:yVal>
          <c:smooth val="0"/>
          <c:extLst>
            <c:ext xmlns:c16="http://schemas.microsoft.com/office/drawing/2014/chart" uri="{C3380CC4-5D6E-409C-BE32-E72D297353CC}">
              <c16:uniqueId val="{00000000-250F-A34D-8898-898F60B87ADF}"/>
            </c:ext>
          </c:extLst>
        </c:ser>
        <c:dLbls>
          <c:showLegendKey val="0"/>
          <c:showVal val="0"/>
          <c:showCatName val="0"/>
          <c:showSerName val="0"/>
          <c:showPercent val="0"/>
          <c:showBubbleSize val="0"/>
        </c:dLbls>
        <c:axId val="581236159"/>
        <c:axId val="581238479"/>
      </c:scatterChart>
      <c:valAx>
        <c:axId val="581236159"/>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238479"/>
        <c:crosses val="autoZero"/>
        <c:crossBetween val="midCat"/>
      </c:valAx>
      <c:valAx>
        <c:axId val="581238479"/>
        <c:scaling>
          <c:orientation val="minMax"/>
        </c:scaling>
        <c:delete val="0"/>
        <c:axPos val="l"/>
        <c:majorGridlines>
          <c:spPr>
            <a:ln w="9525" cap="flat" cmpd="sng" algn="ctr">
              <a:solidFill>
                <a:schemeClr val="tx1">
                  <a:lumMod val="15000"/>
                  <a:lumOff val="85000"/>
                </a:schemeClr>
              </a:solidFill>
              <a:round/>
            </a:ln>
            <a:effectLst/>
          </c:spPr>
        </c:majorGridlines>
        <c:numFmt formatCode="0.0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23615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xVal>
            <c:numRef>
              <c:f>'delta vs pore size'!$AC$10:$AC$113</c:f>
              <c:numCache>
                <c:formatCode>0.0000</c:formatCode>
                <c:ptCount val="104"/>
                <c:pt idx="0">
                  <c:v>0.78500000000000003</c:v>
                </c:pt>
                <c:pt idx="1">
                  <c:v>0.81799999999999995</c:v>
                </c:pt>
                <c:pt idx="2">
                  <c:v>0.85199999999999998</c:v>
                </c:pt>
                <c:pt idx="3">
                  <c:v>0.88900000000000001</c:v>
                </c:pt>
                <c:pt idx="4">
                  <c:v>0.92600000000000005</c:v>
                </c:pt>
                <c:pt idx="5">
                  <c:v>0.96599999999999997</c:v>
                </c:pt>
                <c:pt idx="6">
                  <c:v>1.0069999999999999</c:v>
                </c:pt>
                <c:pt idx="7">
                  <c:v>1.0509999999999999</c:v>
                </c:pt>
                <c:pt idx="8">
                  <c:v>1.0960000000000001</c:v>
                </c:pt>
                <c:pt idx="9">
                  <c:v>1.1439999999999999</c:v>
                </c:pt>
                <c:pt idx="10">
                  <c:v>1.1930000000000001</c:v>
                </c:pt>
                <c:pt idx="11">
                  <c:v>1.2450000000000001</c:v>
                </c:pt>
                <c:pt idx="12">
                  <c:v>1.2989999999999999</c:v>
                </c:pt>
                <c:pt idx="13">
                  <c:v>1.3560000000000001</c:v>
                </c:pt>
                <c:pt idx="14">
                  <c:v>1.4159999999999999</c:v>
                </c:pt>
                <c:pt idx="15">
                  <c:v>1.478</c:v>
                </c:pt>
                <c:pt idx="16">
                  <c:v>1.5429999999999999</c:v>
                </c:pt>
                <c:pt idx="17">
                  <c:v>1.611</c:v>
                </c:pt>
                <c:pt idx="18">
                  <c:v>1.6819999999999999</c:v>
                </c:pt>
                <c:pt idx="19">
                  <c:v>1.756</c:v>
                </c:pt>
                <c:pt idx="20">
                  <c:v>1.8340000000000001</c:v>
                </c:pt>
                <c:pt idx="21">
                  <c:v>1.915</c:v>
                </c:pt>
                <c:pt idx="22">
                  <c:v>2</c:v>
                </c:pt>
                <c:pt idx="23">
                  <c:v>2.1206</c:v>
                </c:pt>
                <c:pt idx="24">
                  <c:v>2.1947999999999999</c:v>
                </c:pt>
                <c:pt idx="25">
                  <c:v>2.2717000000000001</c:v>
                </c:pt>
                <c:pt idx="26">
                  <c:v>2.3512</c:v>
                </c:pt>
                <c:pt idx="27">
                  <c:v>2.4335</c:v>
                </c:pt>
                <c:pt idx="28">
                  <c:v>2.5186000000000002</c:v>
                </c:pt>
                <c:pt idx="29">
                  <c:v>2.6067999999999998</c:v>
                </c:pt>
                <c:pt idx="30">
                  <c:v>2.698</c:v>
                </c:pt>
                <c:pt idx="31">
                  <c:v>2.7925</c:v>
                </c:pt>
                <c:pt idx="32">
                  <c:v>2.8902000000000001</c:v>
                </c:pt>
                <c:pt idx="33">
                  <c:v>2.9914000000000001</c:v>
                </c:pt>
                <c:pt idx="34">
                  <c:v>3.0960999999999999</c:v>
                </c:pt>
                <c:pt idx="35">
                  <c:v>3.2044000000000001</c:v>
                </c:pt>
                <c:pt idx="36">
                  <c:v>3.3166000000000002</c:v>
                </c:pt>
                <c:pt idx="37">
                  <c:v>3.4325999999999999</c:v>
                </c:pt>
                <c:pt idx="38">
                  <c:v>3.5528</c:v>
                </c:pt>
                <c:pt idx="39">
                  <c:v>3.6770999999999998</c:v>
                </c:pt>
                <c:pt idx="40">
                  <c:v>3.8058000000000001</c:v>
                </c:pt>
                <c:pt idx="41">
                  <c:v>3.9390000000000001</c:v>
                </c:pt>
                <c:pt idx="42">
                  <c:v>4.0769000000000002</c:v>
                </c:pt>
                <c:pt idx="43">
                  <c:v>4.2195999999999998</c:v>
                </c:pt>
                <c:pt idx="44">
                  <c:v>4.3673000000000002</c:v>
                </c:pt>
                <c:pt idx="45">
                  <c:v>4.5201000000000002</c:v>
                </c:pt>
                <c:pt idx="46">
                  <c:v>4.6783999999999999</c:v>
                </c:pt>
                <c:pt idx="47">
                  <c:v>4.8421000000000003</c:v>
                </c:pt>
                <c:pt idx="48">
                  <c:v>5.0115999999999996</c:v>
                </c:pt>
                <c:pt idx="49">
                  <c:v>5.1870000000000003</c:v>
                </c:pt>
                <c:pt idx="50">
                  <c:v>5.3689999999999998</c:v>
                </c:pt>
                <c:pt idx="51">
                  <c:v>5.556</c:v>
                </c:pt>
                <c:pt idx="52">
                  <c:v>5.7510000000000003</c:v>
                </c:pt>
                <c:pt idx="53">
                  <c:v>5.952</c:v>
                </c:pt>
                <c:pt idx="54">
                  <c:v>6.16</c:v>
                </c:pt>
                <c:pt idx="55">
                  <c:v>6.3760000000000003</c:v>
                </c:pt>
                <c:pt idx="56">
                  <c:v>6.5990000000000002</c:v>
                </c:pt>
                <c:pt idx="57">
                  <c:v>6.83</c:v>
                </c:pt>
                <c:pt idx="58">
                  <c:v>7.069</c:v>
                </c:pt>
                <c:pt idx="59">
                  <c:v>7.3170000000000002</c:v>
                </c:pt>
                <c:pt idx="60">
                  <c:v>7.5730000000000004</c:v>
                </c:pt>
                <c:pt idx="61">
                  <c:v>7.8379000000000003</c:v>
                </c:pt>
                <c:pt idx="62">
                  <c:v>8.1121999999999996</c:v>
                </c:pt>
                <c:pt idx="63">
                  <c:v>8.3961000000000006</c:v>
                </c:pt>
                <c:pt idx="64">
                  <c:v>8.69</c:v>
                </c:pt>
                <c:pt idx="65">
                  <c:v>8.9940999999999995</c:v>
                </c:pt>
                <c:pt idx="66">
                  <c:v>9.3088999999999995</c:v>
                </c:pt>
                <c:pt idx="67">
                  <c:v>9.6347000000000005</c:v>
                </c:pt>
                <c:pt idx="68">
                  <c:v>9.9719999999999995</c:v>
                </c:pt>
                <c:pt idx="69">
                  <c:v>10.321</c:v>
                </c:pt>
                <c:pt idx="70">
                  <c:v>10.682</c:v>
                </c:pt>
                <c:pt idx="71">
                  <c:v>11.055999999999999</c:v>
                </c:pt>
                <c:pt idx="72">
                  <c:v>11.443</c:v>
                </c:pt>
                <c:pt idx="73">
                  <c:v>11.8436</c:v>
                </c:pt>
                <c:pt idx="74">
                  <c:v>12.258100000000001</c:v>
                </c:pt>
                <c:pt idx="75">
                  <c:v>12.687099999999999</c:v>
                </c:pt>
                <c:pt idx="76">
                  <c:v>13.1312</c:v>
                </c:pt>
                <c:pt idx="77">
                  <c:v>13.5908</c:v>
                </c:pt>
                <c:pt idx="78">
                  <c:v>14.0664</c:v>
                </c:pt>
                <c:pt idx="79">
                  <c:v>14.5588</c:v>
                </c:pt>
                <c:pt idx="80">
                  <c:v>15.068300000000001</c:v>
                </c:pt>
                <c:pt idx="81">
                  <c:v>15.595700000000001</c:v>
                </c:pt>
                <c:pt idx="82">
                  <c:v>16.1416</c:v>
                </c:pt>
                <c:pt idx="83">
                  <c:v>16.706499999999998</c:v>
                </c:pt>
                <c:pt idx="84">
                  <c:v>17.2912</c:v>
                </c:pt>
                <c:pt idx="85">
                  <c:v>17.8964</c:v>
                </c:pt>
                <c:pt idx="86">
                  <c:v>18.5228</c:v>
                </c:pt>
                <c:pt idx="87">
                  <c:v>19.171099999999999</c:v>
                </c:pt>
                <c:pt idx="88">
                  <c:v>19.842099999999999</c:v>
                </c:pt>
                <c:pt idx="89">
                  <c:v>20.5366</c:v>
                </c:pt>
                <c:pt idx="90">
                  <c:v>21.255299999999998</c:v>
                </c:pt>
                <c:pt idx="91">
                  <c:v>21.999300000000002</c:v>
                </c:pt>
                <c:pt idx="92">
                  <c:v>22.769300000000001</c:v>
                </c:pt>
                <c:pt idx="93">
                  <c:v>23.566199999999998</c:v>
                </c:pt>
                <c:pt idx="94">
                  <c:v>24.390999999999998</c:v>
                </c:pt>
                <c:pt idx="95">
                  <c:v>25.244700000000002</c:v>
                </c:pt>
                <c:pt idx="96">
                  <c:v>26.1282</c:v>
                </c:pt>
                <c:pt idx="97">
                  <c:v>27.0427</c:v>
                </c:pt>
                <c:pt idx="98">
                  <c:v>27.9892</c:v>
                </c:pt>
                <c:pt idx="99">
                  <c:v>28.968900000000001</c:v>
                </c:pt>
                <c:pt idx="100">
                  <c:v>29.982800000000001</c:v>
                </c:pt>
                <c:pt idx="101">
                  <c:v>31.0322</c:v>
                </c:pt>
                <c:pt idx="102">
                  <c:v>32.118299999999998</c:v>
                </c:pt>
                <c:pt idx="103">
                  <c:v>33.242400000000004</c:v>
                </c:pt>
              </c:numCache>
            </c:numRef>
          </c:xVal>
          <c:yVal>
            <c:numRef>
              <c:f>'delta vs pore size'!$AE$10:$AE$113</c:f>
              <c:numCache>
                <c:formatCode>General</c:formatCode>
                <c:ptCount val="104"/>
                <c:pt idx="0">
                  <c:v>-10.811996084151337</c:v>
                </c:pt>
                <c:pt idx="1">
                  <c:v>-10.308828107387241</c:v>
                </c:pt>
                <c:pt idx="2">
                  <c:v>-9.8197237715301764</c:v>
                </c:pt>
                <c:pt idx="3">
                  <c:v>-9.3188140915501325</c:v>
                </c:pt>
                <c:pt idx="4">
                  <c:v>-8.8481753336268909</c:v>
                </c:pt>
                <c:pt idx="5">
                  <c:v>-8.3708449477222207</c:v>
                </c:pt>
                <c:pt idx="6">
                  <c:v>-7.912906889914253</c:v>
                </c:pt>
                <c:pt idx="7">
                  <c:v>-7.4539358018273063</c:v>
                </c:pt>
                <c:pt idx="8">
                  <c:v>-7.0164988881425217</c:v>
                </c:pt>
                <c:pt idx="9">
                  <c:v>-6.5825620843535564</c:v>
                </c:pt>
                <c:pt idx="10">
                  <c:v>-6.1714257077389778</c:v>
                </c:pt>
                <c:pt idx="11">
                  <c:v>-5.7672520576653152</c:v>
                </c:pt>
                <c:pt idx="12">
                  <c:v>-5.3794654038185747</c:v>
                </c:pt>
                <c:pt idx="13">
                  <c:v>-5.0022263031132512</c:v>
                </c:pt>
                <c:pt idx="14">
                  <c:v>-4.6374196488550767</c:v>
                </c:pt>
                <c:pt idx="15">
                  <c:v>-4.2919179234867988</c:v>
                </c:pt>
                <c:pt idx="16">
                  <c:v>-3.9606811581032377</c:v>
                </c:pt>
                <c:pt idx="17">
                  <c:v>-3.6447114485979064</c:v>
                </c:pt>
                <c:pt idx="18">
                  <c:v>-3.344732044697118</c:v>
                </c:pt>
                <c:pt idx="19">
                  <c:v>-3.0612114193294753</c:v>
                </c:pt>
                <c:pt idx="20">
                  <c:v>-2.7910986511420917</c:v>
                </c:pt>
                <c:pt idx="21">
                  <c:v>-2.5383753421805992</c:v>
                </c:pt>
                <c:pt idx="22">
                  <c:v>-2.3001678736253517</c:v>
                </c:pt>
                <c:pt idx="23">
                  <c:v>-2.0035384943067607</c:v>
                </c:pt>
                <c:pt idx="24">
                  <c:v>-1.8421441982201197</c:v>
                </c:pt>
                <c:pt idx="25">
                  <c:v>-1.6898221879362636</c:v>
                </c:pt>
                <c:pt idx="26">
                  <c:v>-1.5467417135472334</c:v>
                </c:pt>
                <c:pt idx="27">
                  <c:v>-1.4124611532710476</c:v>
                </c:pt>
                <c:pt idx="28">
                  <c:v>-1.2868766274359678</c:v>
                </c:pt>
                <c:pt idx="29">
                  <c:v>-1.169438379856695</c:v>
                </c:pt>
                <c:pt idx="30">
                  <c:v>-1.0601476166896822</c:v>
                </c:pt>
                <c:pt idx="31">
                  <c:v>-0.95848569053249233</c:v>
                </c:pt>
                <c:pt idx="32">
                  <c:v>-0.86437839710883468</c:v>
                </c:pt>
                <c:pt idx="33">
                  <c:v>-0.77733122459983395</c:v>
                </c:pt>
                <c:pt idx="34">
                  <c:v>-0.69713360603128816</c:v>
                </c:pt>
                <c:pt idx="35">
                  <c:v>-0.62346489461182097</c:v>
                </c:pt>
                <c:pt idx="36">
                  <c:v>-0.55588472331867267</c:v>
                </c:pt>
                <c:pt idx="37">
                  <c:v>-0.49420140186724204</c:v>
                </c:pt>
                <c:pt idx="38">
                  <c:v>-0.4379451628239921</c:v>
                </c:pt>
                <c:pt idx="39">
                  <c:v>-0.38690350290335007</c:v>
                </c:pt>
                <c:pt idx="40">
                  <c:v>-0.34068267441293537</c:v>
                </c:pt>
                <c:pt idx="41">
                  <c:v>-0.29898363538147954</c:v>
                </c:pt>
                <c:pt idx="42">
                  <c:v>-0.26148017855597866</c:v>
                </c:pt>
                <c:pt idx="43">
                  <c:v>-0.22788287453384962</c:v>
                </c:pt>
                <c:pt idx="44">
                  <c:v>-0.19788498991471906</c:v>
                </c:pt>
                <c:pt idx="45">
                  <c:v>-0.17121102815910424</c:v>
                </c:pt>
                <c:pt idx="46">
                  <c:v>-0.14754900018933731</c:v>
                </c:pt>
                <c:pt idx="47">
                  <c:v>-0.12667774005099924</c:v>
                </c:pt>
                <c:pt idx="48">
                  <c:v>-0.10831671431844109</c:v>
                </c:pt>
                <c:pt idx="49">
                  <c:v>-9.2239423735142365E-2</c:v>
                </c:pt>
                <c:pt idx="50">
                  <c:v>-7.818490752253468E-2</c:v>
                </c:pt>
                <c:pt idx="51">
                  <c:v>-6.6065968681197518E-2</c:v>
                </c:pt>
                <c:pt idx="52">
                  <c:v>-5.5506726705983979E-2</c:v>
                </c:pt>
                <c:pt idx="53">
                  <c:v>-4.6456199033728621E-2</c:v>
                </c:pt>
                <c:pt idx="54">
                  <c:v>-3.8701051204241867E-2</c:v>
                </c:pt>
                <c:pt idx="55">
                  <c:v>-3.2066038899199893E-2</c:v>
                </c:pt>
                <c:pt idx="56">
                  <c:v>-2.645037943839466E-2</c:v>
                </c:pt>
                <c:pt idx="57">
                  <c:v>-2.1704441062424831E-2</c:v>
                </c:pt>
                <c:pt idx="58">
                  <c:v>-1.7719023212187511E-2</c:v>
                </c:pt>
                <c:pt idx="59">
                  <c:v>-1.4380842226142799E-2</c:v>
                </c:pt>
                <c:pt idx="60">
                  <c:v>-1.161432184290128E-2</c:v>
                </c:pt>
                <c:pt idx="61">
                  <c:v>-9.3279503926515326E-3</c:v>
                </c:pt>
                <c:pt idx="62">
                  <c:v>-7.4478455508162709E-3</c:v>
                </c:pt>
                <c:pt idx="63">
                  <c:v>-5.911618110348198E-3</c:v>
                </c:pt>
                <c:pt idx="64">
                  <c:v>-4.6636239086506178E-3</c:v>
                </c:pt>
                <c:pt idx="65">
                  <c:v>-3.6564910953576463E-3</c:v>
                </c:pt>
                <c:pt idx="66">
                  <c:v>-2.8484557841900412E-3</c:v>
                </c:pt>
                <c:pt idx="67">
                  <c:v>-2.2045025428187944E-3</c:v>
                </c:pt>
                <c:pt idx="68">
                  <c:v>-1.6945495019167543E-3</c:v>
                </c:pt>
                <c:pt idx="69">
                  <c:v>-1.2936923696496669E-3</c:v>
                </c:pt>
                <c:pt idx="70">
                  <c:v>-9.8084103923347095E-4</c:v>
                </c:pt>
                <c:pt idx="71">
                  <c:v>-7.380505061336044E-4</c:v>
                </c:pt>
                <c:pt idx="72">
                  <c:v>-5.5126139558780258E-4</c:v>
                </c:pt>
                <c:pt idx="73">
                  <c:v>-4.0858388292807388E-4</c:v>
                </c:pt>
                <c:pt idx="74">
                  <c:v>-3.0048706936147571E-4</c:v>
                </c:pt>
                <c:pt idx="75">
                  <c:v>-2.1921270204941612E-4</c:v>
                </c:pt>
                <c:pt idx="76">
                  <c:v>-1.5859143163484511E-4</c:v>
                </c:pt>
                <c:pt idx="77">
                  <c:v>-1.1376616998355273E-4</c:v>
                </c:pt>
                <c:pt idx="78">
                  <c:v>-8.0906272487024075E-5</c:v>
                </c:pt>
                <c:pt idx="79">
                  <c:v>-5.7018233295345778E-5</c:v>
                </c:pt>
                <c:pt idx="80">
                  <c:v>-3.9819236117679797E-5</c:v>
                </c:pt>
                <c:pt idx="81">
                  <c:v>-2.7545728154659339E-5</c:v>
                </c:pt>
                <c:pt idx="82">
                  <c:v>-1.8871126750256835E-5</c:v>
                </c:pt>
                <c:pt idx="83">
                  <c:v>-1.2801381572293317E-5</c:v>
                </c:pt>
                <c:pt idx="84">
                  <c:v>-8.595643516207342E-6</c:v>
                </c:pt>
                <c:pt idx="85">
                  <c:v>-5.7114184614529145E-6</c:v>
                </c:pt>
                <c:pt idx="86">
                  <c:v>-3.7543877208573379E-6</c:v>
                </c:pt>
                <c:pt idx="87">
                  <c:v>-2.4409182578350333E-6</c:v>
                </c:pt>
                <c:pt idx="88">
                  <c:v>-1.5691014841024713E-6</c:v>
                </c:pt>
                <c:pt idx="89">
                  <c:v>-9.9701527946149827E-7</c:v>
                </c:pt>
                <c:pt idx="90">
                  <c:v>-6.2604755766404636E-7</c:v>
                </c:pt>
                <c:pt idx="91">
                  <c:v>-3.8829482842665852E-7</c:v>
                </c:pt>
                <c:pt idx="92">
                  <c:v>-2.3783501291401314E-7</c:v>
                </c:pt>
                <c:pt idx="93">
                  <c:v>-1.438167478593666E-7</c:v>
                </c:pt>
                <c:pt idx="94">
                  <c:v>-8.5822254269820235E-8</c:v>
                </c:pt>
                <c:pt idx="95">
                  <c:v>-5.0523096846192167E-8</c:v>
                </c:pt>
                <c:pt idx="96">
                  <c:v>-2.9332857286060181E-8</c:v>
                </c:pt>
                <c:pt idx="97">
                  <c:v>-1.6787769758330066E-8</c:v>
                </c:pt>
                <c:pt idx="98">
                  <c:v>-9.4681440405595676E-9</c:v>
                </c:pt>
                <c:pt idx="99">
                  <c:v>-5.2599525612538776E-9</c:v>
                </c:pt>
                <c:pt idx="100">
                  <c:v>-2.8774889615540578E-9</c:v>
                </c:pt>
                <c:pt idx="101">
                  <c:v>-1.5493803152405546E-9</c:v>
                </c:pt>
                <c:pt idx="102">
                  <c:v>-8.208139919301276E-10</c:v>
                </c:pt>
                <c:pt idx="103">
                  <c:v>-4.2764593143301967E-10</c:v>
                </c:pt>
              </c:numCache>
            </c:numRef>
          </c:yVal>
          <c:smooth val="0"/>
          <c:extLst>
            <c:ext xmlns:c16="http://schemas.microsoft.com/office/drawing/2014/chart" uri="{C3380CC4-5D6E-409C-BE32-E72D297353CC}">
              <c16:uniqueId val="{00000000-B95E-BE4E-B614-AC36B7C18C63}"/>
            </c:ext>
          </c:extLst>
        </c:ser>
        <c:dLbls>
          <c:showLegendKey val="0"/>
          <c:showVal val="0"/>
          <c:showCatName val="0"/>
          <c:showSerName val="0"/>
          <c:showPercent val="0"/>
          <c:showBubbleSize val="0"/>
        </c:dLbls>
        <c:axId val="1125359151"/>
        <c:axId val="1108922927"/>
      </c:scatterChart>
      <c:valAx>
        <c:axId val="1125359151"/>
        <c:scaling>
          <c:orientation val="minMax"/>
        </c:scaling>
        <c:delete val="0"/>
        <c:axPos val="b"/>
        <c:majorGridlines>
          <c:spPr>
            <a:ln w="9525" cap="flat" cmpd="sng" algn="ctr">
              <a:solidFill>
                <a:schemeClr val="tx1">
                  <a:lumMod val="15000"/>
                  <a:lumOff val="85000"/>
                </a:schemeClr>
              </a:solidFill>
              <a:round/>
            </a:ln>
            <a:effectLst/>
          </c:spPr>
        </c:majorGridlines>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8922927"/>
        <c:crosses val="autoZero"/>
        <c:crossBetween val="midCat"/>
      </c:valAx>
      <c:valAx>
        <c:axId val="11089229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5359151"/>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Ratio of surrounding water volume to particle volume </a:t>
            </a:r>
          </a:p>
        </c:rich>
      </c:tx>
      <c:layout>
        <c:manualLayout>
          <c:xMode val="edge"/>
          <c:yMode val="edge"/>
          <c:x val="0.21650210664456418"/>
          <c:y val="2.1978021978021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736669429479207"/>
          <c:y val="0.13586080586080587"/>
          <c:w val="0.77254558640696225"/>
          <c:h val="0.69954832569005798"/>
        </c:manualLayout>
      </c:layout>
      <c:scatterChart>
        <c:scatterStyle val="lineMarker"/>
        <c:varyColors val="0"/>
        <c:ser>
          <c:idx val="0"/>
          <c:order val="0"/>
          <c:tx>
            <c:v>fast</c:v>
          </c:tx>
          <c:spPr>
            <a:ln w="19050" cap="rnd">
              <a:noFill/>
              <a:round/>
            </a:ln>
            <a:effectLst/>
          </c:spPr>
          <c:marker>
            <c:symbol val="circle"/>
            <c:size val="5"/>
            <c:spPr>
              <a:solidFill>
                <a:schemeClr val="accent1"/>
              </a:solidFill>
              <a:ln w="9525">
                <a:solidFill>
                  <a:schemeClr val="accent1"/>
                </a:solidFill>
              </a:ln>
              <a:effectLst/>
            </c:spPr>
          </c:marker>
          <c:xVal>
            <c:numRef>
              <c:f>diffusion!$B$13:$B$55</c:f>
              <c:numCache>
                <c:formatCode>0.0</c:formatCode>
                <c:ptCount val="43"/>
                <c:pt idx="0">
                  <c:v>0.1</c:v>
                </c:pt>
                <c:pt idx="1">
                  <c:v>0.5</c:v>
                </c:pt>
                <c:pt idx="2">
                  <c:v>1</c:v>
                </c:pt>
                <c:pt idx="3">
                  <c:v>5</c:v>
                </c:pt>
                <c:pt idx="4">
                  <c:v>10</c:v>
                </c:pt>
                <c:pt idx="5">
                  <c:v>20</c:v>
                </c:pt>
                <c:pt idx="6">
                  <c:v>30</c:v>
                </c:pt>
                <c:pt idx="7">
                  <c:v>40</c:v>
                </c:pt>
                <c:pt idx="8">
                  <c:v>50</c:v>
                </c:pt>
                <c:pt idx="9">
                  <c:v>60</c:v>
                </c:pt>
                <c:pt idx="10">
                  <c:v>70</c:v>
                </c:pt>
                <c:pt idx="11">
                  <c:v>80</c:v>
                </c:pt>
                <c:pt idx="12">
                  <c:v>90</c:v>
                </c:pt>
                <c:pt idx="13">
                  <c:v>100</c:v>
                </c:pt>
                <c:pt idx="14">
                  <c:v>125</c:v>
                </c:pt>
                <c:pt idx="15">
                  <c:v>150</c:v>
                </c:pt>
                <c:pt idx="16">
                  <c:v>175</c:v>
                </c:pt>
                <c:pt idx="17">
                  <c:v>200</c:v>
                </c:pt>
                <c:pt idx="18">
                  <c:v>500</c:v>
                </c:pt>
                <c:pt idx="19">
                  <c:v>1000</c:v>
                </c:pt>
                <c:pt idx="20">
                  <c:v>1500</c:v>
                </c:pt>
                <c:pt idx="21">
                  <c:v>2000</c:v>
                </c:pt>
                <c:pt idx="22">
                  <c:v>2500</c:v>
                </c:pt>
                <c:pt idx="23">
                  <c:v>3000</c:v>
                </c:pt>
                <c:pt idx="24">
                  <c:v>3500</c:v>
                </c:pt>
                <c:pt idx="25">
                  <c:v>4000</c:v>
                </c:pt>
                <c:pt idx="26">
                  <c:v>4500</c:v>
                </c:pt>
                <c:pt idx="27">
                  <c:v>5000</c:v>
                </c:pt>
                <c:pt idx="28">
                  <c:v>5500</c:v>
                </c:pt>
                <c:pt idx="29">
                  <c:v>6000</c:v>
                </c:pt>
                <c:pt idx="30">
                  <c:v>6500</c:v>
                </c:pt>
                <c:pt idx="31">
                  <c:v>7000</c:v>
                </c:pt>
                <c:pt idx="32">
                  <c:v>7500</c:v>
                </c:pt>
                <c:pt idx="33">
                  <c:v>8000</c:v>
                </c:pt>
                <c:pt idx="34">
                  <c:v>8500</c:v>
                </c:pt>
                <c:pt idx="35">
                  <c:v>9000</c:v>
                </c:pt>
                <c:pt idx="36">
                  <c:v>9500</c:v>
                </c:pt>
                <c:pt idx="37">
                  <c:v>10000</c:v>
                </c:pt>
                <c:pt idx="38">
                  <c:v>10500</c:v>
                </c:pt>
                <c:pt idx="39">
                  <c:v>11000</c:v>
                </c:pt>
                <c:pt idx="40">
                  <c:v>11500</c:v>
                </c:pt>
                <c:pt idx="41">
                  <c:v>12000</c:v>
                </c:pt>
                <c:pt idx="42">
                  <c:v>12500</c:v>
                </c:pt>
              </c:numCache>
            </c:numRef>
          </c:xVal>
          <c:yVal>
            <c:numRef>
              <c:f>diffusion!$F$13:$F$55</c:f>
              <c:numCache>
                <c:formatCode>0.00E+00</c:formatCode>
                <c:ptCount val="43"/>
                <c:pt idx="0">
                  <c:v>31625776696552.121</c:v>
                </c:pt>
                <c:pt idx="1">
                  <c:v>253102231787.13629</c:v>
                </c:pt>
                <c:pt idx="2">
                  <c:v>31652786088.516777</c:v>
                </c:pt>
                <c:pt idx="3">
                  <c:v>254184110.1800665</c:v>
                </c:pt>
                <c:pt idx="4">
                  <c:v>31923725.284981847</c:v>
                </c:pt>
                <c:pt idx="5">
                  <c:v>4028321.4168595001</c:v>
                </c:pt>
                <c:pt idx="6">
                  <c:v>1204863.5093098613</c:v>
                </c:pt>
                <c:pt idx="7">
                  <c:v>513093.05522582179</c:v>
                </c:pt>
                <c:pt idx="8">
                  <c:v>265171.94947308046</c:v>
                </c:pt>
                <c:pt idx="9">
                  <c:v>154893.19074265563</c:v>
                </c:pt>
                <c:pt idx="10">
                  <c:v>98452.659134951231</c:v>
                </c:pt>
                <c:pt idx="11">
                  <c:v>66569.320962419981</c:v>
                </c:pt>
                <c:pt idx="12">
                  <c:v>47187.407337209726</c:v>
                </c:pt>
                <c:pt idx="13">
                  <c:v>34717.644931488852</c:v>
                </c:pt>
                <c:pt idx="14">
                  <c:v>18186.756283906154</c:v>
                </c:pt>
                <c:pt idx="15">
                  <c:v>10766.29047222079</c:v>
                </c:pt>
                <c:pt idx="16">
                  <c:v>6934.2620849841205</c:v>
                </c:pt>
                <c:pt idx="17">
                  <c:v>4750.2812401130004</c:v>
                </c:pt>
                <c:pt idx="18">
                  <c:v>391.95587877448077</c:v>
                </c:pt>
                <c:pt idx="19">
                  <c:v>71.10960958218898</c:v>
                </c:pt>
                <c:pt idx="20">
                  <c:v>29.027600239354193</c:v>
                </c:pt>
                <c:pt idx="21">
                  <c:v>16.196263565463049</c:v>
                </c:pt>
                <c:pt idx="22">
                  <c:v>10.618590894709822</c:v>
                </c:pt>
                <c:pt idx="23">
                  <c:v>7.6668249417122265</c:v>
                </c:pt>
                <c:pt idx="24">
                  <c:v>5.8970607723118791</c:v>
                </c:pt>
                <c:pt idx="25">
                  <c:v>4.7408141295275961</c:v>
                </c:pt>
                <c:pt idx="26">
                  <c:v>3.9366929432857387</c:v>
                </c:pt>
                <c:pt idx="27">
                  <c:v>3.3503488089144993</c:v>
                </c:pt>
                <c:pt idx="28">
                  <c:v>2.9066835417698837</c:v>
                </c:pt>
                <c:pt idx="29">
                  <c:v>2.5608739069438382</c:v>
                </c:pt>
                <c:pt idx="30">
                  <c:v>2.284720874021033</c:v>
                </c:pt>
                <c:pt idx="31">
                  <c:v>2.0597014362869848</c:v>
                </c:pt>
                <c:pt idx="32">
                  <c:v>1.8732020900861583</c:v>
                </c:pt>
                <c:pt idx="33">
                  <c:v>1.7163673581133068</c:v>
                </c:pt>
                <c:pt idx="34">
                  <c:v>1.5828153217067864</c:v>
                </c:pt>
                <c:pt idx="35">
                  <c:v>1.4678412181379972</c:v>
                </c:pt>
                <c:pt idx="36">
                  <c:v>1.3679072204021261</c:v>
                </c:pt>
                <c:pt idx="37">
                  <c:v>1.2803060746521977</c:v>
                </c:pt>
                <c:pt idx="38">
                  <c:v>1.202933689841162</c:v>
                </c:pt>
                <c:pt idx="39">
                  <c:v>1.1341319062680735</c:v>
                </c:pt>
                <c:pt idx="40">
                  <c:v>1.072577587424008</c:v>
                </c:pt>
                <c:pt idx="41">
                  <c:v>1.0172029663162174</c:v>
                </c:pt>
                <c:pt idx="42">
                  <c:v>0.96713750006047328</c:v>
                </c:pt>
              </c:numCache>
            </c:numRef>
          </c:yVal>
          <c:smooth val="0"/>
          <c:extLst>
            <c:ext xmlns:c16="http://schemas.microsoft.com/office/drawing/2014/chart" uri="{C3380CC4-5D6E-409C-BE32-E72D297353CC}">
              <c16:uniqueId val="{00000000-40C4-5C47-BB1E-3080E42404AD}"/>
            </c:ext>
          </c:extLst>
        </c:ser>
        <c:ser>
          <c:idx val="1"/>
          <c:order val="1"/>
          <c:tx>
            <c:v>slow</c:v>
          </c:tx>
          <c:spPr>
            <a:ln w="25400" cap="rnd">
              <a:noFill/>
              <a:round/>
            </a:ln>
            <a:effectLst/>
          </c:spPr>
          <c:marker>
            <c:symbol val="circle"/>
            <c:size val="5"/>
            <c:spPr>
              <a:solidFill>
                <a:schemeClr val="accent2"/>
              </a:solidFill>
              <a:ln w="9525">
                <a:solidFill>
                  <a:schemeClr val="accent2"/>
                </a:solidFill>
              </a:ln>
              <a:effectLst/>
            </c:spPr>
          </c:marker>
          <c:xVal>
            <c:numRef>
              <c:f>diffusion!$B$13:$B$55</c:f>
              <c:numCache>
                <c:formatCode>0.0</c:formatCode>
                <c:ptCount val="43"/>
                <c:pt idx="0">
                  <c:v>0.1</c:v>
                </c:pt>
                <c:pt idx="1">
                  <c:v>0.5</c:v>
                </c:pt>
                <c:pt idx="2">
                  <c:v>1</c:v>
                </c:pt>
                <c:pt idx="3">
                  <c:v>5</c:v>
                </c:pt>
                <c:pt idx="4">
                  <c:v>10</c:v>
                </c:pt>
                <c:pt idx="5">
                  <c:v>20</c:v>
                </c:pt>
                <c:pt idx="6">
                  <c:v>30</c:v>
                </c:pt>
                <c:pt idx="7">
                  <c:v>40</c:v>
                </c:pt>
                <c:pt idx="8">
                  <c:v>50</c:v>
                </c:pt>
                <c:pt idx="9">
                  <c:v>60</c:v>
                </c:pt>
                <c:pt idx="10">
                  <c:v>70</c:v>
                </c:pt>
                <c:pt idx="11">
                  <c:v>80</c:v>
                </c:pt>
                <c:pt idx="12">
                  <c:v>90</c:v>
                </c:pt>
                <c:pt idx="13">
                  <c:v>100</c:v>
                </c:pt>
                <c:pt idx="14">
                  <c:v>125</c:v>
                </c:pt>
                <c:pt idx="15">
                  <c:v>150</c:v>
                </c:pt>
                <c:pt idx="16">
                  <c:v>175</c:v>
                </c:pt>
                <c:pt idx="17">
                  <c:v>200</c:v>
                </c:pt>
                <c:pt idx="18">
                  <c:v>500</c:v>
                </c:pt>
                <c:pt idx="19">
                  <c:v>1000</c:v>
                </c:pt>
                <c:pt idx="20">
                  <c:v>1500</c:v>
                </c:pt>
                <c:pt idx="21">
                  <c:v>2000</c:v>
                </c:pt>
                <c:pt idx="22">
                  <c:v>2500</c:v>
                </c:pt>
                <c:pt idx="23">
                  <c:v>3000</c:v>
                </c:pt>
                <c:pt idx="24">
                  <c:v>3500</c:v>
                </c:pt>
                <c:pt idx="25">
                  <c:v>4000</c:v>
                </c:pt>
                <c:pt idx="26">
                  <c:v>4500</c:v>
                </c:pt>
                <c:pt idx="27">
                  <c:v>5000</c:v>
                </c:pt>
                <c:pt idx="28">
                  <c:v>5500</c:v>
                </c:pt>
                <c:pt idx="29">
                  <c:v>6000</c:v>
                </c:pt>
                <c:pt idx="30">
                  <c:v>6500</c:v>
                </c:pt>
                <c:pt idx="31">
                  <c:v>7000</c:v>
                </c:pt>
                <c:pt idx="32">
                  <c:v>7500</c:v>
                </c:pt>
                <c:pt idx="33">
                  <c:v>8000</c:v>
                </c:pt>
                <c:pt idx="34">
                  <c:v>8500</c:v>
                </c:pt>
                <c:pt idx="35">
                  <c:v>9000</c:v>
                </c:pt>
                <c:pt idx="36">
                  <c:v>9500</c:v>
                </c:pt>
                <c:pt idx="37">
                  <c:v>10000</c:v>
                </c:pt>
                <c:pt idx="38">
                  <c:v>10500</c:v>
                </c:pt>
                <c:pt idx="39">
                  <c:v>11000</c:v>
                </c:pt>
                <c:pt idx="40">
                  <c:v>11500</c:v>
                </c:pt>
                <c:pt idx="41">
                  <c:v>12000</c:v>
                </c:pt>
                <c:pt idx="42">
                  <c:v>12500</c:v>
                </c:pt>
              </c:numCache>
            </c:numRef>
          </c:xVal>
          <c:yVal>
            <c:numRef>
              <c:f>diffusion!$I$13:$I$55</c:f>
              <c:numCache>
                <c:formatCode>0.00E+00</c:formatCode>
                <c:ptCount val="43"/>
                <c:pt idx="0">
                  <c:v>1003002999.9999995</c:v>
                </c:pt>
                <c:pt idx="1">
                  <c:v>8120600.0000000009</c:v>
                </c:pt>
                <c:pt idx="2">
                  <c:v>1030300</c:v>
                </c:pt>
                <c:pt idx="3">
                  <c:v>9259.9999999999982</c:v>
                </c:pt>
                <c:pt idx="4">
                  <c:v>1329.9999999999998</c:v>
                </c:pt>
                <c:pt idx="5">
                  <c:v>215</c:v>
                </c:pt>
                <c:pt idx="6">
                  <c:v>80.370370370370381</c:v>
                </c:pt>
                <c:pt idx="7">
                  <c:v>41.874999999999993</c:v>
                </c:pt>
                <c:pt idx="8">
                  <c:v>26</c:v>
                </c:pt>
                <c:pt idx="9">
                  <c:v>17.962962962962965</c:v>
                </c:pt>
                <c:pt idx="10">
                  <c:v>13.323615160349853</c:v>
                </c:pt>
                <c:pt idx="11">
                  <c:v>10.390624999999998</c:v>
                </c:pt>
                <c:pt idx="12">
                  <c:v>8.4087791495198907</c:v>
                </c:pt>
                <c:pt idx="13">
                  <c:v>7</c:v>
                </c:pt>
                <c:pt idx="14">
                  <c:v>4.8320000000000007</c:v>
                </c:pt>
                <c:pt idx="15">
                  <c:v>3.6296296296296293</c:v>
                </c:pt>
                <c:pt idx="16">
                  <c:v>2.880466472303207</c:v>
                </c:pt>
                <c:pt idx="17">
                  <c:v>2.375</c:v>
                </c:pt>
                <c:pt idx="18">
                  <c:v>0.72800000000000009</c:v>
                </c:pt>
                <c:pt idx="19">
                  <c:v>0.33099999999999996</c:v>
                </c:pt>
                <c:pt idx="20">
                  <c:v>0.21362962962962964</c:v>
                </c:pt>
                <c:pt idx="21">
                  <c:v>0.1576250000000001</c:v>
                </c:pt>
                <c:pt idx="22">
                  <c:v>0.12486400000000009</c:v>
                </c:pt>
                <c:pt idx="23">
                  <c:v>0.10337037037037043</c:v>
                </c:pt>
                <c:pt idx="24">
                  <c:v>8.8186588921282741E-2</c:v>
                </c:pt>
                <c:pt idx="25">
                  <c:v>7.6890625000000073E-2</c:v>
                </c:pt>
                <c:pt idx="26">
                  <c:v>6.8159122085048041E-2</c:v>
                </c:pt>
                <c:pt idx="27">
                  <c:v>6.1208000000000005E-2</c:v>
                </c:pt>
                <c:pt idx="28">
                  <c:v>5.5543200601051834E-2</c:v>
                </c:pt>
                <c:pt idx="29">
                  <c:v>5.0837962962963015E-2</c:v>
                </c:pt>
                <c:pt idx="30">
                  <c:v>4.6867546654528934E-2</c:v>
                </c:pt>
                <c:pt idx="31">
                  <c:v>4.3472303206997055E-2</c:v>
                </c:pt>
                <c:pt idx="32">
                  <c:v>4.0535703703703664E-2</c:v>
                </c:pt>
                <c:pt idx="33">
                  <c:v>3.7970703125000109E-2</c:v>
                </c:pt>
                <c:pt idx="34">
                  <c:v>3.5710970893547765E-2</c:v>
                </c:pt>
                <c:pt idx="35">
                  <c:v>3.37050754458161E-2</c:v>
                </c:pt>
                <c:pt idx="36">
                  <c:v>3.1912523691500279E-2</c:v>
                </c:pt>
                <c:pt idx="37">
                  <c:v>3.0301000000000002E-2</c:v>
                </c:pt>
                <c:pt idx="38">
                  <c:v>2.8844401252564534E-2</c:v>
                </c:pt>
                <c:pt idx="39">
                  <c:v>2.7521412471825695E-2</c:v>
                </c:pt>
                <c:pt idx="40">
                  <c:v>2.6314457138160555E-2</c:v>
                </c:pt>
                <c:pt idx="41">
                  <c:v>2.5208912037037071E-2</c:v>
                </c:pt>
                <c:pt idx="42">
                  <c:v>2.4192511999999951E-2</c:v>
                </c:pt>
              </c:numCache>
            </c:numRef>
          </c:yVal>
          <c:smooth val="0"/>
          <c:extLst>
            <c:ext xmlns:c16="http://schemas.microsoft.com/office/drawing/2014/chart" uri="{C3380CC4-5D6E-409C-BE32-E72D297353CC}">
              <c16:uniqueId val="{00000002-40C4-5C47-BB1E-3080E42404AD}"/>
            </c:ext>
          </c:extLst>
        </c:ser>
        <c:dLbls>
          <c:showLegendKey val="0"/>
          <c:showVal val="0"/>
          <c:showCatName val="0"/>
          <c:showSerName val="0"/>
          <c:showPercent val="0"/>
          <c:showBubbleSize val="0"/>
        </c:dLbls>
        <c:axId val="811024159"/>
        <c:axId val="811032495"/>
      </c:scatterChart>
      <c:valAx>
        <c:axId val="811024159"/>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particle radium </a:t>
                </a:r>
                <a:r>
                  <a:rPr lang="en-US">
                    <a:latin typeface="Symbol" pitchFamily="2" charset="2"/>
                  </a:rPr>
                  <a:t>m</a:t>
                </a:r>
                <a:r>
                  <a:rPr lang="en-US"/>
                  <a:t>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1032495"/>
        <c:crosses val="autoZero"/>
        <c:crossBetween val="midCat"/>
      </c:valAx>
      <c:valAx>
        <c:axId val="811032495"/>
        <c:scaling>
          <c:logBase val="10"/>
          <c:orientation val="minMax"/>
          <c:min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ratio</a:t>
                </a:r>
              </a:p>
            </c:rich>
          </c:tx>
          <c:layout>
            <c:manualLayout>
              <c:xMode val="edge"/>
              <c:yMode val="edge"/>
              <c:x val="4.3859649122807015E-2"/>
              <c:y val="0.379847422918289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1024159"/>
        <c:crosses val="autoZero"/>
        <c:crossBetween val="midCat"/>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6.xml"/><Relationship Id="rId18" Type="http://schemas.openxmlformats.org/officeDocument/2006/relationships/chart" Target="../charts/chart11.xml"/><Relationship Id="rId26" Type="http://schemas.openxmlformats.org/officeDocument/2006/relationships/chart" Target="../charts/chart19.xml"/><Relationship Id="rId3" Type="http://schemas.openxmlformats.org/officeDocument/2006/relationships/image" Target="../media/image3.png"/><Relationship Id="rId21" Type="http://schemas.openxmlformats.org/officeDocument/2006/relationships/chart" Target="../charts/chart14.xml"/><Relationship Id="rId34" Type="http://schemas.openxmlformats.org/officeDocument/2006/relationships/chart" Target="../charts/chart27.xml"/><Relationship Id="rId7" Type="http://schemas.openxmlformats.org/officeDocument/2006/relationships/image" Target="../media/image7.png"/><Relationship Id="rId12" Type="http://schemas.openxmlformats.org/officeDocument/2006/relationships/chart" Target="../charts/chart5.xml"/><Relationship Id="rId17" Type="http://schemas.openxmlformats.org/officeDocument/2006/relationships/chart" Target="../charts/chart10.xml"/><Relationship Id="rId25" Type="http://schemas.openxmlformats.org/officeDocument/2006/relationships/chart" Target="../charts/chart18.xml"/><Relationship Id="rId33" Type="http://schemas.openxmlformats.org/officeDocument/2006/relationships/chart" Target="../charts/chart26.xml"/><Relationship Id="rId2" Type="http://schemas.openxmlformats.org/officeDocument/2006/relationships/image" Target="../media/image2.png"/><Relationship Id="rId16" Type="http://schemas.openxmlformats.org/officeDocument/2006/relationships/chart" Target="../charts/chart9.xml"/><Relationship Id="rId20" Type="http://schemas.openxmlformats.org/officeDocument/2006/relationships/chart" Target="../charts/chart13.xml"/><Relationship Id="rId29" Type="http://schemas.openxmlformats.org/officeDocument/2006/relationships/chart" Target="../charts/chart22.xml"/><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chart" Target="../charts/chart4.xml"/><Relationship Id="rId24" Type="http://schemas.openxmlformats.org/officeDocument/2006/relationships/chart" Target="../charts/chart17.xml"/><Relationship Id="rId32" Type="http://schemas.openxmlformats.org/officeDocument/2006/relationships/chart" Target="../charts/chart25.xml"/><Relationship Id="rId5" Type="http://schemas.openxmlformats.org/officeDocument/2006/relationships/image" Target="../media/image5.png"/><Relationship Id="rId15" Type="http://schemas.openxmlformats.org/officeDocument/2006/relationships/chart" Target="../charts/chart8.xml"/><Relationship Id="rId23" Type="http://schemas.openxmlformats.org/officeDocument/2006/relationships/chart" Target="../charts/chart16.xml"/><Relationship Id="rId28" Type="http://schemas.openxmlformats.org/officeDocument/2006/relationships/chart" Target="../charts/chart21.xml"/><Relationship Id="rId10" Type="http://schemas.openxmlformats.org/officeDocument/2006/relationships/chart" Target="../charts/chart3.xml"/><Relationship Id="rId19" Type="http://schemas.openxmlformats.org/officeDocument/2006/relationships/chart" Target="../charts/chart12.xml"/><Relationship Id="rId31" Type="http://schemas.openxmlformats.org/officeDocument/2006/relationships/chart" Target="../charts/chart24.xml"/><Relationship Id="rId4" Type="http://schemas.openxmlformats.org/officeDocument/2006/relationships/image" Target="../media/image4.png"/><Relationship Id="rId9" Type="http://schemas.openxmlformats.org/officeDocument/2006/relationships/chart" Target="../charts/chart2.xml"/><Relationship Id="rId14" Type="http://schemas.openxmlformats.org/officeDocument/2006/relationships/chart" Target="../charts/chart7.xml"/><Relationship Id="rId22" Type="http://schemas.openxmlformats.org/officeDocument/2006/relationships/chart" Target="../charts/chart15.xml"/><Relationship Id="rId27" Type="http://schemas.openxmlformats.org/officeDocument/2006/relationships/chart" Target="../charts/chart20.xml"/><Relationship Id="rId30" Type="http://schemas.openxmlformats.org/officeDocument/2006/relationships/chart" Target="../charts/chart23.xml"/><Relationship Id="rId8"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image" Target="../media/image6.png"/><Relationship Id="rId7" Type="http://schemas.openxmlformats.org/officeDocument/2006/relationships/chart" Target="../charts/chart29.xml"/><Relationship Id="rId12" Type="http://schemas.openxmlformats.org/officeDocument/2006/relationships/chart" Target="../charts/chart34.xml"/><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chart" Target="../charts/chart28.xml"/><Relationship Id="rId11" Type="http://schemas.openxmlformats.org/officeDocument/2006/relationships/chart" Target="../charts/chart33.xml"/><Relationship Id="rId5" Type="http://schemas.openxmlformats.org/officeDocument/2006/relationships/image" Target="../media/image5.png"/><Relationship Id="rId10" Type="http://schemas.openxmlformats.org/officeDocument/2006/relationships/chart" Target="../charts/chart32.xml"/><Relationship Id="rId4" Type="http://schemas.openxmlformats.org/officeDocument/2006/relationships/image" Target="../media/image7.png"/><Relationship Id="rId9" Type="http://schemas.openxmlformats.org/officeDocument/2006/relationships/chart" Target="../charts/chart3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chart" Target="../charts/chart3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5</xdr:row>
      <xdr:rowOff>0</xdr:rowOff>
    </xdr:from>
    <xdr:to>
      <xdr:col>12</xdr:col>
      <xdr:colOff>0</xdr:colOff>
      <xdr:row>11</xdr:row>
      <xdr:rowOff>38100</xdr:rowOff>
    </xdr:to>
    <xdr:pic>
      <xdr:nvPicPr>
        <xdr:cNvPr id="2" name="Picture 1" descr="page2image55600">
          <a:extLst>
            <a:ext uri="{FF2B5EF4-FFF2-40B4-BE49-F238E27FC236}">
              <a16:creationId xmlns:a16="http://schemas.microsoft.com/office/drawing/2014/main" id="{F24FF4E9-3CA6-554D-9B30-C07DC04E6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93200" y="1117600"/>
          <a:ext cx="0" cy="125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9</xdr:row>
      <xdr:rowOff>0</xdr:rowOff>
    </xdr:from>
    <xdr:to>
      <xdr:col>12</xdr:col>
      <xdr:colOff>584200</xdr:colOff>
      <xdr:row>9</xdr:row>
      <xdr:rowOff>0</xdr:rowOff>
    </xdr:to>
    <xdr:pic>
      <xdr:nvPicPr>
        <xdr:cNvPr id="3" name="Picture 2" descr="page2image57296">
          <a:extLst>
            <a:ext uri="{FF2B5EF4-FFF2-40B4-BE49-F238E27FC236}">
              <a16:creationId xmlns:a16="http://schemas.microsoft.com/office/drawing/2014/main" id="{7DC3E587-9C9B-BF49-8904-84B6847CE6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93200" y="2946400"/>
          <a:ext cx="5842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596900</xdr:colOff>
      <xdr:row>5</xdr:row>
      <xdr:rowOff>0</xdr:rowOff>
    </xdr:from>
    <xdr:to>
      <xdr:col>2</xdr:col>
      <xdr:colOff>1066800</xdr:colOff>
      <xdr:row>5</xdr:row>
      <xdr:rowOff>0</xdr:rowOff>
    </xdr:to>
    <xdr:pic>
      <xdr:nvPicPr>
        <xdr:cNvPr id="4" name="Picture 3" descr="page2image57456">
          <a:extLst>
            <a:ext uri="{FF2B5EF4-FFF2-40B4-BE49-F238E27FC236}">
              <a16:creationId xmlns:a16="http://schemas.microsoft.com/office/drawing/2014/main" id="{FF017AEC-0F8C-6346-A9B8-BCB8F25C99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690100" y="2946400"/>
          <a:ext cx="469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596900</xdr:colOff>
      <xdr:row>5</xdr:row>
      <xdr:rowOff>0</xdr:rowOff>
    </xdr:from>
    <xdr:ext cx="469900" cy="0"/>
    <xdr:pic>
      <xdr:nvPicPr>
        <xdr:cNvPr id="9" name="Picture 8" descr="page2image57456">
          <a:extLst>
            <a:ext uri="{FF2B5EF4-FFF2-40B4-BE49-F238E27FC236}">
              <a16:creationId xmlns:a16="http://schemas.microsoft.com/office/drawing/2014/main" id="{3F212E7F-47AC-554F-8F72-78059180DE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01800" y="1117600"/>
          <a:ext cx="4699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21</xdr:col>
      <xdr:colOff>0</xdr:colOff>
      <xdr:row>23</xdr:row>
      <xdr:rowOff>0</xdr:rowOff>
    </xdr:from>
    <xdr:to>
      <xdr:col>21</xdr:col>
      <xdr:colOff>12700</xdr:colOff>
      <xdr:row>23</xdr:row>
      <xdr:rowOff>12700</xdr:rowOff>
    </xdr:to>
    <xdr:pic>
      <xdr:nvPicPr>
        <xdr:cNvPr id="10" name="Picture 9" descr="page1image62600">
          <a:extLst>
            <a:ext uri="{FF2B5EF4-FFF2-40B4-BE49-F238E27FC236}">
              <a16:creationId xmlns:a16="http://schemas.microsoft.com/office/drawing/2014/main" id="{5D631E7B-5FD7-814D-B23E-E191148323A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662900" y="49784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35</xdr:row>
      <xdr:rowOff>0</xdr:rowOff>
    </xdr:from>
    <xdr:to>
      <xdr:col>25</xdr:col>
      <xdr:colOff>292100</xdr:colOff>
      <xdr:row>35</xdr:row>
      <xdr:rowOff>1638</xdr:rowOff>
    </xdr:to>
    <xdr:pic>
      <xdr:nvPicPr>
        <xdr:cNvPr id="14" name="Picture 13" descr="page2image2336">
          <a:extLst>
            <a:ext uri="{FF2B5EF4-FFF2-40B4-BE49-F238E27FC236}">
              <a16:creationId xmlns:a16="http://schemas.microsoft.com/office/drawing/2014/main" id="{6700E64E-4250-5D4B-95CF-05994B48F94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662900" y="7416800"/>
          <a:ext cx="6642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36</xdr:row>
      <xdr:rowOff>0</xdr:rowOff>
    </xdr:from>
    <xdr:to>
      <xdr:col>34</xdr:col>
      <xdr:colOff>292100</xdr:colOff>
      <xdr:row>36</xdr:row>
      <xdr:rowOff>0</xdr:rowOff>
    </xdr:to>
    <xdr:pic>
      <xdr:nvPicPr>
        <xdr:cNvPr id="15" name="Picture 14" descr="page2image2496">
          <a:extLst>
            <a:ext uri="{FF2B5EF4-FFF2-40B4-BE49-F238E27FC236}">
              <a16:creationId xmlns:a16="http://schemas.microsoft.com/office/drawing/2014/main" id="{CBFE6AD6-80F2-A748-9259-20724FCBD8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17700" y="7416800"/>
          <a:ext cx="6642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101600</xdr:colOff>
      <xdr:row>36</xdr:row>
      <xdr:rowOff>0</xdr:rowOff>
    </xdr:from>
    <xdr:to>
      <xdr:col>42</xdr:col>
      <xdr:colOff>596900</xdr:colOff>
      <xdr:row>36</xdr:row>
      <xdr:rowOff>0</xdr:rowOff>
    </xdr:to>
    <xdr:pic>
      <xdr:nvPicPr>
        <xdr:cNvPr id="16" name="Picture 15" descr="page2image2656">
          <a:extLst>
            <a:ext uri="{FF2B5EF4-FFF2-40B4-BE49-F238E27FC236}">
              <a16:creationId xmlns:a16="http://schemas.microsoft.com/office/drawing/2014/main" id="{4669D046-C267-994D-8952-D0E6C77B4BE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972500" y="7416800"/>
          <a:ext cx="6642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46</xdr:row>
      <xdr:rowOff>0</xdr:rowOff>
    </xdr:from>
    <xdr:to>
      <xdr:col>21</xdr:col>
      <xdr:colOff>406400</xdr:colOff>
      <xdr:row>46</xdr:row>
      <xdr:rowOff>0</xdr:rowOff>
    </xdr:to>
    <xdr:pic>
      <xdr:nvPicPr>
        <xdr:cNvPr id="17" name="Picture 16" descr="page2image5304">
          <a:extLst>
            <a:ext uri="{FF2B5EF4-FFF2-40B4-BE49-F238E27FC236}">
              <a16:creationId xmlns:a16="http://schemas.microsoft.com/office/drawing/2014/main" id="{70C3C314-DAEC-F94C-8913-52966ADE73D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662900" y="96520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419100</xdr:colOff>
      <xdr:row>46</xdr:row>
      <xdr:rowOff>0</xdr:rowOff>
    </xdr:from>
    <xdr:to>
      <xdr:col>21</xdr:col>
      <xdr:colOff>825500</xdr:colOff>
      <xdr:row>46</xdr:row>
      <xdr:rowOff>0</xdr:rowOff>
    </xdr:to>
    <xdr:pic>
      <xdr:nvPicPr>
        <xdr:cNvPr id="18" name="Picture 17" descr="page2image5464">
          <a:extLst>
            <a:ext uri="{FF2B5EF4-FFF2-40B4-BE49-F238E27FC236}">
              <a16:creationId xmlns:a16="http://schemas.microsoft.com/office/drawing/2014/main" id="{703B8691-431F-6746-A3E2-B8D3406F53C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082000" y="96520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12700</xdr:colOff>
      <xdr:row>46</xdr:row>
      <xdr:rowOff>0</xdr:rowOff>
    </xdr:from>
    <xdr:to>
      <xdr:col>22</xdr:col>
      <xdr:colOff>419100</xdr:colOff>
      <xdr:row>46</xdr:row>
      <xdr:rowOff>0</xdr:rowOff>
    </xdr:to>
    <xdr:pic>
      <xdr:nvPicPr>
        <xdr:cNvPr id="19" name="Picture 18" descr="page2image5624">
          <a:extLst>
            <a:ext uri="{FF2B5EF4-FFF2-40B4-BE49-F238E27FC236}">
              <a16:creationId xmlns:a16="http://schemas.microsoft.com/office/drawing/2014/main" id="{D379F2E4-92FC-CB45-BA46-33011930E63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1501100" y="96520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431800</xdr:colOff>
      <xdr:row>46</xdr:row>
      <xdr:rowOff>0</xdr:rowOff>
    </xdr:from>
    <xdr:to>
      <xdr:col>22</xdr:col>
      <xdr:colOff>749300</xdr:colOff>
      <xdr:row>46</xdr:row>
      <xdr:rowOff>0</xdr:rowOff>
    </xdr:to>
    <xdr:pic>
      <xdr:nvPicPr>
        <xdr:cNvPr id="20" name="Picture 19" descr="page2image5784">
          <a:extLst>
            <a:ext uri="{FF2B5EF4-FFF2-40B4-BE49-F238E27FC236}">
              <a16:creationId xmlns:a16="http://schemas.microsoft.com/office/drawing/2014/main" id="{803F8214-507A-E244-8369-B42421708B2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1920200" y="96520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762000</xdr:colOff>
      <xdr:row>46</xdr:row>
      <xdr:rowOff>0</xdr:rowOff>
    </xdr:from>
    <xdr:to>
      <xdr:col>22</xdr:col>
      <xdr:colOff>1079500</xdr:colOff>
      <xdr:row>46</xdr:row>
      <xdr:rowOff>0</xdr:rowOff>
    </xdr:to>
    <xdr:pic>
      <xdr:nvPicPr>
        <xdr:cNvPr id="21" name="Picture 20" descr="page2image5944">
          <a:extLst>
            <a:ext uri="{FF2B5EF4-FFF2-40B4-BE49-F238E27FC236}">
              <a16:creationId xmlns:a16="http://schemas.microsoft.com/office/drawing/2014/main" id="{00B33D01-911B-6742-AADC-DBCEFA0EB5E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250400" y="96520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266700</xdr:colOff>
      <xdr:row>46</xdr:row>
      <xdr:rowOff>0</xdr:rowOff>
    </xdr:from>
    <xdr:to>
      <xdr:col>23</xdr:col>
      <xdr:colOff>584200</xdr:colOff>
      <xdr:row>46</xdr:row>
      <xdr:rowOff>0</xdr:rowOff>
    </xdr:to>
    <xdr:pic>
      <xdr:nvPicPr>
        <xdr:cNvPr id="22" name="Picture 21" descr="page2image6104">
          <a:extLst>
            <a:ext uri="{FF2B5EF4-FFF2-40B4-BE49-F238E27FC236}">
              <a16:creationId xmlns:a16="http://schemas.microsoft.com/office/drawing/2014/main" id="{B7C01651-D674-1D40-80AD-09C05C82700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2580600" y="96520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22</xdr:col>
      <xdr:colOff>596900</xdr:colOff>
      <xdr:row>5</xdr:row>
      <xdr:rowOff>0</xdr:rowOff>
    </xdr:from>
    <xdr:ext cx="469900" cy="0"/>
    <xdr:pic>
      <xdr:nvPicPr>
        <xdr:cNvPr id="23" name="Picture 22" descr="page2image57456">
          <a:extLst>
            <a:ext uri="{FF2B5EF4-FFF2-40B4-BE49-F238E27FC236}">
              <a16:creationId xmlns:a16="http://schemas.microsoft.com/office/drawing/2014/main" id="{843B4EB9-3003-7D41-836D-626769F7F5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20500" y="1117600"/>
          <a:ext cx="4699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40</xdr:col>
      <xdr:colOff>596900</xdr:colOff>
      <xdr:row>5</xdr:row>
      <xdr:rowOff>0</xdr:rowOff>
    </xdr:from>
    <xdr:ext cx="469900" cy="0"/>
    <xdr:pic>
      <xdr:nvPicPr>
        <xdr:cNvPr id="24" name="Picture 23" descr="page2image57456">
          <a:extLst>
            <a:ext uri="{FF2B5EF4-FFF2-40B4-BE49-F238E27FC236}">
              <a16:creationId xmlns:a16="http://schemas.microsoft.com/office/drawing/2014/main" id="{219C0BD8-49B8-2440-837B-42093AE50C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237200" y="1117600"/>
          <a:ext cx="4699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31</xdr:col>
      <xdr:colOff>596900</xdr:colOff>
      <xdr:row>5</xdr:row>
      <xdr:rowOff>0</xdr:rowOff>
    </xdr:from>
    <xdr:ext cx="469900" cy="0"/>
    <xdr:pic>
      <xdr:nvPicPr>
        <xdr:cNvPr id="25" name="Picture 24" descr="page2image57456">
          <a:extLst>
            <a:ext uri="{FF2B5EF4-FFF2-40B4-BE49-F238E27FC236}">
              <a16:creationId xmlns:a16="http://schemas.microsoft.com/office/drawing/2014/main" id="{25A60520-88D9-C541-9517-BF7094C735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568400" y="1117600"/>
          <a:ext cx="4699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94</xdr:col>
      <xdr:colOff>596900</xdr:colOff>
      <xdr:row>7</xdr:row>
      <xdr:rowOff>0</xdr:rowOff>
    </xdr:from>
    <xdr:ext cx="469900" cy="0"/>
    <xdr:pic>
      <xdr:nvPicPr>
        <xdr:cNvPr id="26" name="Picture 25" descr="page2image57456">
          <a:extLst>
            <a:ext uri="{FF2B5EF4-FFF2-40B4-BE49-F238E27FC236}">
              <a16:creationId xmlns:a16="http://schemas.microsoft.com/office/drawing/2014/main" id="{30F31C6F-47C5-6940-90DB-EB55440D46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23400" y="1111250"/>
          <a:ext cx="4699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55</xdr:col>
      <xdr:colOff>827617</xdr:colOff>
      <xdr:row>10</xdr:row>
      <xdr:rowOff>188384</xdr:rowOff>
    </xdr:from>
    <xdr:to>
      <xdr:col>61</xdr:col>
      <xdr:colOff>446617</xdr:colOff>
      <xdr:row>24</xdr:row>
      <xdr:rowOff>114300</xdr:rowOff>
    </xdr:to>
    <xdr:graphicFrame macro="">
      <xdr:nvGraphicFramePr>
        <xdr:cNvPr id="29" name="Chart 28">
          <a:extLst>
            <a:ext uri="{FF2B5EF4-FFF2-40B4-BE49-F238E27FC236}">
              <a16:creationId xmlns:a16="http://schemas.microsoft.com/office/drawing/2014/main" id="{161C1899-BC9F-A741-A0B3-ADD1A244E9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55</xdr:col>
      <xdr:colOff>827617</xdr:colOff>
      <xdr:row>24</xdr:row>
      <xdr:rowOff>190500</xdr:rowOff>
    </xdr:from>
    <xdr:to>
      <xdr:col>61</xdr:col>
      <xdr:colOff>370417</xdr:colOff>
      <xdr:row>38</xdr:row>
      <xdr:rowOff>116416</xdr:rowOff>
    </xdr:to>
    <xdr:graphicFrame macro="">
      <xdr:nvGraphicFramePr>
        <xdr:cNvPr id="30" name="Chart 29">
          <a:extLst>
            <a:ext uri="{FF2B5EF4-FFF2-40B4-BE49-F238E27FC236}">
              <a16:creationId xmlns:a16="http://schemas.microsoft.com/office/drawing/2014/main" id="{652F1E80-8651-0A4D-BFE9-C3DEE9A5F2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48</xdr:col>
      <xdr:colOff>6350</xdr:colOff>
      <xdr:row>0</xdr:row>
      <xdr:rowOff>0</xdr:rowOff>
    </xdr:from>
    <xdr:to>
      <xdr:col>55</xdr:col>
      <xdr:colOff>203200</xdr:colOff>
      <xdr:row>19</xdr:row>
      <xdr:rowOff>127000</xdr:rowOff>
    </xdr:to>
    <xdr:graphicFrame macro="">
      <xdr:nvGraphicFramePr>
        <xdr:cNvPr id="31" name="Chart 30">
          <a:extLst>
            <a:ext uri="{FF2B5EF4-FFF2-40B4-BE49-F238E27FC236}">
              <a16:creationId xmlns:a16="http://schemas.microsoft.com/office/drawing/2014/main" id="{90BCAEA9-BB93-2D48-9247-6C20F74723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819150</xdr:colOff>
      <xdr:row>21</xdr:row>
      <xdr:rowOff>0</xdr:rowOff>
    </xdr:from>
    <xdr:to>
      <xdr:col>55</xdr:col>
      <xdr:colOff>190500</xdr:colOff>
      <xdr:row>41</xdr:row>
      <xdr:rowOff>25400</xdr:rowOff>
    </xdr:to>
    <xdr:graphicFrame macro="">
      <xdr:nvGraphicFramePr>
        <xdr:cNvPr id="32" name="Chart 31">
          <a:extLst>
            <a:ext uri="{FF2B5EF4-FFF2-40B4-BE49-F238E27FC236}">
              <a16:creationId xmlns:a16="http://schemas.microsoft.com/office/drawing/2014/main" id="{2E467A47-CF69-4C4F-B0CE-9498506035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oneCellAnchor>
    <xdr:from>
      <xdr:col>64</xdr:col>
      <xdr:colOff>596900</xdr:colOff>
      <xdr:row>5</xdr:row>
      <xdr:rowOff>0</xdr:rowOff>
    </xdr:from>
    <xdr:ext cx="469900" cy="0"/>
    <xdr:pic>
      <xdr:nvPicPr>
        <xdr:cNvPr id="27" name="Picture 26" descr="page2image57456">
          <a:extLst>
            <a:ext uri="{FF2B5EF4-FFF2-40B4-BE49-F238E27FC236}">
              <a16:creationId xmlns:a16="http://schemas.microsoft.com/office/drawing/2014/main" id="{1B2E7746-02B3-4245-A2B1-54FAA5A420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01800" y="1117600"/>
          <a:ext cx="4699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70</xdr:col>
      <xdr:colOff>596900</xdr:colOff>
      <xdr:row>5</xdr:row>
      <xdr:rowOff>0</xdr:rowOff>
    </xdr:from>
    <xdr:ext cx="469900" cy="0"/>
    <xdr:pic>
      <xdr:nvPicPr>
        <xdr:cNvPr id="28" name="Picture 27" descr="page2image57456">
          <a:extLst>
            <a:ext uri="{FF2B5EF4-FFF2-40B4-BE49-F238E27FC236}">
              <a16:creationId xmlns:a16="http://schemas.microsoft.com/office/drawing/2014/main" id="{96BF94AF-B313-1842-A312-B0A19C4D90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96800" y="1117600"/>
          <a:ext cx="4699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63</xdr:col>
      <xdr:colOff>0</xdr:colOff>
      <xdr:row>21</xdr:row>
      <xdr:rowOff>0</xdr:rowOff>
    </xdr:from>
    <xdr:to>
      <xdr:col>63</xdr:col>
      <xdr:colOff>12700</xdr:colOff>
      <xdr:row>21</xdr:row>
      <xdr:rowOff>12700</xdr:rowOff>
    </xdr:to>
    <xdr:pic>
      <xdr:nvPicPr>
        <xdr:cNvPr id="33" name="Picture 32" descr="page1image62336">
          <a:extLst>
            <a:ext uri="{FF2B5EF4-FFF2-40B4-BE49-F238E27FC236}">
              <a16:creationId xmlns:a16="http://schemas.microsoft.com/office/drawing/2014/main" id="{C12D17D2-FD42-0A41-9664-E73EDFB525A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8955900" y="43688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93</xdr:col>
      <xdr:colOff>0</xdr:colOff>
      <xdr:row>33</xdr:row>
      <xdr:rowOff>0</xdr:rowOff>
    </xdr:from>
    <xdr:to>
      <xdr:col>99</xdr:col>
      <xdr:colOff>237067</xdr:colOff>
      <xdr:row>33</xdr:row>
      <xdr:rowOff>0</xdr:rowOff>
    </xdr:to>
    <xdr:pic>
      <xdr:nvPicPr>
        <xdr:cNvPr id="36" name="Picture 35" descr="page2image2120">
          <a:extLst>
            <a:ext uri="{FF2B5EF4-FFF2-40B4-BE49-F238E27FC236}">
              <a16:creationId xmlns:a16="http://schemas.microsoft.com/office/drawing/2014/main" id="{535CEA77-3AFE-3444-B386-F71D43D3243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8955900" y="6807200"/>
          <a:ext cx="6642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101</xdr:col>
      <xdr:colOff>50800</xdr:colOff>
      <xdr:row>33</xdr:row>
      <xdr:rowOff>0</xdr:rowOff>
    </xdr:from>
    <xdr:to>
      <xdr:col>109</xdr:col>
      <xdr:colOff>32456</xdr:colOff>
      <xdr:row>33</xdr:row>
      <xdr:rowOff>0</xdr:rowOff>
    </xdr:to>
    <xdr:pic>
      <xdr:nvPicPr>
        <xdr:cNvPr id="37" name="Picture 36" descr="page2image2280">
          <a:extLst>
            <a:ext uri="{FF2B5EF4-FFF2-40B4-BE49-F238E27FC236}">
              <a16:creationId xmlns:a16="http://schemas.microsoft.com/office/drawing/2014/main" id="{7836D794-ECFF-4042-8620-2A723C9B541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610700" y="6807200"/>
          <a:ext cx="6642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63</xdr:col>
      <xdr:colOff>0</xdr:colOff>
      <xdr:row>44</xdr:row>
      <xdr:rowOff>0</xdr:rowOff>
    </xdr:from>
    <xdr:to>
      <xdr:col>63</xdr:col>
      <xdr:colOff>406400</xdr:colOff>
      <xdr:row>44</xdr:row>
      <xdr:rowOff>0</xdr:rowOff>
    </xdr:to>
    <xdr:pic>
      <xdr:nvPicPr>
        <xdr:cNvPr id="38" name="Picture 37" descr="page2image4928">
          <a:extLst>
            <a:ext uri="{FF2B5EF4-FFF2-40B4-BE49-F238E27FC236}">
              <a16:creationId xmlns:a16="http://schemas.microsoft.com/office/drawing/2014/main" id="{12B4A3E0-A505-2347-AFF0-1C2CD1F192C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8955900" y="90424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63</xdr:col>
      <xdr:colOff>419100</xdr:colOff>
      <xdr:row>44</xdr:row>
      <xdr:rowOff>0</xdr:rowOff>
    </xdr:from>
    <xdr:to>
      <xdr:col>63</xdr:col>
      <xdr:colOff>825500</xdr:colOff>
      <xdr:row>44</xdr:row>
      <xdr:rowOff>0</xdr:rowOff>
    </xdr:to>
    <xdr:pic>
      <xdr:nvPicPr>
        <xdr:cNvPr id="39" name="Picture 38" descr="page2image5088">
          <a:extLst>
            <a:ext uri="{FF2B5EF4-FFF2-40B4-BE49-F238E27FC236}">
              <a16:creationId xmlns:a16="http://schemas.microsoft.com/office/drawing/2014/main" id="{12EE1836-8C70-B34B-A2E4-B382472CC20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375000" y="90424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64</xdr:col>
      <xdr:colOff>12700</xdr:colOff>
      <xdr:row>44</xdr:row>
      <xdr:rowOff>0</xdr:rowOff>
    </xdr:from>
    <xdr:to>
      <xdr:col>64</xdr:col>
      <xdr:colOff>330200</xdr:colOff>
      <xdr:row>44</xdr:row>
      <xdr:rowOff>0</xdr:rowOff>
    </xdr:to>
    <xdr:pic>
      <xdr:nvPicPr>
        <xdr:cNvPr id="40" name="Picture 39" descr="page2image5248">
          <a:extLst>
            <a:ext uri="{FF2B5EF4-FFF2-40B4-BE49-F238E27FC236}">
              <a16:creationId xmlns:a16="http://schemas.microsoft.com/office/drawing/2014/main" id="{B7D3F39A-2888-8E4F-A21A-20793487118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9794100" y="90424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64</xdr:col>
      <xdr:colOff>342900</xdr:colOff>
      <xdr:row>44</xdr:row>
      <xdr:rowOff>0</xdr:rowOff>
    </xdr:from>
    <xdr:to>
      <xdr:col>64</xdr:col>
      <xdr:colOff>660400</xdr:colOff>
      <xdr:row>44</xdr:row>
      <xdr:rowOff>0</xdr:rowOff>
    </xdr:to>
    <xdr:pic>
      <xdr:nvPicPr>
        <xdr:cNvPr id="41" name="Picture 40" descr="page2image5408">
          <a:extLst>
            <a:ext uri="{FF2B5EF4-FFF2-40B4-BE49-F238E27FC236}">
              <a16:creationId xmlns:a16="http://schemas.microsoft.com/office/drawing/2014/main" id="{3EB690F0-E9CC-6D46-AEE0-330D6B88F10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0124300" y="90424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69</xdr:col>
      <xdr:colOff>0</xdr:colOff>
      <xdr:row>23</xdr:row>
      <xdr:rowOff>0</xdr:rowOff>
    </xdr:from>
    <xdr:to>
      <xdr:col>69</xdr:col>
      <xdr:colOff>12700</xdr:colOff>
      <xdr:row>23</xdr:row>
      <xdr:rowOff>12700</xdr:rowOff>
    </xdr:to>
    <xdr:pic>
      <xdr:nvPicPr>
        <xdr:cNvPr id="42" name="Picture 41" descr="page1image62336">
          <a:extLst>
            <a:ext uri="{FF2B5EF4-FFF2-40B4-BE49-F238E27FC236}">
              <a16:creationId xmlns:a16="http://schemas.microsoft.com/office/drawing/2014/main" id="{6D0DFB11-7EF2-A849-A3E8-77815D98387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9781400" y="4775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94</xdr:col>
      <xdr:colOff>0</xdr:colOff>
      <xdr:row>35</xdr:row>
      <xdr:rowOff>0</xdr:rowOff>
    </xdr:from>
    <xdr:to>
      <xdr:col>100</xdr:col>
      <xdr:colOff>180622</xdr:colOff>
      <xdr:row>35</xdr:row>
      <xdr:rowOff>1638</xdr:rowOff>
    </xdr:to>
    <xdr:pic>
      <xdr:nvPicPr>
        <xdr:cNvPr id="45" name="Picture 44" descr="page2image2120">
          <a:extLst>
            <a:ext uri="{FF2B5EF4-FFF2-40B4-BE49-F238E27FC236}">
              <a16:creationId xmlns:a16="http://schemas.microsoft.com/office/drawing/2014/main" id="{7CF3928B-B91C-BE4E-864A-621CD39CFFD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9781400" y="7213600"/>
          <a:ext cx="6642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101</xdr:col>
      <xdr:colOff>673100</xdr:colOff>
      <xdr:row>35</xdr:row>
      <xdr:rowOff>0</xdr:rowOff>
    </xdr:from>
    <xdr:to>
      <xdr:col>109</xdr:col>
      <xdr:colOff>654756</xdr:colOff>
      <xdr:row>35</xdr:row>
      <xdr:rowOff>1638</xdr:rowOff>
    </xdr:to>
    <xdr:pic>
      <xdr:nvPicPr>
        <xdr:cNvPr id="46" name="Picture 45" descr="page2image2280">
          <a:extLst>
            <a:ext uri="{FF2B5EF4-FFF2-40B4-BE49-F238E27FC236}">
              <a16:creationId xmlns:a16="http://schemas.microsoft.com/office/drawing/2014/main" id="{D457A9CF-F99F-6941-ABEA-DA41D04A4F8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6436200" y="7213600"/>
          <a:ext cx="6642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69</xdr:col>
      <xdr:colOff>0</xdr:colOff>
      <xdr:row>46</xdr:row>
      <xdr:rowOff>0</xdr:rowOff>
    </xdr:from>
    <xdr:to>
      <xdr:col>69</xdr:col>
      <xdr:colOff>406400</xdr:colOff>
      <xdr:row>46</xdr:row>
      <xdr:rowOff>0</xdr:rowOff>
    </xdr:to>
    <xdr:pic>
      <xdr:nvPicPr>
        <xdr:cNvPr id="47" name="Picture 46" descr="page2image4928">
          <a:extLst>
            <a:ext uri="{FF2B5EF4-FFF2-40B4-BE49-F238E27FC236}">
              <a16:creationId xmlns:a16="http://schemas.microsoft.com/office/drawing/2014/main" id="{BD50524B-4C8F-B24F-A58A-78C81122B73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9781400" y="94488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69</xdr:col>
      <xdr:colOff>419100</xdr:colOff>
      <xdr:row>46</xdr:row>
      <xdr:rowOff>0</xdr:rowOff>
    </xdr:from>
    <xdr:to>
      <xdr:col>69</xdr:col>
      <xdr:colOff>825500</xdr:colOff>
      <xdr:row>46</xdr:row>
      <xdr:rowOff>0</xdr:rowOff>
    </xdr:to>
    <xdr:pic>
      <xdr:nvPicPr>
        <xdr:cNvPr id="48" name="Picture 47" descr="page2image5088">
          <a:extLst>
            <a:ext uri="{FF2B5EF4-FFF2-40B4-BE49-F238E27FC236}">
              <a16:creationId xmlns:a16="http://schemas.microsoft.com/office/drawing/2014/main" id="{25927B3F-BDFE-5C49-AF8F-CC3594AEA9B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0200500" y="94488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69</xdr:col>
      <xdr:colOff>838200</xdr:colOff>
      <xdr:row>46</xdr:row>
      <xdr:rowOff>0</xdr:rowOff>
    </xdr:from>
    <xdr:to>
      <xdr:col>70</xdr:col>
      <xdr:colOff>50800</xdr:colOff>
      <xdr:row>46</xdr:row>
      <xdr:rowOff>0</xdr:rowOff>
    </xdr:to>
    <xdr:pic>
      <xdr:nvPicPr>
        <xdr:cNvPr id="49" name="Picture 48" descr="page2image5248">
          <a:extLst>
            <a:ext uri="{FF2B5EF4-FFF2-40B4-BE49-F238E27FC236}">
              <a16:creationId xmlns:a16="http://schemas.microsoft.com/office/drawing/2014/main" id="{71BBAE67-BDB1-F443-9CFB-797929C75D9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0619600" y="94488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304800</xdr:colOff>
      <xdr:row>46</xdr:row>
      <xdr:rowOff>0</xdr:rowOff>
    </xdr:from>
    <xdr:to>
      <xdr:col>70</xdr:col>
      <xdr:colOff>622300</xdr:colOff>
      <xdr:row>46</xdr:row>
      <xdr:rowOff>0</xdr:rowOff>
    </xdr:to>
    <xdr:pic>
      <xdr:nvPicPr>
        <xdr:cNvPr id="50" name="Picture 49" descr="page2image5408">
          <a:extLst>
            <a:ext uri="{FF2B5EF4-FFF2-40B4-BE49-F238E27FC236}">
              <a16:creationId xmlns:a16="http://schemas.microsoft.com/office/drawing/2014/main" id="{45871758-8ADC-E249-8AAE-1F13C7ABCBB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0949800" y="94488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50</xdr:col>
      <xdr:colOff>596900</xdr:colOff>
      <xdr:row>71</xdr:row>
      <xdr:rowOff>0</xdr:rowOff>
    </xdr:from>
    <xdr:ext cx="469900" cy="0"/>
    <xdr:pic>
      <xdr:nvPicPr>
        <xdr:cNvPr id="51" name="Picture 50" descr="page2image57456">
          <a:extLst>
            <a:ext uri="{FF2B5EF4-FFF2-40B4-BE49-F238E27FC236}">
              <a16:creationId xmlns:a16="http://schemas.microsoft.com/office/drawing/2014/main" id="{49041492-A4CE-C24B-B1CD-AE7F145C7D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98900" y="1320800"/>
          <a:ext cx="4699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49</xdr:col>
      <xdr:colOff>596900</xdr:colOff>
      <xdr:row>71</xdr:row>
      <xdr:rowOff>0</xdr:rowOff>
    </xdr:from>
    <xdr:ext cx="469900" cy="0"/>
    <xdr:pic>
      <xdr:nvPicPr>
        <xdr:cNvPr id="53" name="Picture 52" descr="page2image57456">
          <a:extLst>
            <a:ext uri="{FF2B5EF4-FFF2-40B4-BE49-F238E27FC236}">
              <a16:creationId xmlns:a16="http://schemas.microsoft.com/office/drawing/2014/main" id="{DE607427-E4EE-6B4E-BF8F-D83B0EA328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845817" y="14171083"/>
          <a:ext cx="4699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50</xdr:col>
      <xdr:colOff>0</xdr:colOff>
      <xdr:row>86</xdr:row>
      <xdr:rowOff>0</xdr:rowOff>
    </xdr:from>
    <xdr:to>
      <xdr:col>58</xdr:col>
      <xdr:colOff>498475</xdr:colOff>
      <xdr:row>106</xdr:row>
      <xdr:rowOff>25400</xdr:rowOff>
    </xdr:to>
    <xdr:graphicFrame macro="">
      <xdr:nvGraphicFramePr>
        <xdr:cNvPr id="43" name="Chart 42">
          <a:extLst>
            <a:ext uri="{FF2B5EF4-FFF2-40B4-BE49-F238E27FC236}">
              <a16:creationId xmlns:a16="http://schemas.microsoft.com/office/drawing/2014/main" id="{0E22BAC0-C4DB-EF48-BF1F-4B69E211DF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50</xdr:col>
      <xdr:colOff>0</xdr:colOff>
      <xdr:row>107</xdr:row>
      <xdr:rowOff>0</xdr:rowOff>
    </xdr:from>
    <xdr:to>
      <xdr:col>58</xdr:col>
      <xdr:colOff>498475</xdr:colOff>
      <xdr:row>127</xdr:row>
      <xdr:rowOff>28575</xdr:rowOff>
    </xdr:to>
    <xdr:graphicFrame macro="">
      <xdr:nvGraphicFramePr>
        <xdr:cNvPr id="44" name="Chart 43">
          <a:extLst>
            <a:ext uri="{FF2B5EF4-FFF2-40B4-BE49-F238E27FC236}">
              <a16:creationId xmlns:a16="http://schemas.microsoft.com/office/drawing/2014/main" id="{B2887826-26F6-0045-B4ED-2AFD3DEE9C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45</xdr:col>
      <xdr:colOff>874183</xdr:colOff>
      <xdr:row>124</xdr:row>
      <xdr:rowOff>154517</xdr:rowOff>
    </xdr:from>
    <xdr:to>
      <xdr:col>49</xdr:col>
      <xdr:colOff>408517</xdr:colOff>
      <xdr:row>138</xdr:row>
      <xdr:rowOff>50800</xdr:rowOff>
    </xdr:to>
    <xdr:graphicFrame macro="">
      <xdr:nvGraphicFramePr>
        <xdr:cNvPr id="6" name="Chart 5">
          <a:extLst>
            <a:ext uri="{FF2B5EF4-FFF2-40B4-BE49-F238E27FC236}">
              <a16:creationId xmlns:a16="http://schemas.microsoft.com/office/drawing/2014/main" id="{16C170AE-F601-8740-84E6-E3C808F63D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39</xdr:col>
      <xdr:colOff>1015999</xdr:colOff>
      <xdr:row>56</xdr:row>
      <xdr:rowOff>200026</xdr:rowOff>
    </xdr:from>
    <xdr:to>
      <xdr:col>43</xdr:col>
      <xdr:colOff>1089024</xdr:colOff>
      <xdr:row>77</xdr:row>
      <xdr:rowOff>42719</xdr:rowOff>
    </xdr:to>
    <xdr:graphicFrame macro="">
      <xdr:nvGraphicFramePr>
        <xdr:cNvPr id="54" name="Chart 53">
          <a:extLst>
            <a:ext uri="{FF2B5EF4-FFF2-40B4-BE49-F238E27FC236}">
              <a16:creationId xmlns:a16="http://schemas.microsoft.com/office/drawing/2014/main" id="{8B43C8C0-7DFB-E94E-909D-FDEED94965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10582</xdr:colOff>
      <xdr:row>35</xdr:row>
      <xdr:rowOff>205314</xdr:rowOff>
    </xdr:from>
    <xdr:to>
      <xdr:col>5</xdr:col>
      <xdr:colOff>1079500</xdr:colOff>
      <xdr:row>55</xdr:row>
      <xdr:rowOff>0</xdr:rowOff>
    </xdr:to>
    <xdr:graphicFrame macro="">
      <xdr:nvGraphicFramePr>
        <xdr:cNvPr id="5" name="Chart 4">
          <a:extLst>
            <a:ext uri="{FF2B5EF4-FFF2-40B4-BE49-F238E27FC236}">
              <a16:creationId xmlns:a16="http://schemas.microsoft.com/office/drawing/2014/main" id="{3937735B-241E-E54D-8513-7158E7C797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0</xdr:colOff>
      <xdr:row>16</xdr:row>
      <xdr:rowOff>0</xdr:rowOff>
    </xdr:from>
    <xdr:to>
      <xdr:col>5</xdr:col>
      <xdr:colOff>1068918</xdr:colOff>
      <xdr:row>34</xdr:row>
      <xdr:rowOff>189797</xdr:rowOff>
    </xdr:to>
    <xdr:graphicFrame macro="">
      <xdr:nvGraphicFramePr>
        <xdr:cNvPr id="52" name="Chart 51">
          <a:extLst>
            <a:ext uri="{FF2B5EF4-FFF2-40B4-BE49-F238E27FC236}">
              <a16:creationId xmlns:a16="http://schemas.microsoft.com/office/drawing/2014/main" id="{22C3B4F5-06CF-A141-A03B-E5D4CE96A7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1095375</xdr:colOff>
      <xdr:row>16</xdr:row>
      <xdr:rowOff>1061</xdr:rowOff>
    </xdr:from>
    <xdr:to>
      <xdr:col>16</xdr:col>
      <xdr:colOff>1053043</xdr:colOff>
      <xdr:row>34</xdr:row>
      <xdr:rowOff>190858</xdr:rowOff>
    </xdr:to>
    <xdr:graphicFrame macro="">
      <xdr:nvGraphicFramePr>
        <xdr:cNvPr id="56" name="Chart 55">
          <a:extLst>
            <a:ext uri="{FF2B5EF4-FFF2-40B4-BE49-F238E27FC236}">
              <a16:creationId xmlns:a16="http://schemas.microsoft.com/office/drawing/2014/main" id="{295F7EE2-B45F-D048-B4BF-9E461AAB63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22</xdr:col>
      <xdr:colOff>0</xdr:colOff>
      <xdr:row>16</xdr:row>
      <xdr:rowOff>1061</xdr:rowOff>
    </xdr:from>
    <xdr:to>
      <xdr:col>25</xdr:col>
      <xdr:colOff>1068918</xdr:colOff>
      <xdr:row>34</xdr:row>
      <xdr:rowOff>190858</xdr:rowOff>
    </xdr:to>
    <xdr:graphicFrame macro="">
      <xdr:nvGraphicFramePr>
        <xdr:cNvPr id="58" name="Chart 57">
          <a:extLst>
            <a:ext uri="{FF2B5EF4-FFF2-40B4-BE49-F238E27FC236}">
              <a16:creationId xmlns:a16="http://schemas.microsoft.com/office/drawing/2014/main" id="{7946461D-38D1-BD40-8E29-E206C23AA0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31</xdr:col>
      <xdr:colOff>0</xdr:colOff>
      <xdr:row>16</xdr:row>
      <xdr:rowOff>1061</xdr:rowOff>
    </xdr:from>
    <xdr:to>
      <xdr:col>34</xdr:col>
      <xdr:colOff>1068919</xdr:colOff>
      <xdr:row>34</xdr:row>
      <xdr:rowOff>190858</xdr:rowOff>
    </xdr:to>
    <xdr:graphicFrame macro="">
      <xdr:nvGraphicFramePr>
        <xdr:cNvPr id="60" name="Chart 59">
          <a:extLst>
            <a:ext uri="{FF2B5EF4-FFF2-40B4-BE49-F238E27FC236}">
              <a16:creationId xmlns:a16="http://schemas.microsoft.com/office/drawing/2014/main" id="{305DD4F5-2BB6-7D4B-B11E-D67CE39486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40</xdr:col>
      <xdr:colOff>0</xdr:colOff>
      <xdr:row>16</xdr:row>
      <xdr:rowOff>1061</xdr:rowOff>
    </xdr:from>
    <xdr:to>
      <xdr:col>43</xdr:col>
      <xdr:colOff>1068919</xdr:colOff>
      <xdr:row>34</xdr:row>
      <xdr:rowOff>190858</xdr:rowOff>
    </xdr:to>
    <xdr:graphicFrame macro="">
      <xdr:nvGraphicFramePr>
        <xdr:cNvPr id="62" name="Chart 61">
          <a:extLst>
            <a:ext uri="{FF2B5EF4-FFF2-40B4-BE49-F238E27FC236}">
              <a16:creationId xmlns:a16="http://schemas.microsoft.com/office/drawing/2014/main" id="{BB39BD67-4DAF-FB47-AAE5-F225383FBD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13</xdr:col>
      <xdr:colOff>0</xdr:colOff>
      <xdr:row>35</xdr:row>
      <xdr:rowOff>205314</xdr:rowOff>
    </xdr:from>
    <xdr:to>
      <xdr:col>16</xdr:col>
      <xdr:colOff>1068918</xdr:colOff>
      <xdr:row>55</xdr:row>
      <xdr:rowOff>0</xdr:rowOff>
    </xdr:to>
    <xdr:graphicFrame macro="">
      <xdr:nvGraphicFramePr>
        <xdr:cNvPr id="63" name="Chart 62">
          <a:extLst>
            <a:ext uri="{FF2B5EF4-FFF2-40B4-BE49-F238E27FC236}">
              <a16:creationId xmlns:a16="http://schemas.microsoft.com/office/drawing/2014/main" id="{65A440A1-6787-D74F-848A-B53B49B55F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22</xdr:col>
      <xdr:colOff>0</xdr:colOff>
      <xdr:row>55</xdr:row>
      <xdr:rowOff>191204</xdr:rowOff>
    </xdr:from>
    <xdr:to>
      <xdr:col>25</xdr:col>
      <xdr:colOff>1068918</xdr:colOff>
      <xdr:row>74</xdr:row>
      <xdr:rowOff>183445</xdr:rowOff>
    </xdr:to>
    <xdr:graphicFrame macro="">
      <xdr:nvGraphicFramePr>
        <xdr:cNvPr id="64" name="Chart 63">
          <a:extLst>
            <a:ext uri="{FF2B5EF4-FFF2-40B4-BE49-F238E27FC236}">
              <a16:creationId xmlns:a16="http://schemas.microsoft.com/office/drawing/2014/main" id="{36ECB61D-3429-9F4F-B502-7878A041E7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31</xdr:col>
      <xdr:colOff>0</xdr:colOff>
      <xdr:row>35</xdr:row>
      <xdr:rowOff>205314</xdr:rowOff>
    </xdr:from>
    <xdr:to>
      <xdr:col>34</xdr:col>
      <xdr:colOff>1068918</xdr:colOff>
      <xdr:row>55</xdr:row>
      <xdr:rowOff>0</xdr:rowOff>
    </xdr:to>
    <xdr:graphicFrame macro="">
      <xdr:nvGraphicFramePr>
        <xdr:cNvPr id="65" name="Chart 64">
          <a:extLst>
            <a:ext uri="{FF2B5EF4-FFF2-40B4-BE49-F238E27FC236}">
              <a16:creationId xmlns:a16="http://schemas.microsoft.com/office/drawing/2014/main" id="{9FF01B04-C9D0-0C4F-825B-678EF147ED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40</xdr:col>
      <xdr:colOff>0</xdr:colOff>
      <xdr:row>35</xdr:row>
      <xdr:rowOff>205314</xdr:rowOff>
    </xdr:from>
    <xdr:to>
      <xdr:col>43</xdr:col>
      <xdr:colOff>1068918</xdr:colOff>
      <xdr:row>55</xdr:row>
      <xdr:rowOff>0</xdr:rowOff>
    </xdr:to>
    <xdr:graphicFrame macro="">
      <xdr:nvGraphicFramePr>
        <xdr:cNvPr id="66" name="Chart 65">
          <a:extLst>
            <a:ext uri="{FF2B5EF4-FFF2-40B4-BE49-F238E27FC236}">
              <a16:creationId xmlns:a16="http://schemas.microsoft.com/office/drawing/2014/main" id="{1FCF5E56-D8CF-9B43-9707-1A27BDA24E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22</xdr:col>
      <xdr:colOff>0</xdr:colOff>
      <xdr:row>36</xdr:row>
      <xdr:rowOff>1</xdr:rowOff>
    </xdr:from>
    <xdr:to>
      <xdr:col>25</xdr:col>
      <xdr:colOff>1068918</xdr:colOff>
      <xdr:row>54</xdr:row>
      <xdr:rowOff>189798</xdr:rowOff>
    </xdr:to>
    <xdr:graphicFrame macro="">
      <xdr:nvGraphicFramePr>
        <xdr:cNvPr id="59" name="Chart 58">
          <a:extLst>
            <a:ext uri="{FF2B5EF4-FFF2-40B4-BE49-F238E27FC236}">
              <a16:creationId xmlns:a16="http://schemas.microsoft.com/office/drawing/2014/main" id="{6EADF3FE-7A9B-0D42-AE74-ED8A11DDA1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0</xdr:colOff>
      <xdr:row>57</xdr:row>
      <xdr:rowOff>0</xdr:rowOff>
    </xdr:from>
    <xdr:to>
      <xdr:col>5</xdr:col>
      <xdr:colOff>1068918</xdr:colOff>
      <xdr:row>75</xdr:row>
      <xdr:rowOff>189797</xdr:rowOff>
    </xdr:to>
    <xdr:graphicFrame macro="">
      <xdr:nvGraphicFramePr>
        <xdr:cNvPr id="57" name="Chart 56">
          <a:extLst>
            <a:ext uri="{FF2B5EF4-FFF2-40B4-BE49-F238E27FC236}">
              <a16:creationId xmlns:a16="http://schemas.microsoft.com/office/drawing/2014/main" id="{B197624C-9AAF-DF4C-870E-97009AF647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22</xdr:col>
      <xdr:colOff>0</xdr:colOff>
      <xdr:row>76</xdr:row>
      <xdr:rowOff>0</xdr:rowOff>
    </xdr:from>
    <xdr:to>
      <xdr:col>25</xdr:col>
      <xdr:colOff>1068918</xdr:colOff>
      <xdr:row>94</xdr:row>
      <xdr:rowOff>189797</xdr:rowOff>
    </xdr:to>
    <xdr:graphicFrame macro="">
      <xdr:nvGraphicFramePr>
        <xdr:cNvPr id="61" name="Chart 60">
          <a:extLst>
            <a:ext uri="{FF2B5EF4-FFF2-40B4-BE49-F238E27FC236}">
              <a16:creationId xmlns:a16="http://schemas.microsoft.com/office/drawing/2014/main" id="{D1FE58FF-11E8-6C41-90D4-DDD07D1F21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xdr:col>
      <xdr:colOff>599723</xdr:colOff>
      <xdr:row>118</xdr:row>
      <xdr:rowOff>180622</xdr:rowOff>
    </xdr:from>
    <xdr:to>
      <xdr:col>6</xdr:col>
      <xdr:colOff>910167</xdr:colOff>
      <xdr:row>132</xdr:row>
      <xdr:rowOff>158044</xdr:rowOff>
    </xdr:to>
    <xdr:graphicFrame macro="">
      <xdr:nvGraphicFramePr>
        <xdr:cNvPr id="7" name="Chart 6">
          <a:extLst>
            <a:ext uri="{FF2B5EF4-FFF2-40B4-BE49-F238E27FC236}">
              <a16:creationId xmlns:a16="http://schemas.microsoft.com/office/drawing/2014/main" id="{EC98927F-C913-4640-91D9-F42099E3AB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editAs="oneCell">
    <xdr:from>
      <xdr:col>75</xdr:col>
      <xdr:colOff>0</xdr:colOff>
      <xdr:row>21</xdr:row>
      <xdr:rowOff>0</xdr:rowOff>
    </xdr:from>
    <xdr:to>
      <xdr:col>75</xdr:col>
      <xdr:colOff>12700</xdr:colOff>
      <xdr:row>21</xdr:row>
      <xdr:rowOff>12700</xdr:rowOff>
    </xdr:to>
    <xdr:pic>
      <xdr:nvPicPr>
        <xdr:cNvPr id="67" name="Picture 66" descr="page1image62336">
          <a:extLst>
            <a:ext uri="{FF2B5EF4-FFF2-40B4-BE49-F238E27FC236}">
              <a16:creationId xmlns:a16="http://schemas.microsoft.com/office/drawing/2014/main" id="{B3AB3550-F1ED-1D44-872B-0E00E5164B9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2258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75</xdr:col>
      <xdr:colOff>0</xdr:colOff>
      <xdr:row>44</xdr:row>
      <xdr:rowOff>0</xdr:rowOff>
    </xdr:from>
    <xdr:to>
      <xdr:col>75</xdr:col>
      <xdr:colOff>406400</xdr:colOff>
      <xdr:row>44</xdr:row>
      <xdr:rowOff>0</xdr:rowOff>
    </xdr:to>
    <xdr:pic>
      <xdr:nvPicPr>
        <xdr:cNvPr id="68" name="Picture 67" descr="page2image4928">
          <a:extLst>
            <a:ext uri="{FF2B5EF4-FFF2-40B4-BE49-F238E27FC236}">
              <a16:creationId xmlns:a16="http://schemas.microsoft.com/office/drawing/2014/main" id="{3C532BDC-8F94-B549-93EA-7EBB8077854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80899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75</xdr:col>
      <xdr:colOff>419100</xdr:colOff>
      <xdr:row>44</xdr:row>
      <xdr:rowOff>0</xdr:rowOff>
    </xdr:from>
    <xdr:to>
      <xdr:col>76</xdr:col>
      <xdr:colOff>12700</xdr:colOff>
      <xdr:row>44</xdr:row>
      <xdr:rowOff>0</xdr:rowOff>
    </xdr:to>
    <xdr:pic>
      <xdr:nvPicPr>
        <xdr:cNvPr id="69" name="Picture 68" descr="page2image5088">
          <a:extLst>
            <a:ext uri="{FF2B5EF4-FFF2-40B4-BE49-F238E27FC236}">
              <a16:creationId xmlns:a16="http://schemas.microsoft.com/office/drawing/2014/main" id="{B8A23F88-DBCB-034A-B2CC-3BAEF647454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9100" y="8089900"/>
          <a:ext cx="6858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76</xdr:col>
      <xdr:colOff>12700</xdr:colOff>
      <xdr:row>44</xdr:row>
      <xdr:rowOff>0</xdr:rowOff>
    </xdr:from>
    <xdr:to>
      <xdr:col>76</xdr:col>
      <xdr:colOff>330200</xdr:colOff>
      <xdr:row>44</xdr:row>
      <xdr:rowOff>0</xdr:rowOff>
    </xdr:to>
    <xdr:pic>
      <xdr:nvPicPr>
        <xdr:cNvPr id="70" name="Picture 69" descr="page2image5248">
          <a:extLst>
            <a:ext uri="{FF2B5EF4-FFF2-40B4-BE49-F238E27FC236}">
              <a16:creationId xmlns:a16="http://schemas.microsoft.com/office/drawing/2014/main" id="{1C6364BE-9F92-8845-8C0E-2BB1D29C20B6}"/>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17600" y="80899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76</xdr:col>
      <xdr:colOff>342900</xdr:colOff>
      <xdr:row>44</xdr:row>
      <xdr:rowOff>0</xdr:rowOff>
    </xdr:from>
    <xdr:to>
      <xdr:col>76</xdr:col>
      <xdr:colOff>660400</xdr:colOff>
      <xdr:row>44</xdr:row>
      <xdr:rowOff>0</xdr:rowOff>
    </xdr:to>
    <xdr:pic>
      <xdr:nvPicPr>
        <xdr:cNvPr id="71" name="Picture 70" descr="page2image5408">
          <a:extLst>
            <a:ext uri="{FF2B5EF4-FFF2-40B4-BE49-F238E27FC236}">
              <a16:creationId xmlns:a16="http://schemas.microsoft.com/office/drawing/2014/main" id="{46EE68A9-5DFA-884F-81AD-8295AF631E9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47800" y="80899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75</xdr:col>
      <xdr:colOff>0</xdr:colOff>
      <xdr:row>21</xdr:row>
      <xdr:rowOff>0</xdr:rowOff>
    </xdr:from>
    <xdr:to>
      <xdr:col>75</xdr:col>
      <xdr:colOff>12700</xdr:colOff>
      <xdr:row>21</xdr:row>
      <xdr:rowOff>12700</xdr:rowOff>
    </xdr:to>
    <xdr:pic>
      <xdr:nvPicPr>
        <xdr:cNvPr id="72" name="Picture 71" descr="page1image62952">
          <a:extLst>
            <a:ext uri="{FF2B5EF4-FFF2-40B4-BE49-F238E27FC236}">
              <a16:creationId xmlns:a16="http://schemas.microsoft.com/office/drawing/2014/main" id="{76411B59-1862-A247-905C-F567E5CB551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2258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83</xdr:col>
      <xdr:colOff>0</xdr:colOff>
      <xdr:row>40</xdr:row>
      <xdr:rowOff>0</xdr:rowOff>
    </xdr:from>
    <xdr:to>
      <xdr:col>89</xdr:col>
      <xdr:colOff>88900</xdr:colOff>
      <xdr:row>40</xdr:row>
      <xdr:rowOff>0</xdr:rowOff>
    </xdr:to>
    <xdr:pic>
      <xdr:nvPicPr>
        <xdr:cNvPr id="73" name="Picture 72" descr="page2image2120">
          <a:extLst>
            <a:ext uri="{FF2B5EF4-FFF2-40B4-BE49-F238E27FC236}">
              <a16:creationId xmlns:a16="http://schemas.microsoft.com/office/drawing/2014/main" id="{DE82B70B-3935-C548-86E6-F5AF7E919BB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42200" y="7239000"/>
          <a:ext cx="6642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75</xdr:col>
      <xdr:colOff>0</xdr:colOff>
      <xdr:row>44</xdr:row>
      <xdr:rowOff>0</xdr:rowOff>
    </xdr:from>
    <xdr:to>
      <xdr:col>75</xdr:col>
      <xdr:colOff>406400</xdr:colOff>
      <xdr:row>44</xdr:row>
      <xdr:rowOff>0</xdr:rowOff>
    </xdr:to>
    <xdr:pic>
      <xdr:nvPicPr>
        <xdr:cNvPr id="74" name="Picture 73" descr="page2image4928">
          <a:extLst>
            <a:ext uri="{FF2B5EF4-FFF2-40B4-BE49-F238E27FC236}">
              <a16:creationId xmlns:a16="http://schemas.microsoft.com/office/drawing/2014/main" id="{F8A6727E-6543-6D43-9342-D724827D5FF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80899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75</xdr:col>
      <xdr:colOff>419100</xdr:colOff>
      <xdr:row>44</xdr:row>
      <xdr:rowOff>0</xdr:rowOff>
    </xdr:from>
    <xdr:to>
      <xdr:col>75</xdr:col>
      <xdr:colOff>825500</xdr:colOff>
      <xdr:row>44</xdr:row>
      <xdr:rowOff>0</xdr:rowOff>
    </xdr:to>
    <xdr:pic>
      <xdr:nvPicPr>
        <xdr:cNvPr id="75" name="Picture 74" descr="page2image5088">
          <a:extLst>
            <a:ext uri="{FF2B5EF4-FFF2-40B4-BE49-F238E27FC236}">
              <a16:creationId xmlns:a16="http://schemas.microsoft.com/office/drawing/2014/main" id="{20CE4F12-BE24-F348-A5F7-3867C708E9C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9100" y="80899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76</xdr:col>
      <xdr:colOff>12700</xdr:colOff>
      <xdr:row>44</xdr:row>
      <xdr:rowOff>0</xdr:rowOff>
    </xdr:from>
    <xdr:to>
      <xdr:col>76</xdr:col>
      <xdr:colOff>330200</xdr:colOff>
      <xdr:row>44</xdr:row>
      <xdr:rowOff>0</xdr:rowOff>
    </xdr:to>
    <xdr:pic>
      <xdr:nvPicPr>
        <xdr:cNvPr id="76" name="Picture 75" descr="page2image5248">
          <a:extLst>
            <a:ext uri="{FF2B5EF4-FFF2-40B4-BE49-F238E27FC236}">
              <a16:creationId xmlns:a16="http://schemas.microsoft.com/office/drawing/2014/main" id="{C4AA590F-B443-2C48-94E9-2FA9D6979C1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17600" y="80899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76</xdr:col>
      <xdr:colOff>342900</xdr:colOff>
      <xdr:row>44</xdr:row>
      <xdr:rowOff>0</xdr:rowOff>
    </xdr:from>
    <xdr:to>
      <xdr:col>76</xdr:col>
      <xdr:colOff>660400</xdr:colOff>
      <xdr:row>44</xdr:row>
      <xdr:rowOff>0</xdr:rowOff>
    </xdr:to>
    <xdr:pic>
      <xdr:nvPicPr>
        <xdr:cNvPr id="77" name="Picture 76" descr="page2image5408">
          <a:extLst>
            <a:ext uri="{FF2B5EF4-FFF2-40B4-BE49-F238E27FC236}">
              <a16:creationId xmlns:a16="http://schemas.microsoft.com/office/drawing/2014/main" id="{8FFC61FE-F658-DC4B-8B8E-F4856CF4EAA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47800" y="80899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84</xdr:col>
      <xdr:colOff>0</xdr:colOff>
      <xdr:row>23</xdr:row>
      <xdr:rowOff>0</xdr:rowOff>
    </xdr:from>
    <xdr:to>
      <xdr:col>84</xdr:col>
      <xdr:colOff>12700</xdr:colOff>
      <xdr:row>23</xdr:row>
      <xdr:rowOff>12700</xdr:rowOff>
    </xdr:to>
    <xdr:pic>
      <xdr:nvPicPr>
        <xdr:cNvPr id="78" name="Picture 77" descr="page1image62952">
          <a:extLst>
            <a:ext uri="{FF2B5EF4-FFF2-40B4-BE49-F238E27FC236}">
              <a16:creationId xmlns:a16="http://schemas.microsoft.com/office/drawing/2014/main" id="{8B60C5FC-7D52-604B-8A05-21AA02DC4C1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267700" y="36322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83</xdr:col>
      <xdr:colOff>0</xdr:colOff>
      <xdr:row>45</xdr:row>
      <xdr:rowOff>0</xdr:rowOff>
    </xdr:from>
    <xdr:to>
      <xdr:col>89</xdr:col>
      <xdr:colOff>88900</xdr:colOff>
      <xdr:row>45</xdr:row>
      <xdr:rowOff>0</xdr:rowOff>
    </xdr:to>
    <xdr:pic>
      <xdr:nvPicPr>
        <xdr:cNvPr id="79" name="Picture 78" descr="page2image2120">
          <a:extLst>
            <a:ext uri="{FF2B5EF4-FFF2-40B4-BE49-F238E27FC236}">
              <a16:creationId xmlns:a16="http://schemas.microsoft.com/office/drawing/2014/main" id="{0E00649A-2B53-BA4D-A66F-BB65B3A3E26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42200" y="8293100"/>
          <a:ext cx="6642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84</xdr:col>
      <xdr:colOff>0</xdr:colOff>
      <xdr:row>46</xdr:row>
      <xdr:rowOff>0</xdr:rowOff>
    </xdr:from>
    <xdr:to>
      <xdr:col>84</xdr:col>
      <xdr:colOff>406400</xdr:colOff>
      <xdr:row>46</xdr:row>
      <xdr:rowOff>0</xdr:rowOff>
    </xdr:to>
    <xdr:pic>
      <xdr:nvPicPr>
        <xdr:cNvPr id="80" name="Picture 79" descr="page2image4928">
          <a:extLst>
            <a:ext uri="{FF2B5EF4-FFF2-40B4-BE49-F238E27FC236}">
              <a16:creationId xmlns:a16="http://schemas.microsoft.com/office/drawing/2014/main" id="{5DAC8753-B8B6-5E42-BFCB-A39B3A94419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67700" y="84963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84</xdr:col>
      <xdr:colOff>419100</xdr:colOff>
      <xdr:row>46</xdr:row>
      <xdr:rowOff>0</xdr:rowOff>
    </xdr:from>
    <xdr:to>
      <xdr:col>84</xdr:col>
      <xdr:colOff>825500</xdr:colOff>
      <xdr:row>46</xdr:row>
      <xdr:rowOff>0</xdr:rowOff>
    </xdr:to>
    <xdr:pic>
      <xdr:nvPicPr>
        <xdr:cNvPr id="81" name="Picture 80" descr="page2image5088">
          <a:extLst>
            <a:ext uri="{FF2B5EF4-FFF2-40B4-BE49-F238E27FC236}">
              <a16:creationId xmlns:a16="http://schemas.microsoft.com/office/drawing/2014/main" id="{834AB63A-C03B-8642-8559-1836D4A9945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686800" y="84963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85</xdr:col>
      <xdr:colOff>12700</xdr:colOff>
      <xdr:row>46</xdr:row>
      <xdr:rowOff>0</xdr:rowOff>
    </xdr:from>
    <xdr:to>
      <xdr:col>85</xdr:col>
      <xdr:colOff>330200</xdr:colOff>
      <xdr:row>46</xdr:row>
      <xdr:rowOff>0</xdr:rowOff>
    </xdr:to>
    <xdr:pic>
      <xdr:nvPicPr>
        <xdr:cNvPr id="82" name="Picture 81" descr="page2image5248">
          <a:extLst>
            <a:ext uri="{FF2B5EF4-FFF2-40B4-BE49-F238E27FC236}">
              <a16:creationId xmlns:a16="http://schemas.microsoft.com/office/drawing/2014/main" id="{DDC4B658-F015-D24C-9982-6EBD6C98CF0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385300" y="84963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85</xdr:col>
      <xdr:colOff>342900</xdr:colOff>
      <xdr:row>46</xdr:row>
      <xdr:rowOff>0</xdr:rowOff>
    </xdr:from>
    <xdr:to>
      <xdr:col>85</xdr:col>
      <xdr:colOff>660400</xdr:colOff>
      <xdr:row>46</xdr:row>
      <xdr:rowOff>0</xdr:rowOff>
    </xdr:to>
    <xdr:pic>
      <xdr:nvPicPr>
        <xdr:cNvPr id="83" name="Picture 82" descr="page2image5408">
          <a:extLst>
            <a:ext uri="{FF2B5EF4-FFF2-40B4-BE49-F238E27FC236}">
              <a16:creationId xmlns:a16="http://schemas.microsoft.com/office/drawing/2014/main" id="{514905EF-248B-BF40-B780-BB36CF49292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715500" y="84963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85</xdr:col>
      <xdr:colOff>596900</xdr:colOff>
      <xdr:row>8</xdr:row>
      <xdr:rowOff>0</xdr:rowOff>
    </xdr:from>
    <xdr:ext cx="469900" cy="0"/>
    <xdr:pic>
      <xdr:nvPicPr>
        <xdr:cNvPr id="84" name="Picture 83" descr="page2image57456">
          <a:extLst>
            <a:ext uri="{FF2B5EF4-FFF2-40B4-BE49-F238E27FC236}">
              <a16:creationId xmlns:a16="http://schemas.microsoft.com/office/drawing/2014/main" id="{0FE5CB6C-551C-E54E-B15A-463E2689229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69500" y="508000"/>
          <a:ext cx="4699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84</xdr:col>
      <xdr:colOff>0</xdr:colOff>
      <xdr:row>21</xdr:row>
      <xdr:rowOff>0</xdr:rowOff>
    </xdr:from>
    <xdr:ext cx="12700" cy="12700"/>
    <xdr:pic>
      <xdr:nvPicPr>
        <xdr:cNvPr id="85" name="Picture 84" descr="page1image62336">
          <a:extLst>
            <a:ext uri="{FF2B5EF4-FFF2-40B4-BE49-F238E27FC236}">
              <a16:creationId xmlns:a16="http://schemas.microsoft.com/office/drawing/2014/main" id="{B6815BE0-9612-BA48-A6C7-85BB1D2FDE5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267700" y="32258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84</xdr:col>
      <xdr:colOff>0</xdr:colOff>
      <xdr:row>44</xdr:row>
      <xdr:rowOff>0</xdr:rowOff>
    </xdr:from>
    <xdr:ext cx="406400" cy="0"/>
    <xdr:pic>
      <xdr:nvPicPr>
        <xdr:cNvPr id="86" name="Picture 85" descr="page2image4928">
          <a:extLst>
            <a:ext uri="{FF2B5EF4-FFF2-40B4-BE49-F238E27FC236}">
              <a16:creationId xmlns:a16="http://schemas.microsoft.com/office/drawing/2014/main" id="{58EA65D8-017D-BA40-8C54-311DB92E723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67700" y="80899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84</xdr:col>
      <xdr:colOff>419100</xdr:colOff>
      <xdr:row>44</xdr:row>
      <xdr:rowOff>0</xdr:rowOff>
    </xdr:from>
    <xdr:ext cx="685800" cy="0"/>
    <xdr:pic>
      <xdr:nvPicPr>
        <xdr:cNvPr id="87" name="Picture 86" descr="page2image5088">
          <a:extLst>
            <a:ext uri="{FF2B5EF4-FFF2-40B4-BE49-F238E27FC236}">
              <a16:creationId xmlns:a16="http://schemas.microsoft.com/office/drawing/2014/main" id="{334CB161-675D-A446-80D4-32414BEB7BA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686800" y="8089900"/>
          <a:ext cx="6858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85</xdr:col>
      <xdr:colOff>12700</xdr:colOff>
      <xdr:row>44</xdr:row>
      <xdr:rowOff>0</xdr:rowOff>
    </xdr:from>
    <xdr:ext cx="317500" cy="0"/>
    <xdr:pic>
      <xdr:nvPicPr>
        <xdr:cNvPr id="88" name="Picture 87" descr="page2image5248">
          <a:extLst>
            <a:ext uri="{FF2B5EF4-FFF2-40B4-BE49-F238E27FC236}">
              <a16:creationId xmlns:a16="http://schemas.microsoft.com/office/drawing/2014/main" id="{198766F4-BAAC-4843-96DF-B20BB874F51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385300" y="80899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85</xdr:col>
      <xdr:colOff>342900</xdr:colOff>
      <xdr:row>44</xdr:row>
      <xdr:rowOff>0</xdr:rowOff>
    </xdr:from>
    <xdr:ext cx="317500" cy="0"/>
    <xdr:pic>
      <xdr:nvPicPr>
        <xdr:cNvPr id="89" name="Picture 88" descr="page2image5408">
          <a:extLst>
            <a:ext uri="{FF2B5EF4-FFF2-40B4-BE49-F238E27FC236}">
              <a16:creationId xmlns:a16="http://schemas.microsoft.com/office/drawing/2014/main" id="{E0790367-0F4C-4C44-BEF9-0400A468FAA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715500" y="80899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84</xdr:col>
      <xdr:colOff>0</xdr:colOff>
      <xdr:row>21</xdr:row>
      <xdr:rowOff>0</xdr:rowOff>
    </xdr:from>
    <xdr:ext cx="12700" cy="12700"/>
    <xdr:pic>
      <xdr:nvPicPr>
        <xdr:cNvPr id="90" name="Picture 89" descr="page1image62952">
          <a:extLst>
            <a:ext uri="{FF2B5EF4-FFF2-40B4-BE49-F238E27FC236}">
              <a16:creationId xmlns:a16="http://schemas.microsoft.com/office/drawing/2014/main" id="{E1043D36-353E-A54C-898D-10DFE16E1DE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267700" y="32258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84</xdr:col>
      <xdr:colOff>0</xdr:colOff>
      <xdr:row>44</xdr:row>
      <xdr:rowOff>0</xdr:rowOff>
    </xdr:from>
    <xdr:ext cx="406400" cy="0"/>
    <xdr:pic>
      <xdr:nvPicPr>
        <xdr:cNvPr id="91" name="Picture 90" descr="page2image4928">
          <a:extLst>
            <a:ext uri="{FF2B5EF4-FFF2-40B4-BE49-F238E27FC236}">
              <a16:creationId xmlns:a16="http://schemas.microsoft.com/office/drawing/2014/main" id="{8171D825-CD2E-9543-8BB9-6A9263A3238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67700" y="80899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84</xdr:col>
      <xdr:colOff>419100</xdr:colOff>
      <xdr:row>44</xdr:row>
      <xdr:rowOff>0</xdr:rowOff>
    </xdr:from>
    <xdr:ext cx="406400" cy="0"/>
    <xdr:pic>
      <xdr:nvPicPr>
        <xdr:cNvPr id="92" name="Picture 91" descr="page2image5088">
          <a:extLst>
            <a:ext uri="{FF2B5EF4-FFF2-40B4-BE49-F238E27FC236}">
              <a16:creationId xmlns:a16="http://schemas.microsoft.com/office/drawing/2014/main" id="{5137E1E8-F469-E44B-9784-10A4F53298E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686800" y="80899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85</xdr:col>
      <xdr:colOff>12700</xdr:colOff>
      <xdr:row>44</xdr:row>
      <xdr:rowOff>0</xdr:rowOff>
    </xdr:from>
    <xdr:ext cx="317500" cy="0"/>
    <xdr:pic>
      <xdr:nvPicPr>
        <xdr:cNvPr id="93" name="Picture 92" descr="page2image5248">
          <a:extLst>
            <a:ext uri="{FF2B5EF4-FFF2-40B4-BE49-F238E27FC236}">
              <a16:creationId xmlns:a16="http://schemas.microsoft.com/office/drawing/2014/main" id="{473AED0B-7AB4-A245-A8D1-045A41585E4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385300" y="80899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85</xdr:col>
      <xdr:colOff>342900</xdr:colOff>
      <xdr:row>44</xdr:row>
      <xdr:rowOff>0</xdr:rowOff>
    </xdr:from>
    <xdr:ext cx="317500" cy="0"/>
    <xdr:pic>
      <xdr:nvPicPr>
        <xdr:cNvPr id="94" name="Picture 93" descr="page2image5408">
          <a:extLst>
            <a:ext uri="{FF2B5EF4-FFF2-40B4-BE49-F238E27FC236}">
              <a16:creationId xmlns:a16="http://schemas.microsoft.com/office/drawing/2014/main" id="{0D94996F-4828-DE46-9289-50F5510066D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715500" y="80899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75</xdr:col>
      <xdr:colOff>98778</xdr:colOff>
      <xdr:row>22</xdr:row>
      <xdr:rowOff>28222</xdr:rowOff>
    </xdr:from>
    <xdr:to>
      <xdr:col>78</xdr:col>
      <xdr:colOff>56445</xdr:colOff>
      <xdr:row>41</xdr:row>
      <xdr:rowOff>20464</xdr:rowOff>
    </xdr:to>
    <xdr:graphicFrame macro="">
      <xdr:nvGraphicFramePr>
        <xdr:cNvPr id="96" name="Chart 95">
          <a:extLst>
            <a:ext uri="{FF2B5EF4-FFF2-40B4-BE49-F238E27FC236}">
              <a16:creationId xmlns:a16="http://schemas.microsoft.com/office/drawing/2014/main" id="{5BB39CDB-344D-F641-97F0-FF8DAA6212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84</xdr:col>
      <xdr:colOff>15521</xdr:colOff>
      <xdr:row>23</xdr:row>
      <xdr:rowOff>197554</xdr:rowOff>
    </xdr:from>
    <xdr:to>
      <xdr:col>86</xdr:col>
      <xdr:colOff>2130776</xdr:colOff>
      <xdr:row>42</xdr:row>
      <xdr:rowOff>189795</xdr:rowOff>
    </xdr:to>
    <xdr:graphicFrame macro="">
      <xdr:nvGraphicFramePr>
        <xdr:cNvPr id="97" name="Chart 96">
          <a:extLst>
            <a:ext uri="{FF2B5EF4-FFF2-40B4-BE49-F238E27FC236}">
              <a16:creationId xmlns:a16="http://schemas.microsoft.com/office/drawing/2014/main" id="{7DB81246-CD01-8844-B756-184F0BFC13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9</xdr:col>
      <xdr:colOff>1</xdr:colOff>
      <xdr:row>133</xdr:row>
      <xdr:rowOff>0</xdr:rowOff>
    </xdr:from>
    <xdr:to>
      <xdr:col>13</xdr:col>
      <xdr:colOff>1735667</xdr:colOff>
      <xdr:row>151</xdr:row>
      <xdr:rowOff>183444</xdr:rowOff>
    </xdr:to>
    <xdr:graphicFrame macro="">
      <xdr:nvGraphicFramePr>
        <xdr:cNvPr id="8" name="Chart 7">
          <a:extLst>
            <a:ext uri="{FF2B5EF4-FFF2-40B4-BE49-F238E27FC236}">
              <a16:creationId xmlns:a16="http://schemas.microsoft.com/office/drawing/2014/main" id="{DEA02E06-3989-594C-B1C0-B79C012085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50</xdr:col>
      <xdr:colOff>0</xdr:colOff>
      <xdr:row>152</xdr:row>
      <xdr:rowOff>0</xdr:rowOff>
    </xdr:from>
    <xdr:to>
      <xdr:col>58</xdr:col>
      <xdr:colOff>500239</xdr:colOff>
      <xdr:row>172</xdr:row>
      <xdr:rowOff>19756</xdr:rowOff>
    </xdr:to>
    <xdr:graphicFrame macro="">
      <xdr:nvGraphicFramePr>
        <xdr:cNvPr id="98" name="Chart 97">
          <a:extLst>
            <a:ext uri="{FF2B5EF4-FFF2-40B4-BE49-F238E27FC236}">
              <a16:creationId xmlns:a16="http://schemas.microsoft.com/office/drawing/2014/main" id="{EC468991-F437-E841-AEBB-803F563A45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50</xdr:col>
      <xdr:colOff>0</xdr:colOff>
      <xdr:row>130</xdr:row>
      <xdr:rowOff>183444</xdr:rowOff>
    </xdr:from>
    <xdr:to>
      <xdr:col>58</xdr:col>
      <xdr:colOff>500239</xdr:colOff>
      <xdr:row>151</xdr:row>
      <xdr:rowOff>0</xdr:rowOff>
    </xdr:to>
    <xdr:graphicFrame macro="">
      <xdr:nvGraphicFramePr>
        <xdr:cNvPr id="99" name="Chart 98">
          <a:extLst>
            <a:ext uri="{FF2B5EF4-FFF2-40B4-BE49-F238E27FC236}">
              <a16:creationId xmlns:a16="http://schemas.microsoft.com/office/drawing/2014/main" id="{012BE8FB-0941-DC43-87E8-5F929FBC8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596900</xdr:colOff>
      <xdr:row>5</xdr:row>
      <xdr:rowOff>0</xdr:rowOff>
    </xdr:from>
    <xdr:ext cx="469900" cy="0"/>
    <xdr:pic>
      <xdr:nvPicPr>
        <xdr:cNvPr id="2" name="Picture 1" descr="page2image57456">
          <a:extLst>
            <a:ext uri="{FF2B5EF4-FFF2-40B4-BE49-F238E27FC236}">
              <a16:creationId xmlns:a16="http://schemas.microsoft.com/office/drawing/2014/main" id="{0EF533E5-4BCA-1146-A616-AD42BF846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68900" y="1117600"/>
          <a:ext cx="4699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15</xdr:row>
      <xdr:rowOff>0</xdr:rowOff>
    </xdr:from>
    <xdr:to>
      <xdr:col>0</xdr:col>
      <xdr:colOff>12700</xdr:colOff>
      <xdr:row>15</xdr:row>
      <xdr:rowOff>12700</xdr:rowOff>
    </xdr:to>
    <xdr:pic>
      <xdr:nvPicPr>
        <xdr:cNvPr id="3" name="Picture 2" descr="page1image62336">
          <a:extLst>
            <a:ext uri="{FF2B5EF4-FFF2-40B4-BE49-F238E27FC236}">
              <a16:creationId xmlns:a16="http://schemas.microsoft.com/office/drawing/2014/main" id="{23C08EA5-1513-BB41-803E-04C3D00B7B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67100" y="43688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xdr:row>
      <xdr:rowOff>0</xdr:rowOff>
    </xdr:from>
    <xdr:to>
      <xdr:col>0</xdr:col>
      <xdr:colOff>406400</xdr:colOff>
      <xdr:row>38</xdr:row>
      <xdr:rowOff>0</xdr:rowOff>
    </xdr:to>
    <xdr:pic>
      <xdr:nvPicPr>
        <xdr:cNvPr id="4" name="Picture 3" descr="page2image4928">
          <a:extLst>
            <a:ext uri="{FF2B5EF4-FFF2-40B4-BE49-F238E27FC236}">
              <a16:creationId xmlns:a16="http://schemas.microsoft.com/office/drawing/2014/main" id="{7FBA3C45-E501-6D42-90CC-DAFD8402E67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67100" y="90424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419100</xdr:colOff>
      <xdr:row>38</xdr:row>
      <xdr:rowOff>0</xdr:rowOff>
    </xdr:from>
    <xdr:to>
      <xdr:col>1</xdr:col>
      <xdr:colOff>0</xdr:colOff>
      <xdr:row>38</xdr:row>
      <xdr:rowOff>0</xdr:rowOff>
    </xdr:to>
    <xdr:pic>
      <xdr:nvPicPr>
        <xdr:cNvPr id="5" name="Picture 4" descr="page2image5088">
          <a:extLst>
            <a:ext uri="{FF2B5EF4-FFF2-40B4-BE49-F238E27FC236}">
              <a16:creationId xmlns:a16="http://schemas.microsoft.com/office/drawing/2014/main" id="{35F41549-F296-EA4A-B61F-786AABBF0F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686200" y="90424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12700</xdr:colOff>
      <xdr:row>38</xdr:row>
      <xdr:rowOff>0</xdr:rowOff>
    </xdr:from>
    <xdr:to>
      <xdr:col>1</xdr:col>
      <xdr:colOff>330200</xdr:colOff>
      <xdr:row>38</xdr:row>
      <xdr:rowOff>0</xdr:rowOff>
    </xdr:to>
    <xdr:pic>
      <xdr:nvPicPr>
        <xdr:cNvPr id="6" name="Picture 5" descr="page2image5248">
          <a:extLst>
            <a:ext uri="{FF2B5EF4-FFF2-40B4-BE49-F238E27FC236}">
              <a16:creationId xmlns:a16="http://schemas.microsoft.com/office/drawing/2014/main" id="{36B7C8C2-81C0-5647-9D87-073AEAD870C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384700" y="90424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342900</xdr:colOff>
      <xdr:row>38</xdr:row>
      <xdr:rowOff>0</xdr:rowOff>
    </xdr:from>
    <xdr:to>
      <xdr:col>1</xdr:col>
      <xdr:colOff>660400</xdr:colOff>
      <xdr:row>38</xdr:row>
      <xdr:rowOff>0</xdr:rowOff>
    </xdr:to>
    <xdr:pic>
      <xdr:nvPicPr>
        <xdr:cNvPr id="7" name="Picture 6" descr="page2image5408">
          <a:extLst>
            <a:ext uri="{FF2B5EF4-FFF2-40B4-BE49-F238E27FC236}">
              <a16:creationId xmlns:a16="http://schemas.microsoft.com/office/drawing/2014/main" id="{B1098976-7E18-A942-81E2-9F91C492CDC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5714900" y="90424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0</xdr:rowOff>
    </xdr:from>
    <xdr:to>
      <xdr:col>0</xdr:col>
      <xdr:colOff>12700</xdr:colOff>
      <xdr:row>15</xdr:row>
      <xdr:rowOff>12700</xdr:rowOff>
    </xdr:to>
    <xdr:pic>
      <xdr:nvPicPr>
        <xdr:cNvPr id="8" name="Picture 7" descr="page1image62952">
          <a:extLst>
            <a:ext uri="{FF2B5EF4-FFF2-40B4-BE49-F238E27FC236}">
              <a16:creationId xmlns:a16="http://schemas.microsoft.com/office/drawing/2014/main" id="{76EB230B-957B-D341-B333-911812CF5D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93200" y="43688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34</xdr:row>
      <xdr:rowOff>0</xdr:rowOff>
    </xdr:from>
    <xdr:to>
      <xdr:col>9</xdr:col>
      <xdr:colOff>495300</xdr:colOff>
      <xdr:row>34</xdr:row>
      <xdr:rowOff>0</xdr:rowOff>
    </xdr:to>
    <xdr:pic>
      <xdr:nvPicPr>
        <xdr:cNvPr id="11" name="Picture 10" descr="page2image2120">
          <a:extLst>
            <a:ext uri="{FF2B5EF4-FFF2-40B4-BE49-F238E27FC236}">
              <a16:creationId xmlns:a16="http://schemas.microsoft.com/office/drawing/2014/main" id="{72F70395-CB7C-3D44-BB4F-D1DB1E45BA8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093200" y="6807200"/>
          <a:ext cx="6642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50800</xdr:colOff>
      <xdr:row>27</xdr:row>
      <xdr:rowOff>0</xdr:rowOff>
    </xdr:from>
    <xdr:to>
      <xdr:col>12</xdr:col>
      <xdr:colOff>1600200</xdr:colOff>
      <xdr:row>27</xdr:row>
      <xdr:rowOff>0</xdr:rowOff>
    </xdr:to>
    <xdr:pic>
      <xdr:nvPicPr>
        <xdr:cNvPr id="12" name="Picture 11" descr="page2image2280">
          <a:extLst>
            <a:ext uri="{FF2B5EF4-FFF2-40B4-BE49-F238E27FC236}">
              <a16:creationId xmlns:a16="http://schemas.microsoft.com/office/drawing/2014/main" id="{600D0D68-BECC-9049-A259-BDDE5BBE71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748000" y="6807200"/>
          <a:ext cx="6642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38</xdr:row>
      <xdr:rowOff>0</xdr:rowOff>
    </xdr:from>
    <xdr:to>
      <xdr:col>0</xdr:col>
      <xdr:colOff>406400</xdr:colOff>
      <xdr:row>38</xdr:row>
      <xdr:rowOff>0</xdr:rowOff>
    </xdr:to>
    <xdr:pic>
      <xdr:nvPicPr>
        <xdr:cNvPr id="13" name="Picture 12" descr="page2image4928">
          <a:extLst>
            <a:ext uri="{FF2B5EF4-FFF2-40B4-BE49-F238E27FC236}">
              <a16:creationId xmlns:a16="http://schemas.microsoft.com/office/drawing/2014/main" id="{8D750411-B4BF-D441-94BA-12627C640F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93200" y="90424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419100</xdr:colOff>
      <xdr:row>38</xdr:row>
      <xdr:rowOff>0</xdr:rowOff>
    </xdr:from>
    <xdr:to>
      <xdr:col>0</xdr:col>
      <xdr:colOff>825500</xdr:colOff>
      <xdr:row>38</xdr:row>
      <xdr:rowOff>0</xdr:rowOff>
    </xdr:to>
    <xdr:pic>
      <xdr:nvPicPr>
        <xdr:cNvPr id="14" name="Picture 13" descr="page2image5088">
          <a:extLst>
            <a:ext uri="{FF2B5EF4-FFF2-40B4-BE49-F238E27FC236}">
              <a16:creationId xmlns:a16="http://schemas.microsoft.com/office/drawing/2014/main" id="{0D020F51-A4E7-FB49-8496-79B97CC0856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12300" y="90424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12700</xdr:colOff>
      <xdr:row>38</xdr:row>
      <xdr:rowOff>0</xdr:rowOff>
    </xdr:from>
    <xdr:to>
      <xdr:col>1</xdr:col>
      <xdr:colOff>330200</xdr:colOff>
      <xdr:row>38</xdr:row>
      <xdr:rowOff>0</xdr:rowOff>
    </xdr:to>
    <xdr:pic>
      <xdr:nvPicPr>
        <xdr:cNvPr id="15" name="Picture 14" descr="page2image5248">
          <a:extLst>
            <a:ext uri="{FF2B5EF4-FFF2-40B4-BE49-F238E27FC236}">
              <a16:creationId xmlns:a16="http://schemas.microsoft.com/office/drawing/2014/main" id="{AEBE32B2-121C-DE4A-8D39-29D686FEBE0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31400" y="90424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342900</xdr:colOff>
      <xdr:row>38</xdr:row>
      <xdr:rowOff>0</xdr:rowOff>
    </xdr:from>
    <xdr:to>
      <xdr:col>1</xdr:col>
      <xdr:colOff>660400</xdr:colOff>
      <xdr:row>38</xdr:row>
      <xdr:rowOff>0</xdr:rowOff>
    </xdr:to>
    <xdr:pic>
      <xdr:nvPicPr>
        <xdr:cNvPr id="16" name="Picture 15" descr="page2image5408">
          <a:extLst>
            <a:ext uri="{FF2B5EF4-FFF2-40B4-BE49-F238E27FC236}">
              <a16:creationId xmlns:a16="http://schemas.microsoft.com/office/drawing/2014/main" id="{B5BC3F43-73DD-E54E-9AEC-3177E801D14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261600" y="90424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17</xdr:row>
      <xdr:rowOff>0</xdr:rowOff>
    </xdr:from>
    <xdr:to>
      <xdr:col>6</xdr:col>
      <xdr:colOff>12700</xdr:colOff>
      <xdr:row>17</xdr:row>
      <xdr:rowOff>12700</xdr:rowOff>
    </xdr:to>
    <xdr:pic>
      <xdr:nvPicPr>
        <xdr:cNvPr id="17" name="Picture 16" descr="page1image62952">
          <a:extLst>
            <a:ext uri="{FF2B5EF4-FFF2-40B4-BE49-F238E27FC236}">
              <a16:creationId xmlns:a16="http://schemas.microsoft.com/office/drawing/2014/main" id="{C9591F36-27D4-0D4F-AEFF-57B234C174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93200" y="53848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39</xdr:row>
      <xdr:rowOff>0</xdr:rowOff>
    </xdr:from>
    <xdr:to>
      <xdr:col>9</xdr:col>
      <xdr:colOff>495300</xdr:colOff>
      <xdr:row>39</xdr:row>
      <xdr:rowOff>0</xdr:rowOff>
    </xdr:to>
    <xdr:pic>
      <xdr:nvPicPr>
        <xdr:cNvPr id="20" name="Picture 19" descr="page2image2120">
          <a:extLst>
            <a:ext uri="{FF2B5EF4-FFF2-40B4-BE49-F238E27FC236}">
              <a16:creationId xmlns:a16="http://schemas.microsoft.com/office/drawing/2014/main" id="{0EDFC473-8564-AB4F-935E-6B342D733C0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093200" y="7823200"/>
          <a:ext cx="6642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647700</xdr:colOff>
      <xdr:row>32</xdr:row>
      <xdr:rowOff>0</xdr:rowOff>
    </xdr:from>
    <xdr:to>
      <xdr:col>12</xdr:col>
      <xdr:colOff>127000</xdr:colOff>
      <xdr:row>32</xdr:row>
      <xdr:rowOff>0</xdr:rowOff>
    </xdr:to>
    <xdr:pic>
      <xdr:nvPicPr>
        <xdr:cNvPr id="21" name="Picture 20" descr="page2image2280">
          <a:extLst>
            <a:ext uri="{FF2B5EF4-FFF2-40B4-BE49-F238E27FC236}">
              <a16:creationId xmlns:a16="http://schemas.microsoft.com/office/drawing/2014/main" id="{BC7051F3-3ED6-EE40-ADC9-8635792B03F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748000" y="7823200"/>
          <a:ext cx="66421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40</xdr:row>
      <xdr:rowOff>0</xdr:rowOff>
    </xdr:from>
    <xdr:to>
      <xdr:col>6</xdr:col>
      <xdr:colOff>406400</xdr:colOff>
      <xdr:row>40</xdr:row>
      <xdr:rowOff>0</xdr:rowOff>
    </xdr:to>
    <xdr:pic>
      <xdr:nvPicPr>
        <xdr:cNvPr id="22" name="Picture 21" descr="page2image4928">
          <a:extLst>
            <a:ext uri="{FF2B5EF4-FFF2-40B4-BE49-F238E27FC236}">
              <a16:creationId xmlns:a16="http://schemas.microsoft.com/office/drawing/2014/main" id="{613425C9-B750-4447-BDA9-32BFA9C3AB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93200" y="100584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419100</xdr:colOff>
      <xdr:row>40</xdr:row>
      <xdr:rowOff>0</xdr:rowOff>
    </xdr:from>
    <xdr:to>
      <xdr:col>6</xdr:col>
      <xdr:colOff>825500</xdr:colOff>
      <xdr:row>40</xdr:row>
      <xdr:rowOff>0</xdr:rowOff>
    </xdr:to>
    <xdr:pic>
      <xdr:nvPicPr>
        <xdr:cNvPr id="23" name="Picture 22" descr="page2image5088">
          <a:extLst>
            <a:ext uri="{FF2B5EF4-FFF2-40B4-BE49-F238E27FC236}">
              <a16:creationId xmlns:a16="http://schemas.microsoft.com/office/drawing/2014/main" id="{5CEC23A2-C102-BF48-B192-BA04165A09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12300" y="100584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12700</xdr:colOff>
      <xdr:row>40</xdr:row>
      <xdr:rowOff>0</xdr:rowOff>
    </xdr:from>
    <xdr:to>
      <xdr:col>7</xdr:col>
      <xdr:colOff>330200</xdr:colOff>
      <xdr:row>40</xdr:row>
      <xdr:rowOff>0</xdr:rowOff>
    </xdr:to>
    <xdr:pic>
      <xdr:nvPicPr>
        <xdr:cNvPr id="24" name="Picture 23" descr="page2image5248">
          <a:extLst>
            <a:ext uri="{FF2B5EF4-FFF2-40B4-BE49-F238E27FC236}">
              <a16:creationId xmlns:a16="http://schemas.microsoft.com/office/drawing/2014/main" id="{90527947-47E8-D644-BD11-A252890F588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31400" y="100584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342900</xdr:colOff>
      <xdr:row>40</xdr:row>
      <xdr:rowOff>0</xdr:rowOff>
    </xdr:from>
    <xdr:to>
      <xdr:col>7</xdr:col>
      <xdr:colOff>660400</xdr:colOff>
      <xdr:row>40</xdr:row>
      <xdr:rowOff>0</xdr:rowOff>
    </xdr:to>
    <xdr:pic>
      <xdr:nvPicPr>
        <xdr:cNvPr id="25" name="Picture 24" descr="page2image5408">
          <a:extLst>
            <a:ext uri="{FF2B5EF4-FFF2-40B4-BE49-F238E27FC236}">
              <a16:creationId xmlns:a16="http://schemas.microsoft.com/office/drawing/2014/main" id="{16C34B6D-1F61-694B-9628-FB87CA2903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261600" y="100584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596900</xdr:colOff>
      <xdr:row>2</xdr:row>
      <xdr:rowOff>0</xdr:rowOff>
    </xdr:from>
    <xdr:ext cx="469900" cy="0"/>
    <xdr:pic>
      <xdr:nvPicPr>
        <xdr:cNvPr id="26" name="Picture 25" descr="page2image57456">
          <a:extLst>
            <a:ext uri="{FF2B5EF4-FFF2-40B4-BE49-F238E27FC236}">
              <a16:creationId xmlns:a16="http://schemas.microsoft.com/office/drawing/2014/main" id="{2067489A-A24A-DB49-9A02-F11F42031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1800" y="1117600"/>
          <a:ext cx="4699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15</xdr:row>
      <xdr:rowOff>0</xdr:rowOff>
    </xdr:from>
    <xdr:ext cx="12700" cy="12700"/>
    <xdr:pic>
      <xdr:nvPicPr>
        <xdr:cNvPr id="27" name="Picture 26" descr="page1image62336">
          <a:extLst>
            <a:ext uri="{FF2B5EF4-FFF2-40B4-BE49-F238E27FC236}">
              <a16:creationId xmlns:a16="http://schemas.microsoft.com/office/drawing/2014/main" id="{00A2812C-F665-5B48-B384-65C43137151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688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xdr:row>
      <xdr:rowOff>0</xdr:rowOff>
    </xdr:from>
    <xdr:ext cx="406400" cy="0"/>
    <xdr:pic>
      <xdr:nvPicPr>
        <xdr:cNvPr id="28" name="Picture 27" descr="page2image4928">
          <a:extLst>
            <a:ext uri="{FF2B5EF4-FFF2-40B4-BE49-F238E27FC236}">
              <a16:creationId xmlns:a16="http://schemas.microsoft.com/office/drawing/2014/main" id="{166CC8FD-6F98-F047-ACF2-CD4BA27ED2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0424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419100</xdr:colOff>
      <xdr:row>38</xdr:row>
      <xdr:rowOff>0</xdr:rowOff>
    </xdr:from>
    <xdr:ext cx="685800" cy="0"/>
    <xdr:pic>
      <xdr:nvPicPr>
        <xdr:cNvPr id="29" name="Picture 28" descr="page2image5088">
          <a:extLst>
            <a:ext uri="{FF2B5EF4-FFF2-40B4-BE49-F238E27FC236}">
              <a16:creationId xmlns:a16="http://schemas.microsoft.com/office/drawing/2014/main" id="{2D67E219-C8BA-514C-87FB-68849ABB177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042400"/>
          <a:ext cx="6858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12700</xdr:colOff>
      <xdr:row>38</xdr:row>
      <xdr:rowOff>0</xdr:rowOff>
    </xdr:from>
    <xdr:ext cx="317500" cy="0"/>
    <xdr:pic>
      <xdr:nvPicPr>
        <xdr:cNvPr id="30" name="Picture 29" descr="page2image5248">
          <a:extLst>
            <a:ext uri="{FF2B5EF4-FFF2-40B4-BE49-F238E27FC236}">
              <a16:creationId xmlns:a16="http://schemas.microsoft.com/office/drawing/2014/main" id="{D108BCA0-B246-4447-9A0F-B50A26D4CDA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17600" y="90424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342900</xdr:colOff>
      <xdr:row>38</xdr:row>
      <xdr:rowOff>0</xdr:rowOff>
    </xdr:from>
    <xdr:ext cx="317500" cy="0"/>
    <xdr:pic>
      <xdr:nvPicPr>
        <xdr:cNvPr id="31" name="Picture 30" descr="page2image5408">
          <a:extLst>
            <a:ext uri="{FF2B5EF4-FFF2-40B4-BE49-F238E27FC236}">
              <a16:creationId xmlns:a16="http://schemas.microsoft.com/office/drawing/2014/main" id="{0F742098-F59E-7E43-8ACA-F8A361683D2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47800" y="90424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15</xdr:row>
      <xdr:rowOff>0</xdr:rowOff>
    </xdr:from>
    <xdr:ext cx="12700" cy="12700"/>
    <xdr:pic>
      <xdr:nvPicPr>
        <xdr:cNvPr id="32" name="Picture 31" descr="page1image62952">
          <a:extLst>
            <a:ext uri="{FF2B5EF4-FFF2-40B4-BE49-F238E27FC236}">
              <a16:creationId xmlns:a16="http://schemas.microsoft.com/office/drawing/2014/main" id="{97A30869-30E3-984F-9A4D-6E9FB0AA51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688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38</xdr:row>
      <xdr:rowOff>0</xdr:rowOff>
    </xdr:from>
    <xdr:ext cx="406400" cy="0"/>
    <xdr:pic>
      <xdr:nvPicPr>
        <xdr:cNvPr id="33" name="Picture 32" descr="page2image4928">
          <a:extLst>
            <a:ext uri="{FF2B5EF4-FFF2-40B4-BE49-F238E27FC236}">
              <a16:creationId xmlns:a16="http://schemas.microsoft.com/office/drawing/2014/main" id="{1A9484DF-7F16-854D-95B5-2B69DA5590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0424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419100</xdr:colOff>
      <xdr:row>38</xdr:row>
      <xdr:rowOff>0</xdr:rowOff>
    </xdr:from>
    <xdr:ext cx="406400" cy="0"/>
    <xdr:pic>
      <xdr:nvPicPr>
        <xdr:cNvPr id="34" name="Picture 33" descr="page2image5088">
          <a:extLst>
            <a:ext uri="{FF2B5EF4-FFF2-40B4-BE49-F238E27FC236}">
              <a16:creationId xmlns:a16="http://schemas.microsoft.com/office/drawing/2014/main" id="{6A46065D-F1C4-0149-9AE2-003CD8E4EC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0424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12700</xdr:colOff>
      <xdr:row>38</xdr:row>
      <xdr:rowOff>0</xdr:rowOff>
    </xdr:from>
    <xdr:ext cx="317500" cy="0"/>
    <xdr:pic>
      <xdr:nvPicPr>
        <xdr:cNvPr id="35" name="Picture 34" descr="page2image5248">
          <a:extLst>
            <a:ext uri="{FF2B5EF4-FFF2-40B4-BE49-F238E27FC236}">
              <a16:creationId xmlns:a16="http://schemas.microsoft.com/office/drawing/2014/main" id="{08F3E832-1A1C-9E4D-A6EE-E15F24CDDC8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17600" y="90424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342900</xdr:colOff>
      <xdr:row>38</xdr:row>
      <xdr:rowOff>0</xdr:rowOff>
    </xdr:from>
    <xdr:ext cx="317500" cy="0"/>
    <xdr:pic>
      <xdr:nvPicPr>
        <xdr:cNvPr id="36" name="Picture 35" descr="page2image5408">
          <a:extLst>
            <a:ext uri="{FF2B5EF4-FFF2-40B4-BE49-F238E27FC236}">
              <a16:creationId xmlns:a16="http://schemas.microsoft.com/office/drawing/2014/main" id="{570E3F2E-A0CC-2D41-982A-C5885DF5732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47800" y="90424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12</xdr:col>
      <xdr:colOff>0</xdr:colOff>
      <xdr:row>8</xdr:row>
      <xdr:rowOff>2116</xdr:rowOff>
    </xdr:from>
    <xdr:to>
      <xdr:col>19</xdr:col>
      <xdr:colOff>476250</xdr:colOff>
      <xdr:row>28</xdr:row>
      <xdr:rowOff>27516</xdr:rowOff>
    </xdr:to>
    <xdr:graphicFrame macro="">
      <xdr:nvGraphicFramePr>
        <xdr:cNvPr id="39" name="Chart 38">
          <a:extLst>
            <a:ext uri="{FF2B5EF4-FFF2-40B4-BE49-F238E27FC236}">
              <a16:creationId xmlns:a16="http://schemas.microsoft.com/office/drawing/2014/main" id="{8829C95E-4E6C-5A40-80CB-A094ED4CB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29</xdr:row>
      <xdr:rowOff>2116</xdr:rowOff>
    </xdr:from>
    <xdr:to>
      <xdr:col>19</xdr:col>
      <xdr:colOff>476250</xdr:colOff>
      <xdr:row>49</xdr:row>
      <xdr:rowOff>27516</xdr:rowOff>
    </xdr:to>
    <xdr:graphicFrame macro="">
      <xdr:nvGraphicFramePr>
        <xdr:cNvPr id="40" name="Chart 39">
          <a:extLst>
            <a:ext uri="{FF2B5EF4-FFF2-40B4-BE49-F238E27FC236}">
              <a16:creationId xmlns:a16="http://schemas.microsoft.com/office/drawing/2014/main" id="{3901F6AE-1C80-C24B-A452-FE0EB16487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0</xdr:colOff>
      <xdr:row>8</xdr:row>
      <xdr:rowOff>0</xdr:rowOff>
    </xdr:from>
    <xdr:to>
      <xdr:col>25</xdr:col>
      <xdr:colOff>437444</xdr:colOff>
      <xdr:row>21</xdr:row>
      <xdr:rowOff>129116</xdr:rowOff>
    </xdr:to>
    <xdr:graphicFrame macro="">
      <xdr:nvGraphicFramePr>
        <xdr:cNvPr id="41" name="Chart 40">
          <a:extLst>
            <a:ext uri="{FF2B5EF4-FFF2-40B4-BE49-F238E27FC236}">
              <a16:creationId xmlns:a16="http://schemas.microsoft.com/office/drawing/2014/main" id="{B46DD646-AF50-0A43-9CC1-2EA9513392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0</xdr:colOff>
      <xdr:row>22</xdr:row>
      <xdr:rowOff>2116</xdr:rowOff>
    </xdr:from>
    <xdr:to>
      <xdr:col>25</xdr:col>
      <xdr:colOff>444500</xdr:colOff>
      <xdr:row>35</xdr:row>
      <xdr:rowOff>131232</xdr:rowOff>
    </xdr:to>
    <xdr:graphicFrame macro="">
      <xdr:nvGraphicFramePr>
        <xdr:cNvPr id="42" name="Chart 41">
          <a:extLst>
            <a:ext uri="{FF2B5EF4-FFF2-40B4-BE49-F238E27FC236}">
              <a16:creationId xmlns:a16="http://schemas.microsoft.com/office/drawing/2014/main" id="{DB122BE1-C102-1047-BD9A-F87069162E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oneCellAnchor>
    <xdr:from>
      <xdr:col>27</xdr:col>
      <xdr:colOff>0</xdr:colOff>
      <xdr:row>34</xdr:row>
      <xdr:rowOff>0</xdr:rowOff>
    </xdr:from>
    <xdr:ext cx="6692900" cy="0"/>
    <xdr:pic>
      <xdr:nvPicPr>
        <xdr:cNvPr id="37" name="Picture 36" descr="page2image2120">
          <a:extLst>
            <a:ext uri="{FF2B5EF4-FFF2-40B4-BE49-F238E27FC236}">
              <a16:creationId xmlns:a16="http://schemas.microsoft.com/office/drawing/2014/main" id="{7ADD3522-0D86-9B4A-9102-64412510608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93000" y="7010400"/>
          <a:ext cx="66929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0</xdr:colOff>
      <xdr:row>17</xdr:row>
      <xdr:rowOff>0</xdr:rowOff>
    </xdr:from>
    <xdr:ext cx="12700" cy="12700"/>
    <xdr:pic>
      <xdr:nvPicPr>
        <xdr:cNvPr id="38" name="Picture 37" descr="page1image62952">
          <a:extLst>
            <a:ext uri="{FF2B5EF4-FFF2-40B4-BE49-F238E27FC236}">
              <a16:creationId xmlns:a16="http://schemas.microsoft.com/office/drawing/2014/main" id="{88000D0E-56BC-1B49-AFB1-919E5685D9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31200" y="35560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27</xdr:col>
      <xdr:colOff>0</xdr:colOff>
      <xdr:row>39</xdr:row>
      <xdr:rowOff>0</xdr:rowOff>
    </xdr:from>
    <xdr:ext cx="6692900" cy="0"/>
    <xdr:pic>
      <xdr:nvPicPr>
        <xdr:cNvPr id="43" name="Picture 42" descr="page2image2120">
          <a:extLst>
            <a:ext uri="{FF2B5EF4-FFF2-40B4-BE49-F238E27FC236}">
              <a16:creationId xmlns:a16="http://schemas.microsoft.com/office/drawing/2014/main" id="{1372A7D3-D79C-5144-AD52-911C0DAD680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93000" y="8026400"/>
          <a:ext cx="66929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0</xdr:colOff>
      <xdr:row>40</xdr:row>
      <xdr:rowOff>0</xdr:rowOff>
    </xdr:from>
    <xdr:ext cx="406400" cy="0"/>
    <xdr:pic>
      <xdr:nvPicPr>
        <xdr:cNvPr id="44" name="Picture 43" descr="page2image4928">
          <a:extLst>
            <a:ext uri="{FF2B5EF4-FFF2-40B4-BE49-F238E27FC236}">
              <a16:creationId xmlns:a16="http://schemas.microsoft.com/office/drawing/2014/main" id="{51EBC80D-F3D8-B542-9D6D-D704F8AE2D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31200" y="82296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419100</xdr:colOff>
      <xdr:row>40</xdr:row>
      <xdr:rowOff>0</xdr:rowOff>
    </xdr:from>
    <xdr:ext cx="406400" cy="0"/>
    <xdr:pic>
      <xdr:nvPicPr>
        <xdr:cNvPr id="45" name="Picture 44" descr="page2image5088">
          <a:extLst>
            <a:ext uri="{FF2B5EF4-FFF2-40B4-BE49-F238E27FC236}">
              <a16:creationId xmlns:a16="http://schemas.microsoft.com/office/drawing/2014/main" id="{314954BC-D857-7D44-9DEF-8F224897C6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50300" y="82296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12700</xdr:colOff>
      <xdr:row>40</xdr:row>
      <xdr:rowOff>0</xdr:rowOff>
    </xdr:from>
    <xdr:ext cx="317500" cy="0"/>
    <xdr:pic>
      <xdr:nvPicPr>
        <xdr:cNvPr id="46" name="Picture 45" descr="page2image5248">
          <a:extLst>
            <a:ext uri="{FF2B5EF4-FFF2-40B4-BE49-F238E27FC236}">
              <a16:creationId xmlns:a16="http://schemas.microsoft.com/office/drawing/2014/main" id="{1EBC2D9E-4D34-594B-9FF5-0D71D03C6B7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461500" y="82296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342900</xdr:colOff>
      <xdr:row>40</xdr:row>
      <xdr:rowOff>0</xdr:rowOff>
    </xdr:from>
    <xdr:ext cx="317500" cy="0"/>
    <xdr:pic>
      <xdr:nvPicPr>
        <xdr:cNvPr id="47" name="Picture 46" descr="page2image5408">
          <a:extLst>
            <a:ext uri="{FF2B5EF4-FFF2-40B4-BE49-F238E27FC236}">
              <a16:creationId xmlns:a16="http://schemas.microsoft.com/office/drawing/2014/main" id="{EF9436B2-E67C-FB49-A6CA-F4151C5FBE4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791700" y="82296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596900</xdr:colOff>
      <xdr:row>2</xdr:row>
      <xdr:rowOff>0</xdr:rowOff>
    </xdr:from>
    <xdr:ext cx="469900" cy="0"/>
    <xdr:pic>
      <xdr:nvPicPr>
        <xdr:cNvPr id="48" name="Picture 47" descr="page2image57456">
          <a:extLst>
            <a:ext uri="{FF2B5EF4-FFF2-40B4-BE49-F238E27FC236}">
              <a16:creationId xmlns:a16="http://schemas.microsoft.com/office/drawing/2014/main" id="{814BBADC-2DED-3247-BF9E-9756F33B3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45700" y="508000"/>
          <a:ext cx="4699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0</xdr:colOff>
      <xdr:row>15</xdr:row>
      <xdr:rowOff>0</xdr:rowOff>
    </xdr:from>
    <xdr:ext cx="12700" cy="12700"/>
    <xdr:pic>
      <xdr:nvPicPr>
        <xdr:cNvPr id="49" name="Picture 48" descr="page1image62336">
          <a:extLst>
            <a:ext uri="{FF2B5EF4-FFF2-40B4-BE49-F238E27FC236}">
              <a16:creationId xmlns:a16="http://schemas.microsoft.com/office/drawing/2014/main" id="{9747A125-2BD8-E840-9BD5-58BB6B4FF2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31200" y="31496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0</xdr:colOff>
      <xdr:row>38</xdr:row>
      <xdr:rowOff>0</xdr:rowOff>
    </xdr:from>
    <xdr:ext cx="406400" cy="0"/>
    <xdr:pic>
      <xdr:nvPicPr>
        <xdr:cNvPr id="50" name="Picture 49" descr="page2image4928">
          <a:extLst>
            <a:ext uri="{FF2B5EF4-FFF2-40B4-BE49-F238E27FC236}">
              <a16:creationId xmlns:a16="http://schemas.microsoft.com/office/drawing/2014/main" id="{B1022293-04F3-BD4B-A342-E333911BAF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31200" y="78232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419100</xdr:colOff>
      <xdr:row>38</xdr:row>
      <xdr:rowOff>0</xdr:rowOff>
    </xdr:from>
    <xdr:ext cx="685800" cy="0"/>
    <xdr:pic>
      <xdr:nvPicPr>
        <xdr:cNvPr id="51" name="Picture 50" descr="page2image5088">
          <a:extLst>
            <a:ext uri="{FF2B5EF4-FFF2-40B4-BE49-F238E27FC236}">
              <a16:creationId xmlns:a16="http://schemas.microsoft.com/office/drawing/2014/main" id="{255AF70F-B24D-CD4E-A027-4732DBD625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50300" y="7823200"/>
          <a:ext cx="6858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12700</xdr:colOff>
      <xdr:row>38</xdr:row>
      <xdr:rowOff>0</xdr:rowOff>
    </xdr:from>
    <xdr:ext cx="317500" cy="0"/>
    <xdr:pic>
      <xdr:nvPicPr>
        <xdr:cNvPr id="52" name="Picture 51" descr="page2image5248">
          <a:extLst>
            <a:ext uri="{FF2B5EF4-FFF2-40B4-BE49-F238E27FC236}">
              <a16:creationId xmlns:a16="http://schemas.microsoft.com/office/drawing/2014/main" id="{7D5E1BCA-93BE-6B42-96F1-721956FE1EF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461500" y="78232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342900</xdr:colOff>
      <xdr:row>38</xdr:row>
      <xdr:rowOff>0</xdr:rowOff>
    </xdr:from>
    <xdr:ext cx="317500" cy="0"/>
    <xdr:pic>
      <xdr:nvPicPr>
        <xdr:cNvPr id="53" name="Picture 52" descr="page2image5408">
          <a:extLst>
            <a:ext uri="{FF2B5EF4-FFF2-40B4-BE49-F238E27FC236}">
              <a16:creationId xmlns:a16="http://schemas.microsoft.com/office/drawing/2014/main" id="{141B1FB3-6A6E-F746-B4BB-888536668A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791700" y="78232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0</xdr:colOff>
      <xdr:row>15</xdr:row>
      <xdr:rowOff>0</xdr:rowOff>
    </xdr:from>
    <xdr:ext cx="12700" cy="12700"/>
    <xdr:pic>
      <xdr:nvPicPr>
        <xdr:cNvPr id="54" name="Picture 53" descr="page1image62952">
          <a:extLst>
            <a:ext uri="{FF2B5EF4-FFF2-40B4-BE49-F238E27FC236}">
              <a16:creationId xmlns:a16="http://schemas.microsoft.com/office/drawing/2014/main" id="{08783AA8-7BA1-4F4D-BC7E-0768F91893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31200" y="3149600"/>
          <a:ext cx="12700" cy="12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0</xdr:colOff>
      <xdr:row>38</xdr:row>
      <xdr:rowOff>0</xdr:rowOff>
    </xdr:from>
    <xdr:ext cx="406400" cy="0"/>
    <xdr:pic>
      <xdr:nvPicPr>
        <xdr:cNvPr id="55" name="Picture 54" descr="page2image4928">
          <a:extLst>
            <a:ext uri="{FF2B5EF4-FFF2-40B4-BE49-F238E27FC236}">
              <a16:creationId xmlns:a16="http://schemas.microsoft.com/office/drawing/2014/main" id="{C70BDAC3-8CA3-B541-8BDF-DF2DC1B7426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31200" y="78232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34</xdr:col>
      <xdr:colOff>419100</xdr:colOff>
      <xdr:row>38</xdr:row>
      <xdr:rowOff>0</xdr:rowOff>
    </xdr:from>
    <xdr:ext cx="406400" cy="0"/>
    <xdr:pic>
      <xdr:nvPicPr>
        <xdr:cNvPr id="56" name="Picture 55" descr="page2image5088">
          <a:extLst>
            <a:ext uri="{FF2B5EF4-FFF2-40B4-BE49-F238E27FC236}">
              <a16:creationId xmlns:a16="http://schemas.microsoft.com/office/drawing/2014/main" id="{713C42CE-49CD-5A45-81DD-8C9F9FC7E5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50300" y="7823200"/>
          <a:ext cx="4064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12700</xdr:colOff>
      <xdr:row>38</xdr:row>
      <xdr:rowOff>0</xdr:rowOff>
    </xdr:from>
    <xdr:ext cx="317500" cy="0"/>
    <xdr:pic>
      <xdr:nvPicPr>
        <xdr:cNvPr id="57" name="Picture 56" descr="page2image5248">
          <a:extLst>
            <a:ext uri="{FF2B5EF4-FFF2-40B4-BE49-F238E27FC236}">
              <a16:creationId xmlns:a16="http://schemas.microsoft.com/office/drawing/2014/main" id="{BE54A0F3-A5E7-2843-8E22-FC2B42EDAA4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461500" y="78232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28</xdr:col>
      <xdr:colOff>342900</xdr:colOff>
      <xdr:row>38</xdr:row>
      <xdr:rowOff>0</xdr:rowOff>
    </xdr:from>
    <xdr:ext cx="317500" cy="0"/>
    <xdr:pic>
      <xdr:nvPicPr>
        <xdr:cNvPr id="58" name="Picture 57" descr="page2image5408">
          <a:extLst>
            <a:ext uri="{FF2B5EF4-FFF2-40B4-BE49-F238E27FC236}">
              <a16:creationId xmlns:a16="http://schemas.microsoft.com/office/drawing/2014/main" id="{E1824EF3-E677-6E41-866D-CF06A3A300C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791700" y="7823200"/>
          <a:ext cx="3175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28</xdr:col>
      <xdr:colOff>1647</xdr:colOff>
      <xdr:row>27</xdr:row>
      <xdr:rowOff>3522</xdr:rowOff>
    </xdr:from>
    <xdr:to>
      <xdr:col>32</xdr:col>
      <xdr:colOff>453569</xdr:colOff>
      <xdr:row>45</xdr:row>
      <xdr:rowOff>4560</xdr:rowOff>
    </xdr:to>
    <xdr:graphicFrame macro="">
      <xdr:nvGraphicFramePr>
        <xdr:cNvPr id="60" name="Chart 59">
          <a:extLst>
            <a:ext uri="{FF2B5EF4-FFF2-40B4-BE49-F238E27FC236}">
              <a16:creationId xmlns:a16="http://schemas.microsoft.com/office/drawing/2014/main" id="{F19E5B7F-0A52-F340-860C-99A41F473C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27</xdr:col>
      <xdr:colOff>1103413</xdr:colOff>
      <xdr:row>48</xdr:row>
      <xdr:rowOff>3338</xdr:rowOff>
    </xdr:from>
    <xdr:to>
      <xdr:col>32</xdr:col>
      <xdr:colOff>454808</xdr:colOff>
      <xdr:row>66</xdr:row>
      <xdr:rowOff>161</xdr:rowOff>
    </xdr:to>
    <xdr:graphicFrame macro="">
      <xdr:nvGraphicFramePr>
        <xdr:cNvPr id="61" name="Chart 60">
          <a:extLst>
            <a:ext uri="{FF2B5EF4-FFF2-40B4-BE49-F238E27FC236}">
              <a16:creationId xmlns:a16="http://schemas.microsoft.com/office/drawing/2014/main" id="{B31AD696-CB61-D448-9E41-EFC76E12E5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28</xdr:col>
      <xdr:colOff>1647</xdr:colOff>
      <xdr:row>7</xdr:row>
      <xdr:rowOff>196517</xdr:rowOff>
    </xdr:from>
    <xdr:to>
      <xdr:col>32</xdr:col>
      <xdr:colOff>453569</xdr:colOff>
      <xdr:row>25</xdr:row>
      <xdr:rowOff>183444</xdr:rowOff>
    </xdr:to>
    <xdr:graphicFrame macro="">
      <xdr:nvGraphicFramePr>
        <xdr:cNvPr id="62" name="Chart 61">
          <a:extLst>
            <a:ext uri="{FF2B5EF4-FFF2-40B4-BE49-F238E27FC236}">
              <a16:creationId xmlns:a16="http://schemas.microsoft.com/office/drawing/2014/main" id="{650D72EC-8D9F-4B46-99A8-E21456064D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15</xdr:col>
      <xdr:colOff>63501</xdr:colOff>
      <xdr:row>23</xdr:row>
      <xdr:rowOff>101600</xdr:rowOff>
    </xdr:from>
    <xdr:to>
      <xdr:col>20</xdr:col>
      <xdr:colOff>815771</xdr:colOff>
      <xdr:row>38</xdr:row>
      <xdr:rowOff>134340</xdr:rowOff>
    </xdr:to>
    <xdr:graphicFrame macro="">
      <xdr:nvGraphicFramePr>
        <xdr:cNvPr id="3" name="Chart 2">
          <a:extLst>
            <a:ext uri="{FF2B5EF4-FFF2-40B4-BE49-F238E27FC236}">
              <a16:creationId xmlns:a16="http://schemas.microsoft.com/office/drawing/2014/main" id="{04A5D77F-5281-0F4D-9154-4AECBC65FE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12700</xdr:colOff>
      <xdr:row>25</xdr:row>
      <xdr:rowOff>12700</xdr:rowOff>
    </xdr:from>
    <xdr:to>
      <xdr:col>8</xdr:col>
      <xdr:colOff>1158670</xdr:colOff>
      <xdr:row>40</xdr:row>
      <xdr:rowOff>45440</xdr:rowOff>
    </xdr:to>
    <xdr:graphicFrame macro="">
      <xdr:nvGraphicFramePr>
        <xdr:cNvPr id="4" name="Chart 3">
          <a:extLst>
            <a:ext uri="{FF2B5EF4-FFF2-40B4-BE49-F238E27FC236}">
              <a16:creationId xmlns:a16="http://schemas.microsoft.com/office/drawing/2014/main" id="{CA52AECD-6D4A-4747-AAFE-E44C80FE44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41</xdr:row>
      <xdr:rowOff>0</xdr:rowOff>
    </xdr:from>
    <xdr:to>
      <xdr:col>8</xdr:col>
      <xdr:colOff>1145970</xdr:colOff>
      <xdr:row>56</xdr:row>
      <xdr:rowOff>32740</xdr:rowOff>
    </xdr:to>
    <xdr:graphicFrame macro="">
      <xdr:nvGraphicFramePr>
        <xdr:cNvPr id="5" name="Chart 4">
          <a:extLst>
            <a:ext uri="{FF2B5EF4-FFF2-40B4-BE49-F238E27FC236}">
              <a16:creationId xmlns:a16="http://schemas.microsoft.com/office/drawing/2014/main" id="{DD6E645C-D2D6-074C-AF1B-A77AC0991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387350</xdr:colOff>
      <xdr:row>10</xdr:row>
      <xdr:rowOff>57150</xdr:rowOff>
    </xdr:from>
    <xdr:to>
      <xdr:col>39</xdr:col>
      <xdr:colOff>6350</xdr:colOff>
      <xdr:row>23</xdr:row>
      <xdr:rowOff>158750</xdr:rowOff>
    </xdr:to>
    <xdr:graphicFrame macro="">
      <xdr:nvGraphicFramePr>
        <xdr:cNvPr id="2" name="Chart 1">
          <a:extLst>
            <a:ext uri="{FF2B5EF4-FFF2-40B4-BE49-F238E27FC236}">
              <a16:creationId xmlns:a16="http://schemas.microsoft.com/office/drawing/2014/main" id="{EAAE5906-A684-0148-A035-EC200AC518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12</xdr:row>
      <xdr:rowOff>0</xdr:rowOff>
    </xdr:from>
    <xdr:to>
      <xdr:col>17</xdr:col>
      <xdr:colOff>12700</xdr:colOff>
      <xdr:row>29</xdr:row>
      <xdr:rowOff>12700</xdr:rowOff>
    </xdr:to>
    <xdr:graphicFrame macro="">
      <xdr:nvGraphicFramePr>
        <xdr:cNvPr id="2" name="Chart 1">
          <a:extLst>
            <a:ext uri="{FF2B5EF4-FFF2-40B4-BE49-F238E27FC236}">
              <a16:creationId xmlns:a16="http://schemas.microsoft.com/office/drawing/2014/main" id="{F2D7D2CD-CDD0-5749-8820-9619A467E6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6F780-8E26-0441-8DF9-075B4826D188}">
  <sheetPr>
    <pageSetUpPr fitToPage="1"/>
  </sheetPr>
  <dimension ref="A1:GU222"/>
  <sheetViews>
    <sheetView tabSelected="1" topLeftCell="AU129" zoomScaleNormal="100" workbookViewId="0">
      <selection activeCell="BI142" sqref="BI142"/>
    </sheetView>
  </sheetViews>
  <sheetFormatPr baseColWidth="10" defaultRowHeight="16"/>
  <cols>
    <col min="1" max="1" width="14.5" style="2" bestFit="1" customWidth="1"/>
    <col min="2" max="2" width="14.5" style="241" customWidth="1"/>
    <col min="3" max="3" width="27.1640625" style="2" bestFit="1" customWidth="1"/>
    <col min="4" max="4" width="28.1640625" style="2" bestFit="1" customWidth="1"/>
    <col min="5" max="5" width="13.5" style="2" bestFit="1" customWidth="1"/>
    <col min="6" max="6" width="14.33203125" style="2" bestFit="1" customWidth="1"/>
    <col min="7" max="7" width="14.33203125" style="69" customWidth="1"/>
    <col min="8" max="8" width="14.33203125" style="83" customWidth="1"/>
    <col min="9" max="11" width="14.33203125" style="125" customWidth="1"/>
    <col min="13" max="13" width="14.5" style="2" bestFit="1" customWidth="1"/>
    <col min="14" max="14" width="27.1640625" style="2" bestFit="1" customWidth="1"/>
    <col min="15" max="15" width="28.1640625" style="2" bestFit="1" customWidth="1"/>
    <col min="16" max="16" width="13.5" style="2" bestFit="1" customWidth="1"/>
    <col min="17" max="17" width="14.33203125" style="2" bestFit="1" customWidth="1"/>
    <col min="18" max="19" width="14.33203125" style="125" customWidth="1"/>
    <col min="20" max="20" width="14.33203125" style="69" customWidth="1"/>
    <col min="22" max="22" width="14.5" style="2" bestFit="1" customWidth="1"/>
    <col min="23" max="23" width="27.1640625" style="2" bestFit="1" customWidth="1"/>
    <col min="24" max="24" width="28.1640625" style="2" bestFit="1" customWidth="1"/>
    <col min="25" max="25" width="13.5" style="2" bestFit="1" customWidth="1"/>
    <col min="26" max="26" width="14.33203125" style="2" bestFit="1" customWidth="1"/>
    <col min="27" max="29" width="14.33203125" style="125" customWidth="1"/>
    <col min="30" max="30" width="11.6640625" bestFit="1" customWidth="1"/>
    <col min="31" max="31" width="14.5" bestFit="1" customWidth="1"/>
    <col min="32" max="32" width="27.1640625" bestFit="1" customWidth="1"/>
    <col min="33" max="33" width="28.1640625" bestFit="1" customWidth="1"/>
    <col min="34" max="34" width="13.5" bestFit="1" customWidth="1"/>
    <col min="35" max="35" width="14.33203125" bestFit="1" customWidth="1"/>
    <col min="36" max="38" width="14.33203125" customWidth="1"/>
    <col min="40" max="40" width="14.5" style="2" bestFit="1" customWidth="1"/>
    <col min="41" max="41" width="27.1640625" style="2" bestFit="1" customWidth="1"/>
    <col min="42" max="42" width="28.1640625" style="2" bestFit="1" customWidth="1"/>
    <col min="43" max="43" width="13.5" style="2" bestFit="1" customWidth="1"/>
    <col min="44" max="44" width="14.33203125" style="2" bestFit="1" customWidth="1"/>
    <col min="45" max="46" width="14.33203125" style="125" customWidth="1"/>
    <col min="47" max="47" width="14.33203125" style="69" customWidth="1"/>
    <col min="49" max="49" width="26.6640625" bestFit="1" customWidth="1"/>
    <col min="55" max="55" width="11.1640625" bestFit="1" customWidth="1"/>
    <col min="56" max="56" width="11.83203125" bestFit="1" customWidth="1"/>
    <col min="64" max="64" width="14.5" style="2" bestFit="1" customWidth="1"/>
    <col min="65" max="65" width="27.1640625" style="2" bestFit="1" customWidth="1"/>
    <col min="66" max="66" width="28.1640625" style="2" bestFit="1" customWidth="1"/>
    <col min="67" max="67" width="13.5" style="2" bestFit="1" customWidth="1"/>
    <col min="68" max="68" width="14.33203125" style="2" bestFit="1" customWidth="1"/>
    <col min="70" max="70" width="14.5" style="2" bestFit="1" customWidth="1"/>
    <col min="71" max="71" width="27.1640625" style="2" bestFit="1" customWidth="1"/>
    <col min="72" max="72" width="28.1640625" style="2" bestFit="1" customWidth="1"/>
    <col min="73" max="73" width="13.5" style="2" bestFit="1" customWidth="1"/>
    <col min="74" max="74" width="14.33203125" style="2" bestFit="1" customWidth="1"/>
    <col min="75" max="75" width="14.33203125" style="231" customWidth="1"/>
    <col min="76" max="76" width="14.5" style="232" bestFit="1" customWidth="1"/>
    <col min="77" max="77" width="27.1640625" style="232" bestFit="1" customWidth="1"/>
    <col min="78" max="78" width="28.1640625" style="232" bestFit="1" customWidth="1"/>
    <col min="79" max="79" width="13.5" style="232" bestFit="1" customWidth="1"/>
    <col min="80" max="80" width="14.33203125" style="232" bestFit="1" customWidth="1"/>
    <col min="81" max="81" width="14.33203125" style="236" customWidth="1"/>
    <col min="82" max="83" width="14.33203125" style="238" customWidth="1"/>
    <col min="84" max="84" width="10.83203125" style="89"/>
    <col min="85" max="85" width="14.5" style="232" bestFit="1" customWidth="1"/>
    <col min="86" max="86" width="27.1640625" style="232" bestFit="1" customWidth="1"/>
    <col min="87" max="87" width="28.1640625" style="232" bestFit="1" customWidth="1"/>
    <col min="88" max="88" width="13.5" style="232" bestFit="1" customWidth="1"/>
    <col min="89" max="89" width="14.33203125" style="232" bestFit="1" customWidth="1"/>
    <col min="90" max="91" width="14.33203125" style="236" customWidth="1"/>
    <col min="92" max="93" width="14.33203125" style="238" customWidth="1"/>
    <col min="95" max="95" width="26.6640625" bestFit="1" customWidth="1"/>
    <col min="96" max="102" width="11.6640625" customWidth="1"/>
  </cols>
  <sheetData>
    <row r="1" spans="1:203" ht="24">
      <c r="A1" s="268" t="s">
        <v>166</v>
      </c>
      <c r="B1" s="268"/>
      <c r="C1" s="268"/>
      <c r="D1" s="268"/>
      <c r="E1" s="268"/>
      <c r="F1" s="268"/>
      <c r="G1" s="70"/>
      <c r="H1" s="70"/>
      <c r="I1" s="70"/>
      <c r="J1" s="70"/>
      <c r="K1" s="70"/>
      <c r="M1" s="268" t="s">
        <v>167</v>
      </c>
      <c r="N1" s="268"/>
      <c r="O1" s="268"/>
      <c r="P1" s="268"/>
      <c r="Q1" s="268"/>
      <c r="R1" s="70"/>
      <c r="S1" s="70"/>
      <c r="T1" s="70"/>
      <c r="V1" s="268" t="s">
        <v>168</v>
      </c>
      <c r="W1" s="268"/>
      <c r="X1" s="268"/>
      <c r="Y1" s="268"/>
      <c r="Z1" s="268"/>
      <c r="AA1" s="70"/>
      <c r="AB1" s="70"/>
      <c r="AC1" s="70"/>
      <c r="AE1" s="268" t="s">
        <v>169</v>
      </c>
      <c r="AF1" s="268"/>
      <c r="AG1" s="268"/>
      <c r="AH1" s="268"/>
      <c r="AI1" s="268"/>
      <c r="AJ1" s="70"/>
      <c r="AK1" s="70"/>
      <c r="AL1" s="70"/>
      <c r="AN1" s="268" t="s">
        <v>170</v>
      </c>
      <c r="AO1" s="268"/>
      <c r="AP1" s="268"/>
      <c r="AQ1" s="268"/>
      <c r="AR1" s="268"/>
      <c r="AS1" s="70"/>
      <c r="AT1" s="70"/>
      <c r="AU1" s="70"/>
      <c r="BL1" s="268" t="s">
        <v>171</v>
      </c>
      <c r="BM1" s="268"/>
      <c r="BN1" s="268"/>
      <c r="BO1" s="268"/>
      <c r="BP1" s="268"/>
      <c r="BR1" s="268" t="s">
        <v>172</v>
      </c>
      <c r="BS1" s="268"/>
      <c r="BT1" s="268"/>
      <c r="BU1" s="268"/>
      <c r="BV1" s="268"/>
      <c r="BW1" s="70"/>
      <c r="BX1" s="269" t="s">
        <v>173</v>
      </c>
      <c r="BY1" s="269"/>
      <c r="BZ1" s="269"/>
      <c r="CA1" s="269"/>
      <c r="CB1" s="269"/>
      <c r="CC1" s="145"/>
      <c r="CD1" s="145"/>
      <c r="CE1" s="145"/>
      <c r="CG1" s="269" t="s">
        <v>174</v>
      </c>
      <c r="CH1" s="269"/>
      <c r="CI1" s="269"/>
      <c r="CJ1" s="269"/>
      <c r="CK1" s="269"/>
      <c r="CL1" s="145"/>
      <c r="CM1" s="145"/>
      <c r="CN1" s="145"/>
      <c r="CO1" s="145"/>
    </row>
    <row r="2" spans="1:203" ht="16" customHeight="1">
      <c r="A2" s="7"/>
      <c r="B2" s="7"/>
      <c r="C2" s="7"/>
      <c r="D2" s="7"/>
      <c r="E2" s="7"/>
      <c r="F2" s="7"/>
      <c r="G2" s="74" t="s">
        <v>23</v>
      </c>
      <c r="H2" s="83">
        <v>-24.5</v>
      </c>
      <c r="AE2" s="2"/>
      <c r="AF2" s="2"/>
      <c r="AG2" s="2"/>
      <c r="AH2" s="2"/>
      <c r="AI2" s="2"/>
      <c r="AJ2" s="125"/>
      <c r="AK2" s="125"/>
      <c r="AL2" s="69"/>
      <c r="BL2" s="7"/>
      <c r="BM2" s="7"/>
      <c r="BN2" s="7"/>
      <c r="BO2" s="7"/>
      <c r="BP2" s="7"/>
      <c r="BR2" s="7"/>
      <c r="BS2" s="7"/>
      <c r="BT2" s="7"/>
      <c r="BU2" s="7"/>
      <c r="BV2" s="7"/>
      <c r="BW2" s="7"/>
      <c r="BX2" s="145"/>
      <c r="BY2" s="145"/>
      <c r="BZ2" s="145"/>
      <c r="CA2" s="145"/>
      <c r="CB2" s="145"/>
      <c r="CC2" s="145"/>
      <c r="CD2" s="145"/>
      <c r="CE2" s="145"/>
      <c r="CG2" s="145"/>
      <c r="CH2" s="145"/>
      <c r="CI2" s="145"/>
      <c r="CJ2" s="145"/>
      <c r="CK2" s="145"/>
      <c r="CL2" s="145"/>
      <c r="CM2" s="145"/>
      <c r="CN2" s="145"/>
      <c r="CO2" s="145"/>
      <c r="CP2" s="26"/>
      <c r="CR2" s="243" t="s">
        <v>11</v>
      </c>
      <c r="CS2" s="243"/>
      <c r="CT2" s="243"/>
      <c r="CU2" s="243"/>
      <c r="CV2" s="243"/>
      <c r="CW2" s="30" t="s">
        <v>12</v>
      </c>
      <c r="CX2" s="30" t="s">
        <v>13</v>
      </c>
    </row>
    <row r="3" spans="1:203" ht="16" customHeight="1">
      <c r="C3" s="13" t="s">
        <v>8</v>
      </c>
      <c r="D3" s="13">
        <v>0.27600000000000002</v>
      </c>
      <c r="E3" s="7"/>
      <c r="F3" s="7"/>
      <c r="G3" s="74" t="s">
        <v>24</v>
      </c>
      <c r="H3" s="83">
        <v>0.22700000000000001</v>
      </c>
      <c r="N3" s="13" t="s">
        <v>8</v>
      </c>
      <c r="O3" s="13">
        <v>0.41399999999999998</v>
      </c>
      <c r="W3" s="13" t="s">
        <v>8</v>
      </c>
      <c r="X3" s="13">
        <v>0.73799999999999999</v>
      </c>
      <c r="AE3" s="2"/>
      <c r="AF3" s="13" t="s">
        <v>8</v>
      </c>
      <c r="AG3" s="13">
        <v>0.80100000000000005</v>
      </c>
      <c r="AH3" s="2"/>
      <c r="AI3" s="2"/>
      <c r="AJ3" s="125"/>
      <c r="AK3" s="125"/>
      <c r="AL3" s="69"/>
      <c r="AO3" s="13" t="s">
        <v>8</v>
      </c>
      <c r="AP3" s="13">
        <v>0.79900000000000004</v>
      </c>
      <c r="BM3" s="13" t="s">
        <v>8</v>
      </c>
      <c r="BN3" s="13">
        <v>0.379</v>
      </c>
      <c r="BO3" s="7"/>
      <c r="BP3" s="7"/>
      <c r="BS3" s="13" t="s">
        <v>8</v>
      </c>
      <c r="BT3" s="13">
        <v>0.53900000000000003</v>
      </c>
      <c r="BU3" s="7"/>
      <c r="BV3" s="7"/>
      <c r="BW3" s="7"/>
      <c r="BX3" s="145"/>
      <c r="BY3" s="145"/>
      <c r="BZ3" s="145"/>
      <c r="CA3" s="145"/>
      <c r="CB3" s="145"/>
      <c r="CC3" s="145"/>
      <c r="CD3" s="145"/>
      <c r="CE3" s="145"/>
      <c r="CG3" s="145"/>
      <c r="CH3" s="145"/>
      <c r="CI3" s="145"/>
      <c r="CJ3" s="145"/>
      <c r="CK3" s="145"/>
      <c r="CL3" s="145"/>
      <c r="CM3" s="145"/>
      <c r="CN3" s="145"/>
      <c r="CO3" s="145"/>
      <c r="CP3" s="27"/>
      <c r="CQ3" s="19" t="s">
        <v>10</v>
      </c>
      <c r="CR3" s="19">
        <v>0</v>
      </c>
      <c r="CS3" s="19">
        <v>21</v>
      </c>
      <c r="CT3" s="19">
        <v>50</v>
      </c>
      <c r="CU3" s="19">
        <v>56</v>
      </c>
      <c r="CV3" s="19">
        <v>62</v>
      </c>
      <c r="CW3" s="31">
        <v>22</v>
      </c>
      <c r="CX3" s="31">
        <v>36</v>
      </c>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row>
    <row r="4" spans="1:203" ht="16" customHeight="1">
      <c r="C4" s="13" t="s">
        <v>7</v>
      </c>
      <c r="D4" s="13">
        <v>698.64599999999996</v>
      </c>
      <c r="E4" s="7"/>
      <c r="F4" s="7"/>
      <c r="G4" s="75" t="s">
        <v>25</v>
      </c>
      <c r="H4" s="83">
        <v>0.754</v>
      </c>
      <c r="N4" s="13" t="s">
        <v>7</v>
      </c>
      <c r="O4" s="15">
        <v>1179.49</v>
      </c>
      <c r="W4" s="13" t="s">
        <v>7</v>
      </c>
      <c r="X4" s="15">
        <v>1641.472</v>
      </c>
      <c r="AE4" s="2"/>
      <c r="AF4" s="13" t="s">
        <v>7</v>
      </c>
      <c r="AG4" s="15">
        <v>1695.835</v>
      </c>
      <c r="AH4" s="2"/>
      <c r="AI4" s="2"/>
      <c r="AJ4" s="125"/>
      <c r="AK4" s="125"/>
      <c r="AL4" s="69"/>
      <c r="AO4" s="13" t="s">
        <v>7</v>
      </c>
      <c r="AP4" s="15">
        <v>1772.913</v>
      </c>
      <c r="BM4" s="13" t="s">
        <v>7</v>
      </c>
      <c r="BN4" s="13">
        <v>1119.829</v>
      </c>
      <c r="BO4" s="7"/>
      <c r="BP4" s="7"/>
      <c r="BS4" s="13" t="s">
        <v>7</v>
      </c>
      <c r="BT4" s="13">
        <v>1498.511</v>
      </c>
      <c r="BU4" s="7"/>
      <c r="BV4" s="7"/>
      <c r="BW4" s="7"/>
      <c r="BX4" s="145"/>
      <c r="BY4" s="145"/>
      <c r="BZ4" s="145"/>
      <c r="CA4" s="145"/>
      <c r="CB4" s="145"/>
      <c r="CC4" s="145"/>
      <c r="CD4" s="145"/>
      <c r="CE4" s="145"/>
      <c r="CG4" s="145"/>
      <c r="CH4" s="145"/>
      <c r="CI4" s="145"/>
      <c r="CJ4" s="145"/>
      <c r="CK4" s="145"/>
      <c r="CL4" s="145"/>
      <c r="CM4" s="145"/>
      <c r="CN4" s="145"/>
      <c r="CO4" s="145"/>
      <c r="CP4" s="27"/>
      <c r="CQ4" s="16" t="s">
        <v>32</v>
      </c>
      <c r="CR4" s="35">
        <v>0.25941895117636099</v>
      </c>
      <c r="CS4" s="35">
        <v>0.45615220810534601</v>
      </c>
      <c r="CT4" s="35">
        <v>0.73973724972419741</v>
      </c>
      <c r="CU4" s="35">
        <v>0.76351888170527349</v>
      </c>
      <c r="CV4" s="35">
        <v>0.85521086747667496</v>
      </c>
      <c r="CW4" s="31">
        <v>0.33</v>
      </c>
      <c r="CX4" s="31">
        <v>0.34</v>
      </c>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row>
    <row r="5" spans="1:203" ht="16" customHeight="1">
      <c r="C5" s="13" t="s">
        <v>5</v>
      </c>
      <c r="D5" s="13">
        <v>0.78500000000000003</v>
      </c>
      <c r="E5" s="7"/>
      <c r="F5" s="7"/>
      <c r="G5" s="7"/>
      <c r="M5" s="8"/>
      <c r="N5" s="13" t="s">
        <v>5</v>
      </c>
      <c r="O5" s="13">
        <v>0.78500000000000003</v>
      </c>
      <c r="V5" s="8"/>
      <c r="W5" s="13" t="s">
        <v>5</v>
      </c>
      <c r="X5" s="13">
        <v>0.78500000000000003</v>
      </c>
      <c r="AE5" s="8"/>
      <c r="AF5" s="13" t="s">
        <v>5</v>
      </c>
      <c r="AG5" s="13">
        <v>0.78500000000000003</v>
      </c>
      <c r="AH5" s="2"/>
      <c r="AI5" s="2"/>
      <c r="AJ5" s="125"/>
      <c r="AK5" s="125"/>
      <c r="AL5" s="69"/>
      <c r="AN5" s="8"/>
      <c r="AO5" s="13" t="s">
        <v>5</v>
      </c>
      <c r="AP5" s="13">
        <v>0.78500000000000003</v>
      </c>
      <c r="BM5" s="13" t="s">
        <v>5</v>
      </c>
      <c r="BN5" s="13">
        <v>0.64</v>
      </c>
      <c r="BO5" s="7"/>
      <c r="BP5" s="7"/>
      <c r="BS5" s="13" t="s">
        <v>5</v>
      </c>
      <c r="BT5" s="13">
        <v>0.64</v>
      </c>
      <c r="BU5" s="7"/>
      <c r="BV5" s="7"/>
      <c r="BW5" s="7"/>
      <c r="BX5" s="145"/>
      <c r="BY5" s="145"/>
      <c r="BZ5" s="145"/>
      <c r="CA5" s="145"/>
      <c r="CB5" s="145"/>
      <c r="CC5" s="145"/>
      <c r="CD5" s="145"/>
      <c r="CE5" s="145"/>
      <c r="CG5" s="145"/>
      <c r="CH5" s="145"/>
      <c r="CI5" s="145"/>
      <c r="CJ5" s="145"/>
      <c r="CK5" s="145"/>
      <c r="CL5" s="145"/>
      <c r="CM5" s="145"/>
      <c r="CN5" s="145"/>
      <c r="CO5" s="145"/>
      <c r="CP5" s="27"/>
      <c r="CQ5" s="16" t="s">
        <v>8</v>
      </c>
      <c r="CR5" s="16">
        <v>0.27600000000000002</v>
      </c>
      <c r="CS5" s="16">
        <v>0.41399999999999998</v>
      </c>
      <c r="CT5" s="16">
        <v>0.73799999999999999</v>
      </c>
      <c r="CU5" s="16">
        <v>0.80100000000000005</v>
      </c>
      <c r="CV5" s="16">
        <v>0.86699999999999999</v>
      </c>
      <c r="CW5" s="13">
        <v>0.379</v>
      </c>
      <c r="CX5" s="13">
        <v>0.53900000000000003</v>
      </c>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row>
    <row r="6" spans="1:203" ht="16" customHeight="1">
      <c r="C6" s="13" t="s">
        <v>6</v>
      </c>
      <c r="D6" s="14">
        <v>8.3000000000000004E-2</v>
      </c>
      <c r="E6" s="7"/>
      <c r="F6" s="7"/>
      <c r="G6" s="78" t="s">
        <v>49</v>
      </c>
      <c r="H6" s="78"/>
      <c r="I6" s="78"/>
      <c r="J6" s="78"/>
      <c r="K6" s="78"/>
      <c r="M6" s="9"/>
      <c r="N6" s="13" t="s">
        <v>6</v>
      </c>
      <c r="O6" s="14">
        <v>4.7E-2</v>
      </c>
      <c r="V6" s="9"/>
      <c r="W6" s="13" t="s">
        <v>6</v>
      </c>
      <c r="X6" s="14">
        <v>4.7E-2</v>
      </c>
      <c r="AD6" s="1"/>
      <c r="AE6" s="9"/>
      <c r="AF6" s="13" t="s">
        <v>6</v>
      </c>
      <c r="AG6" s="14">
        <v>5.2999999999999999E-2</v>
      </c>
      <c r="AH6" s="2"/>
      <c r="AI6" s="2"/>
      <c r="AJ6" s="125"/>
      <c r="AK6" s="125"/>
      <c r="AL6" s="69"/>
      <c r="AM6" s="1"/>
      <c r="AN6" s="9"/>
      <c r="AO6" s="13" t="s">
        <v>6</v>
      </c>
      <c r="AP6" s="14">
        <v>0.13900000000000001</v>
      </c>
      <c r="AV6" s="1"/>
      <c r="BM6" s="13" t="s">
        <v>6</v>
      </c>
      <c r="BN6" s="14">
        <v>2.5999999999999999E-2</v>
      </c>
      <c r="BO6" s="7"/>
      <c r="BP6" s="7"/>
      <c r="BQ6" s="1"/>
      <c r="BS6" s="13" t="s">
        <v>6</v>
      </c>
      <c r="BT6" s="14">
        <v>3.2000000000000001E-2</v>
      </c>
      <c r="BU6" s="7"/>
      <c r="BV6" s="7"/>
      <c r="BW6" s="7"/>
      <c r="BX6" s="145"/>
      <c r="BY6" s="145"/>
      <c r="BZ6" s="145"/>
      <c r="CA6" s="145"/>
      <c r="CB6" s="145"/>
      <c r="CC6" s="145"/>
      <c r="CD6" s="145"/>
      <c r="CE6" s="145"/>
      <c r="CG6" s="145"/>
      <c r="CH6" s="145"/>
      <c r="CI6" s="145"/>
      <c r="CJ6" s="145"/>
      <c r="CK6" s="145"/>
      <c r="CL6" s="145"/>
      <c r="CM6" s="145"/>
      <c r="CN6" s="145"/>
      <c r="CO6" s="145"/>
      <c r="CP6" s="27"/>
      <c r="CQ6" s="16" t="s">
        <v>7</v>
      </c>
      <c r="CR6" s="16">
        <v>698.64599999999996</v>
      </c>
      <c r="CS6" s="17">
        <v>1179.49</v>
      </c>
      <c r="CT6" s="17">
        <v>1641.472</v>
      </c>
      <c r="CU6" s="17">
        <v>1695.835</v>
      </c>
      <c r="CV6" s="17">
        <v>1785.491</v>
      </c>
      <c r="CW6" s="13">
        <v>1119.829</v>
      </c>
      <c r="CX6" s="13">
        <v>1498.511</v>
      </c>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row>
    <row r="7" spans="1:203" ht="16" customHeight="1">
      <c r="C7" s="13" t="s">
        <v>9</v>
      </c>
      <c r="D7" s="13">
        <v>4.5199999999999996</v>
      </c>
      <c r="E7" s="7"/>
      <c r="F7" s="7"/>
      <c r="G7" s="7"/>
      <c r="H7" s="7"/>
      <c r="I7" s="7"/>
      <c r="J7" s="7"/>
      <c r="K7" s="7"/>
      <c r="M7" s="10"/>
      <c r="N7" s="13" t="s">
        <v>9</v>
      </c>
      <c r="O7" s="13">
        <v>0.78500000000000003</v>
      </c>
      <c r="P7" s="3"/>
      <c r="Q7" s="3"/>
      <c r="R7" s="3"/>
      <c r="S7" s="3"/>
      <c r="T7" s="3"/>
      <c r="U7" s="1"/>
      <c r="V7" s="10"/>
      <c r="W7" s="13" t="s">
        <v>9</v>
      </c>
      <c r="X7" s="13">
        <v>0.78500000000000003</v>
      </c>
      <c r="Y7" s="3"/>
      <c r="Z7" s="3"/>
      <c r="AA7" s="3"/>
      <c r="AB7" s="3"/>
      <c r="AC7" s="3"/>
      <c r="AD7" s="1"/>
      <c r="AE7" s="10"/>
      <c r="AF7" s="13" t="s">
        <v>9</v>
      </c>
      <c r="AG7" s="13">
        <v>0.78500000000000003</v>
      </c>
      <c r="AH7" s="3"/>
      <c r="AI7" s="3"/>
      <c r="AJ7" s="3"/>
      <c r="AK7" s="3"/>
      <c r="AL7" s="3"/>
      <c r="AM7" s="1"/>
      <c r="AN7" s="10"/>
      <c r="AO7" s="13" t="s">
        <v>9</v>
      </c>
      <c r="AP7" s="13">
        <v>0.78500000000000003</v>
      </c>
      <c r="AQ7" s="3"/>
      <c r="AR7" s="3"/>
      <c r="AS7" s="3"/>
      <c r="AT7" s="3"/>
      <c r="AU7" s="3"/>
      <c r="AV7" s="1"/>
      <c r="BE7" s="1"/>
      <c r="BF7" s="1"/>
      <c r="BG7" s="1"/>
      <c r="BH7" s="1"/>
      <c r="BI7" s="1"/>
      <c r="BJ7" s="1"/>
      <c r="BK7" s="1"/>
      <c r="BM7" s="13" t="s">
        <v>9</v>
      </c>
      <c r="BN7" s="13">
        <v>0.85199999999999998</v>
      </c>
      <c r="BO7" s="7"/>
      <c r="BP7" s="7"/>
      <c r="BQ7" s="1"/>
      <c r="BS7" s="13" t="s">
        <v>9</v>
      </c>
      <c r="BT7" s="13">
        <v>0.81799999999999995</v>
      </c>
      <c r="BU7" s="7"/>
      <c r="BV7" s="7"/>
      <c r="BW7" s="7"/>
      <c r="BX7" s="145"/>
      <c r="BY7" s="145"/>
      <c r="BZ7" s="145"/>
      <c r="CA7" s="145"/>
      <c r="CB7" s="145"/>
      <c r="CC7" s="145"/>
      <c r="CD7" s="145"/>
      <c r="CE7" s="145"/>
      <c r="CG7" s="145"/>
      <c r="CH7" s="145"/>
      <c r="CI7" s="145"/>
      <c r="CJ7" s="145"/>
      <c r="CK7" s="145"/>
      <c r="CL7" s="145"/>
      <c r="CM7" s="145"/>
      <c r="CN7" s="145"/>
      <c r="CO7" s="145"/>
      <c r="CQ7" s="16" t="s">
        <v>5</v>
      </c>
      <c r="CR7" s="16">
        <v>0.78500000000000003</v>
      </c>
      <c r="CS7" s="16">
        <v>0.78500000000000003</v>
      </c>
      <c r="CT7" s="16">
        <v>0.78500000000000003</v>
      </c>
      <c r="CU7" s="16">
        <v>0.78500000000000003</v>
      </c>
      <c r="CV7" s="16">
        <v>0.78500000000000003</v>
      </c>
      <c r="CW7" s="13">
        <v>0.64</v>
      </c>
      <c r="CX7" s="13">
        <v>0.64</v>
      </c>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row>
    <row r="8" spans="1:203" ht="16" customHeight="1">
      <c r="A8" s="7"/>
      <c r="B8" s="7"/>
      <c r="C8" s="7"/>
      <c r="D8" s="7"/>
      <c r="E8" s="7"/>
      <c r="F8" s="7"/>
      <c r="G8" s="74" t="s">
        <v>78</v>
      </c>
      <c r="H8" s="74" t="s">
        <v>79</v>
      </c>
      <c r="I8" s="74"/>
      <c r="J8" s="74"/>
      <c r="K8" s="74"/>
      <c r="M8" s="10"/>
      <c r="N8" s="3"/>
      <c r="O8" s="3"/>
      <c r="P8" s="3"/>
      <c r="Q8" s="3"/>
      <c r="R8" s="3"/>
      <c r="S8" s="3"/>
      <c r="T8" s="3"/>
      <c r="U8" s="1"/>
      <c r="V8" s="10"/>
      <c r="W8" s="3"/>
      <c r="X8" s="3"/>
      <c r="Y8" s="3"/>
      <c r="Z8" s="3"/>
      <c r="AA8" s="3"/>
      <c r="AB8" s="3"/>
      <c r="AC8" s="3"/>
      <c r="AD8" s="1"/>
      <c r="AE8" s="10"/>
      <c r="AF8" s="3"/>
      <c r="AG8" s="3"/>
      <c r="AH8" s="3"/>
      <c r="AI8" s="3"/>
      <c r="AJ8" s="3"/>
      <c r="AK8" s="3"/>
      <c r="AL8" s="3"/>
      <c r="AM8" s="1"/>
      <c r="AN8" s="10"/>
      <c r="AO8" s="3"/>
      <c r="AP8" s="3"/>
      <c r="AQ8" s="3"/>
      <c r="AR8" s="3"/>
      <c r="AS8" s="3"/>
      <c r="AT8" s="3"/>
      <c r="AU8" s="3"/>
      <c r="AV8" s="1"/>
      <c r="BE8" s="1"/>
      <c r="BF8" s="1"/>
      <c r="BG8" s="1"/>
      <c r="BH8" s="1"/>
      <c r="BI8" s="1"/>
      <c r="BJ8" s="1"/>
      <c r="BK8" s="1"/>
      <c r="BL8" s="7"/>
      <c r="BM8" s="7"/>
      <c r="BN8" s="7"/>
      <c r="BO8" s="7"/>
      <c r="BP8" s="7"/>
      <c r="BQ8" s="1"/>
      <c r="BR8" s="7"/>
      <c r="BS8" s="7"/>
      <c r="BT8" s="7"/>
      <c r="BU8" s="7"/>
      <c r="BV8" s="7"/>
      <c r="BW8" s="7"/>
      <c r="BX8" s="150"/>
      <c r="BY8" s="150"/>
      <c r="BZ8" s="150"/>
      <c r="CA8" s="150"/>
      <c r="CB8" s="150"/>
      <c r="CC8" s="150"/>
      <c r="CD8" s="150"/>
      <c r="CE8" s="150"/>
      <c r="CG8" s="150"/>
      <c r="CH8" s="150"/>
      <c r="CI8" s="150"/>
      <c r="CJ8" s="150"/>
      <c r="CK8" s="150"/>
      <c r="CL8" s="150"/>
      <c r="CM8" s="150"/>
      <c r="CN8" s="150"/>
      <c r="CO8" s="150"/>
      <c r="CQ8" s="16" t="s">
        <v>6</v>
      </c>
      <c r="CR8" s="18">
        <v>8.3000000000000004E-2</v>
      </c>
      <c r="CS8" s="18">
        <v>4.7E-2</v>
      </c>
      <c r="CT8" s="18">
        <v>4.7E-2</v>
      </c>
      <c r="CU8" s="18">
        <v>5.2999999999999999E-2</v>
      </c>
      <c r="CV8" s="18">
        <v>0.13900000000000001</v>
      </c>
      <c r="CW8" s="14">
        <v>2.5999999999999999E-2</v>
      </c>
      <c r="CX8" s="14">
        <v>3.2000000000000001E-2</v>
      </c>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row>
    <row r="9" spans="1:203">
      <c r="A9" s="2" t="s">
        <v>0</v>
      </c>
      <c r="B9" s="241" t="s">
        <v>164</v>
      </c>
      <c r="C9" s="2" t="s">
        <v>1</v>
      </c>
      <c r="D9" s="2" t="s">
        <v>2</v>
      </c>
      <c r="E9" s="2" t="s">
        <v>3</v>
      </c>
      <c r="F9" s="2" t="s">
        <v>4</v>
      </c>
      <c r="G9" s="69" t="s">
        <v>70</v>
      </c>
      <c r="H9" s="83" t="s">
        <v>70</v>
      </c>
      <c r="I9" s="2" t="s">
        <v>68</v>
      </c>
      <c r="J9" s="2" t="s">
        <v>137</v>
      </c>
      <c r="K9" s="2" t="s">
        <v>98</v>
      </c>
      <c r="M9" s="2" t="s">
        <v>0</v>
      </c>
      <c r="N9" s="2" t="s">
        <v>1</v>
      </c>
      <c r="O9" s="2" t="s">
        <v>2</v>
      </c>
      <c r="P9" s="2" t="s">
        <v>3</v>
      </c>
      <c r="Q9" s="2" t="s">
        <v>4</v>
      </c>
      <c r="R9" s="125" t="s">
        <v>68</v>
      </c>
      <c r="S9" s="125" t="s">
        <v>137</v>
      </c>
      <c r="T9" s="125" t="s">
        <v>98</v>
      </c>
      <c r="U9" s="1"/>
      <c r="V9" s="2" t="s">
        <v>0</v>
      </c>
      <c r="W9" s="2" t="s">
        <v>1</v>
      </c>
      <c r="X9" s="2" t="s">
        <v>2</v>
      </c>
      <c r="Y9" s="2" t="s">
        <v>3</v>
      </c>
      <c r="Z9" s="2" t="s">
        <v>4</v>
      </c>
      <c r="AA9" s="125" t="s">
        <v>68</v>
      </c>
      <c r="AB9" s="125" t="s">
        <v>137</v>
      </c>
      <c r="AC9" s="125" t="s">
        <v>98</v>
      </c>
      <c r="AD9" s="1"/>
      <c r="AE9" s="2" t="s">
        <v>0</v>
      </c>
      <c r="AF9" s="2" t="s">
        <v>1</v>
      </c>
      <c r="AG9" s="2" t="s">
        <v>2</v>
      </c>
      <c r="AH9" s="2" t="s">
        <v>3</v>
      </c>
      <c r="AI9" s="2" t="s">
        <v>4</v>
      </c>
      <c r="AJ9" s="125" t="s">
        <v>68</v>
      </c>
      <c r="AK9" s="125" t="s">
        <v>137</v>
      </c>
      <c r="AL9" s="125" t="s">
        <v>98</v>
      </c>
      <c r="AM9" s="1"/>
      <c r="AN9" s="2" t="s">
        <v>0</v>
      </c>
      <c r="AO9" s="2" t="s">
        <v>1</v>
      </c>
      <c r="AP9" s="2" t="s">
        <v>2</v>
      </c>
      <c r="AQ9" s="2" t="s">
        <v>3</v>
      </c>
      <c r="AR9" s="2" t="s">
        <v>4</v>
      </c>
      <c r="AS9" s="125" t="s">
        <v>68</v>
      </c>
      <c r="AT9" s="125" t="s">
        <v>137</v>
      </c>
      <c r="AU9" s="125" t="s">
        <v>98</v>
      </c>
      <c r="AV9" s="1"/>
      <c r="BE9" s="1"/>
      <c r="BF9" s="1"/>
      <c r="BG9" s="1"/>
      <c r="BH9" s="1"/>
      <c r="BI9" s="1"/>
      <c r="BJ9" s="1"/>
      <c r="BK9" s="3" t="s">
        <v>165</v>
      </c>
      <c r="BL9" s="2" t="s">
        <v>0</v>
      </c>
      <c r="BM9" s="2" t="s">
        <v>1</v>
      </c>
      <c r="BN9" s="2" t="s">
        <v>2</v>
      </c>
      <c r="BO9" s="2" t="s">
        <v>3</v>
      </c>
      <c r="BP9" s="2" t="s">
        <v>4</v>
      </c>
      <c r="BQ9" s="1"/>
      <c r="BR9" s="2" t="s">
        <v>0</v>
      </c>
      <c r="BS9" s="2" t="s">
        <v>1</v>
      </c>
      <c r="BT9" s="2" t="s">
        <v>2</v>
      </c>
      <c r="BU9" s="2" t="s">
        <v>3</v>
      </c>
      <c r="BV9" s="2" t="s">
        <v>4</v>
      </c>
      <c r="BX9" s="232" t="s">
        <v>0</v>
      </c>
      <c r="BY9" s="232" t="s">
        <v>1</v>
      </c>
      <c r="BZ9" s="232" t="s">
        <v>2</v>
      </c>
      <c r="CA9" s="232" t="s">
        <v>3</v>
      </c>
      <c r="CB9" s="232" t="s">
        <v>4</v>
      </c>
      <c r="CC9" s="235" t="s">
        <v>68</v>
      </c>
      <c r="CD9" s="239" t="s">
        <v>137</v>
      </c>
      <c r="CE9" s="239" t="s">
        <v>98</v>
      </c>
      <c r="CG9" s="232" t="s">
        <v>0</v>
      </c>
      <c r="CH9" s="232" t="s">
        <v>1</v>
      </c>
      <c r="CI9" s="232" t="s">
        <v>2</v>
      </c>
      <c r="CJ9" s="232" t="s">
        <v>3</v>
      </c>
      <c r="CK9" s="232" t="s">
        <v>4</v>
      </c>
      <c r="CL9" s="235" t="s">
        <v>68</v>
      </c>
      <c r="CM9" s="239" t="s">
        <v>137</v>
      </c>
      <c r="CN9" s="239" t="s">
        <v>98</v>
      </c>
      <c r="CQ9" s="16" t="s">
        <v>9</v>
      </c>
      <c r="CR9" s="16">
        <v>4.5199999999999996</v>
      </c>
      <c r="CS9" s="16">
        <v>0.78500000000000003</v>
      </c>
      <c r="CT9" s="16">
        <v>0.78500000000000003</v>
      </c>
      <c r="CU9" s="16">
        <v>0.78500000000000003</v>
      </c>
      <c r="CV9" s="16">
        <v>0.78500000000000003</v>
      </c>
      <c r="CW9" s="13">
        <v>0.85199999999999998</v>
      </c>
      <c r="CX9" s="13">
        <v>0.81799999999999995</v>
      </c>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row>
    <row r="10" spans="1:203">
      <c r="A10" s="4">
        <v>0.78500000000000003</v>
      </c>
      <c r="B10" s="4">
        <f>LOG(A10, 10)</f>
        <v>-0.10513034325474743</v>
      </c>
      <c r="C10" s="6">
        <v>0.1658</v>
      </c>
      <c r="D10" s="6">
        <v>602.79999999999995</v>
      </c>
      <c r="E10" s="5">
        <v>0.14579</v>
      </c>
      <c r="F10" s="6">
        <v>356.46</v>
      </c>
      <c r="G10" s="4">
        <f>4.75-(8.3832*A10^-1.194)</f>
        <v>-6.4427153023224744</v>
      </c>
      <c r="H10" s="4">
        <f>4.75+($H$2*EXP(-((A10/2/$H$3)^$H$4))+$H$2*EXP(-((A10/2/$H$3)^$H$4)))</f>
        <v>-6.0619960841513372</v>
      </c>
      <c r="I10" s="6">
        <f>C10</f>
        <v>0.1658</v>
      </c>
      <c r="J10" s="6">
        <f>A10*I10</f>
        <v>0.13015300000000002</v>
      </c>
      <c r="K10" s="72">
        <f>J114/I114</f>
        <v>0.84733706057926184</v>
      </c>
      <c r="M10" s="11">
        <v>0.78500000000000003</v>
      </c>
      <c r="N10" s="12">
        <v>0.29000999999999999</v>
      </c>
      <c r="O10" s="12">
        <v>1028.0999999999999</v>
      </c>
      <c r="P10" s="23">
        <v>0.34242</v>
      </c>
      <c r="Q10" s="12">
        <v>837.23</v>
      </c>
      <c r="R10" s="6">
        <f>N10</f>
        <v>0.29000999999999999</v>
      </c>
      <c r="S10" s="6">
        <f>M10*R10</f>
        <v>0.22765784999999999</v>
      </c>
      <c r="T10" s="72">
        <f>S114/R114</f>
        <v>0.84221518741108525</v>
      </c>
      <c r="U10" s="1"/>
      <c r="V10" s="11">
        <v>0.78500000000000003</v>
      </c>
      <c r="W10" s="12">
        <v>0.30852000000000002</v>
      </c>
      <c r="X10" s="12">
        <v>950.71</v>
      </c>
      <c r="Y10" s="11">
        <v>1.7139</v>
      </c>
      <c r="Z10" s="12">
        <v>4190.5</v>
      </c>
      <c r="AA10" s="6">
        <f>W10</f>
        <v>0.30852000000000002</v>
      </c>
      <c r="AB10" s="6">
        <f t="shared" ref="AB10:AB41" si="0">V10*AA10</f>
        <v>0.24218820000000002</v>
      </c>
      <c r="AC10" s="72">
        <f>AB114/AA114</f>
        <v>1.0725044664230818</v>
      </c>
      <c r="AD10" s="1"/>
      <c r="AE10" s="11">
        <v>0.78500000000000003</v>
      </c>
      <c r="AF10" s="12">
        <v>0.28223999999999999</v>
      </c>
      <c r="AG10" s="12">
        <v>861.79</v>
      </c>
      <c r="AH10" s="11">
        <v>1.9400999999999999</v>
      </c>
      <c r="AI10" s="12">
        <v>4743.5</v>
      </c>
      <c r="AJ10" s="6">
        <f>AF10</f>
        <v>0.28223999999999999</v>
      </c>
      <c r="AK10" s="6">
        <f t="shared" ref="AK10:AK57" si="1">AE10*AJ10</f>
        <v>0.22155839999999999</v>
      </c>
      <c r="AL10" s="72">
        <f>AK114/AJ114</f>
        <v>1.1476918819188195</v>
      </c>
      <c r="AM10" s="1"/>
      <c r="AN10" s="11">
        <v>0.78500000000000003</v>
      </c>
      <c r="AO10" s="12">
        <v>0.26143</v>
      </c>
      <c r="AP10" s="12">
        <v>778.8</v>
      </c>
      <c r="AQ10" s="11">
        <v>2.1756000000000002</v>
      </c>
      <c r="AR10" s="12">
        <v>5319.3</v>
      </c>
      <c r="AS10" s="6">
        <f>AO10</f>
        <v>0.26143</v>
      </c>
      <c r="AT10" s="6">
        <f>AN10*AS10</f>
        <v>0.20522255</v>
      </c>
      <c r="AU10" s="72">
        <f>AT114/AS114</f>
        <v>1.2769669149402265</v>
      </c>
      <c r="AV10" s="1"/>
      <c r="AW10" s="1"/>
      <c r="AX10" s="1"/>
      <c r="AY10" s="1"/>
      <c r="AZ10" s="1"/>
      <c r="BA10" s="1"/>
      <c r="BB10" s="1"/>
      <c r="BC10" s="1"/>
      <c r="BD10" s="1"/>
      <c r="BE10" s="1"/>
      <c r="BF10" s="1"/>
      <c r="BG10" s="1"/>
      <c r="BH10" s="1"/>
      <c r="BI10" s="1"/>
      <c r="BJ10" s="1"/>
      <c r="BK10" s="1">
        <f>LOG(BL10,10)</f>
        <v>-0.19382002601611278</v>
      </c>
      <c r="BL10" s="11">
        <v>0.64</v>
      </c>
      <c r="BM10" s="12">
        <v>0.19366</v>
      </c>
      <c r="BN10" s="12">
        <v>746.16</v>
      </c>
      <c r="BO10" s="23">
        <v>0.61219000000000001</v>
      </c>
      <c r="BP10" s="12">
        <v>1838.4</v>
      </c>
      <c r="BQ10" s="1"/>
      <c r="BR10" s="11">
        <v>0.64</v>
      </c>
      <c r="BS10" s="12">
        <v>0.23424</v>
      </c>
      <c r="BT10" s="12">
        <v>907.14</v>
      </c>
      <c r="BU10" s="23">
        <v>0.74809000000000003</v>
      </c>
      <c r="BV10" s="12">
        <v>2246.5</v>
      </c>
      <c r="BW10" s="12"/>
      <c r="BX10" s="158">
        <v>0.64</v>
      </c>
      <c r="BY10" s="159">
        <v>0.27427000000000001</v>
      </c>
      <c r="BZ10" s="159">
        <v>933.84</v>
      </c>
      <c r="CA10" s="158">
        <v>2.6869000000000001</v>
      </c>
      <c r="CB10" s="159">
        <v>8068.7</v>
      </c>
      <c r="CC10" s="6">
        <f>BY10</f>
        <v>0.27427000000000001</v>
      </c>
      <c r="CD10" s="6">
        <f>BX10*CC10</f>
        <v>0.17553280000000002</v>
      </c>
      <c r="CE10" s="72">
        <f>CD119/CC119</f>
        <v>1.2173111244266288</v>
      </c>
      <c r="CF10" s="91"/>
      <c r="CG10" s="158">
        <v>0.64</v>
      </c>
      <c r="CH10" s="159">
        <v>0.24507000000000001</v>
      </c>
      <c r="CI10" s="159">
        <v>914.71</v>
      </c>
      <c r="CJ10" s="158">
        <v>1.1566000000000001</v>
      </c>
      <c r="CK10" s="159">
        <v>3473.3</v>
      </c>
      <c r="CL10" s="6">
        <f>CH10</f>
        <v>0.24507000000000001</v>
      </c>
      <c r="CM10" s="6">
        <f>CG10*CL10</f>
        <v>0.15684480000000001</v>
      </c>
      <c r="CN10" s="72">
        <f>CM119/CL119</f>
        <v>1.1904039775361945</v>
      </c>
      <c r="CO10" s="159"/>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row>
    <row r="11" spans="1:203">
      <c r="A11" s="4">
        <v>0.81799999999999995</v>
      </c>
      <c r="B11" s="4">
        <f t="shared" ref="B11:B74" si="2">LOG(A11, 10)</f>
        <v>-8.7246696328677029E-2</v>
      </c>
      <c r="C11" s="6">
        <v>0.16841</v>
      </c>
      <c r="D11" s="6">
        <v>609.16999999999996</v>
      </c>
      <c r="E11" s="5">
        <v>0.10023</v>
      </c>
      <c r="F11" s="6">
        <v>242.44</v>
      </c>
      <c r="G11" s="4">
        <f t="shared" ref="G11:G74" si="3">4.75-(8.3832*A11^-1.194)</f>
        <v>-5.9057097620217167</v>
      </c>
      <c r="H11" s="4">
        <f t="shared" ref="H11:H74" si="4">4.75+($H$2*EXP(-((A11/2/$H$3)^$H$4))+$H$2*EXP(-((A11/2/$H$3)^$H$4)))</f>
        <v>-5.5588281073872405</v>
      </c>
      <c r="I11" s="6">
        <f>C11-C10</f>
        <v>2.6100000000000012E-3</v>
      </c>
      <c r="J11" s="6">
        <f t="shared" ref="J11:J41" si="5">A11*I11</f>
        <v>2.1349800000000007E-3</v>
      </c>
      <c r="K11" s="2"/>
      <c r="M11" s="4">
        <v>0.81799999999999995</v>
      </c>
      <c r="N11" s="6">
        <v>0.29614000000000001</v>
      </c>
      <c r="O11" s="6">
        <v>1043.0999999999999</v>
      </c>
      <c r="P11" s="5">
        <v>0.26595000000000002</v>
      </c>
      <c r="Q11" s="6">
        <v>641.1</v>
      </c>
      <c r="R11" s="6">
        <f t="shared" ref="R11:R42" si="6">N11-N10</f>
        <v>6.1300000000000243E-3</v>
      </c>
      <c r="S11" s="6">
        <f t="shared" ref="S11:S41" si="7">M11*R11</f>
        <v>5.0143400000000199E-3</v>
      </c>
      <c r="T11" s="125"/>
      <c r="V11" s="11">
        <v>0.81799999999999995</v>
      </c>
      <c r="W11" s="12">
        <v>0.33917000000000003</v>
      </c>
      <c r="X11" s="12">
        <v>1025.7</v>
      </c>
      <c r="Y11" s="11">
        <v>1.6135999999999999</v>
      </c>
      <c r="Z11" s="12">
        <v>3871.8</v>
      </c>
      <c r="AA11" s="6">
        <f t="shared" ref="AA11:AA42" si="8">W11-W10</f>
        <v>3.0650000000000011E-2</v>
      </c>
      <c r="AB11" s="6">
        <f t="shared" si="0"/>
        <v>2.5071700000000006E-2</v>
      </c>
      <c r="AE11" s="11">
        <v>0.81799999999999995</v>
      </c>
      <c r="AF11" s="12">
        <v>0.31694</v>
      </c>
      <c r="AG11" s="12">
        <v>946.62</v>
      </c>
      <c r="AH11" s="11">
        <v>1.9021999999999999</v>
      </c>
      <c r="AI11" s="12">
        <v>4560.3999999999996</v>
      </c>
      <c r="AJ11" s="6">
        <f t="shared" ref="AJ11:AJ56" si="9">AF11-AF10</f>
        <v>3.4700000000000009E-2</v>
      </c>
      <c r="AK11" s="6">
        <f t="shared" si="1"/>
        <v>2.8384600000000006E-2</v>
      </c>
      <c r="AL11" s="125"/>
      <c r="AM11" s="1"/>
      <c r="AN11" s="11">
        <v>0.81799999999999995</v>
      </c>
      <c r="AO11" s="12">
        <v>0.30034</v>
      </c>
      <c r="AP11" s="12">
        <v>873.92</v>
      </c>
      <c r="AQ11" s="11">
        <v>2.1539999999999999</v>
      </c>
      <c r="AR11" s="12">
        <v>5163.2</v>
      </c>
      <c r="AS11" s="6">
        <f>AO11-AO10</f>
        <v>3.891E-2</v>
      </c>
      <c r="AT11" s="6">
        <f t="shared" ref="AT11:AT43" si="10">AN11*AS11</f>
        <v>3.1828379999999996E-2</v>
      </c>
      <c r="AU11" s="125"/>
      <c r="AV11" s="1"/>
      <c r="AW11" s="1"/>
      <c r="AX11" s="1"/>
      <c r="AY11" s="1"/>
      <c r="AZ11" s="1"/>
      <c r="BA11" s="1"/>
      <c r="BB11" s="1"/>
      <c r="BC11" s="1"/>
      <c r="BD11" s="1"/>
      <c r="BE11" s="1"/>
      <c r="BF11" s="1"/>
      <c r="BG11" s="1"/>
      <c r="BH11" s="1"/>
      <c r="BI11" s="1"/>
      <c r="BJ11" s="1"/>
      <c r="BK11" s="1">
        <f t="shared" ref="BK11:BK74" si="11">LOG(BL11,10)</f>
        <v>-0.17652577082969889</v>
      </c>
      <c r="BL11" s="11">
        <v>0.66600000000000004</v>
      </c>
      <c r="BM11" s="12">
        <v>0.20424999999999999</v>
      </c>
      <c r="BN11" s="12">
        <v>777.95</v>
      </c>
      <c r="BO11" s="23">
        <v>0.58645000000000003</v>
      </c>
      <c r="BP11" s="12">
        <v>1726.5</v>
      </c>
      <c r="BQ11" s="1"/>
      <c r="BR11" s="11">
        <v>0.66600000000000004</v>
      </c>
      <c r="BS11" s="12">
        <v>0.24718000000000001</v>
      </c>
      <c r="BT11" s="12">
        <v>945.99</v>
      </c>
      <c r="BU11" s="23">
        <v>0.69133999999999995</v>
      </c>
      <c r="BV11" s="12">
        <v>2036.9</v>
      </c>
      <c r="BW11" s="12"/>
      <c r="BX11" s="158">
        <v>0.66600000000000004</v>
      </c>
      <c r="BY11" s="159">
        <v>0.32074000000000003</v>
      </c>
      <c r="BZ11" s="159">
        <v>1073.4000000000001</v>
      </c>
      <c r="CA11" s="158">
        <v>1.3209</v>
      </c>
      <c r="CB11" s="159">
        <v>3966.6</v>
      </c>
      <c r="CC11" s="6">
        <f>BY11-BY10</f>
        <v>4.6470000000000011E-2</v>
      </c>
      <c r="CD11" s="6">
        <f t="shared" ref="CD11:CD74" si="12">BX11*CC11</f>
        <v>3.0949020000000008E-2</v>
      </c>
      <c r="CE11" s="239"/>
      <c r="CF11" s="91"/>
      <c r="CG11" s="158">
        <v>0.66600000000000004</v>
      </c>
      <c r="CH11" s="159">
        <v>0.26506999999999997</v>
      </c>
      <c r="CI11" s="159">
        <v>974.77</v>
      </c>
      <c r="CJ11" s="158">
        <v>0.98219999999999996</v>
      </c>
      <c r="CK11" s="159">
        <v>2899.4</v>
      </c>
      <c r="CL11" s="6">
        <f>CH11-CH10</f>
        <v>1.9999999999999962E-2</v>
      </c>
      <c r="CM11" s="6">
        <f t="shared" ref="CM11:CM74" si="13">CG11*CL11</f>
        <v>1.3319999999999976E-2</v>
      </c>
      <c r="CN11" s="159"/>
      <c r="CO11" s="159"/>
      <c r="CV11" s="1"/>
    </row>
    <row r="12" spans="1:203">
      <c r="A12" s="4">
        <v>0.85199999999999998</v>
      </c>
      <c r="B12" s="4">
        <f t="shared" si="2"/>
        <v>-6.9560405233299885E-2</v>
      </c>
      <c r="C12" s="6">
        <v>0.16936000000000001</v>
      </c>
      <c r="D12" s="6">
        <v>611.41999999999996</v>
      </c>
      <c r="E12" s="5">
        <v>2.6501E-2</v>
      </c>
      <c r="F12" s="6">
        <v>62.21</v>
      </c>
      <c r="G12" s="4">
        <f t="shared" si="3"/>
        <v>-5.3999745008088915</v>
      </c>
      <c r="H12" s="4">
        <f t="shared" si="4"/>
        <v>-5.0697237715301764</v>
      </c>
      <c r="I12" s="6">
        <f t="shared" ref="I12:I42" si="14">C12-C11</f>
        <v>9.5000000000000639E-4</v>
      </c>
      <c r="J12" s="6">
        <f t="shared" si="5"/>
        <v>8.0940000000000547E-4</v>
      </c>
      <c r="K12" s="2"/>
      <c r="M12" s="4">
        <v>0.85199999999999998</v>
      </c>
      <c r="N12" s="6">
        <v>0.29947000000000001</v>
      </c>
      <c r="O12" s="6">
        <v>1050.9000000000001</v>
      </c>
      <c r="P12" s="5">
        <v>0.15185000000000001</v>
      </c>
      <c r="Q12" s="6">
        <v>350.64</v>
      </c>
      <c r="R12" s="6">
        <f t="shared" si="6"/>
        <v>3.3299999999999996E-3</v>
      </c>
      <c r="S12" s="6">
        <f t="shared" si="7"/>
        <v>2.8371599999999996E-3</v>
      </c>
      <c r="T12" s="125"/>
      <c r="V12" s="11">
        <v>0.85199999999999998</v>
      </c>
      <c r="W12" s="12">
        <v>0.36592000000000002</v>
      </c>
      <c r="X12" s="12">
        <v>1088.4000000000001</v>
      </c>
      <c r="Y12" s="11">
        <v>1.2766999999999999</v>
      </c>
      <c r="Z12" s="12">
        <v>2944.5</v>
      </c>
      <c r="AA12" s="6">
        <f t="shared" si="8"/>
        <v>2.6749999999999996E-2</v>
      </c>
      <c r="AB12" s="6">
        <f t="shared" si="0"/>
        <v>2.2790999999999995E-2</v>
      </c>
      <c r="AE12" s="11">
        <v>0.85199999999999998</v>
      </c>
      <c r="AF12" s="12">
        <v>0.34989999999999999</v>
      </c>
      <c r="AG12" s="12">
        <v>1024</v>
      </c>
      <c r="AH12" s="11">
        <v>1.6558999999999999</v>
      </c>
      <c r="AI12" s="12">
        <v>3814.4</v>
      </c>
      <c r="AJ12" s="6">
        <f t="shared" si="9"/>
        <v>3.2959999999999989E-2</v>
      </c>
      <c r="AK12" s="6">
        <f t="shared" si="1"/>
        <v>2.8081919999999989E-2</v>
      </c>
      <c r="AL12" s="125"/>
      <c r="AM12" s="1"/>
      <c r="AN12" s="11">
        <v>0.85199999999999998</v>
      </c>
      <c r="AO12" s="12">
        <v>0.33805000000000002</v>
      </c>
      <c r="AP12" s="12">
        <v>962.45</v>
      </c>
      <c r="AQ12" s="11">
        <v>1.9055</v>
      </c>
      <c r="AR12" s="12">
        <v>4388.8</v>
      </c>
      <c r="AS12" s="6">
        <f t="shared" ref="AS12:AS42" si="15">AO12-AO11</f>
        <v>3.7710000000000021E-2</v>
      </c>
      <c r="AT12" s="6">
        <f t="shared" si="10"/>
        <v>3.2128920000000019E-2</v>
      </c>
      <c r="AU12" s="125"/>
      <c r="AV12" s="1"/>
      <c r="AW12" s="1"/>
      <c r="AX12" s="1"/>
      <c r="AY12" s="1"/>
      <c r="AZ12" s="1"/>
      <c r="BA12" s="1"/>
      <c r="BB12" s="1"/>
      <c r="BC12" s="1"/>
      <c r="BD12" s="1"/>
      <c r="BE12" s="1"/>
      <c r="BF12" s="1"/>
      <c r="BG12" s="1"/>
      <c r="BH12" s="1"/>
      <c r="BI12" s="1"/>
      <c r="BJ12" s="1"/>
      <c r="BK12" s="1">
        <f t="shared" si="11"/>
        <v>-0.1586405295451451</v>
      </c>
      <c r="BL12" s="11">
        <v>0.69399999999999995</v>
      </c>
      <c r="BM12" s="12">
        <v>0.21429000000000001</v>
      </c>
      <c r="BN12" s="12">
        <v>806.9</v>
      </c>
      <c r="BO12" s="23">
        <v>0.60848999999999998</v>
      </c>
      <c r="BP12" s="12">
        <v>1715.8</v>
      </c>
      <c r="BQ12" s="1"/>
      <c r="BR12" s="11">
        <v>0.69399999999999995</v>
      </c>
      <c r="BS12" s="12">
        <v>0.25856000000000001</v>
      </c>
      <c r="BT12" s="12">
        <v>978.8</v>
      </c>
      <c r="BU12" s="23">
        <v>0.65861999999999998</v>
      </c>
      <c r="BV12" s="12">
        <v>1858.8</v>
      </c>
      <c r="BW12" s="12"/>
      <c r="BX12" s="158">
        <v>0.69399999999999995</v>
      </c>
      <c r="BY12" s="159">
        <v>0.32074000000000003</v>
      </c>
      <c r="BZ12" s="159">
        <v>1073.4000000000001</v>
      </c>
      <c r="CA12" s="158">
        <v>0.32752999999999999</v>
      </c>
      <c r="CB12" s="159">
        <v>906.04</v>
      </c>
      <c r="CC12" s="6">
        <f t="shared" ref="CC12:CC75" si="16">BY12-BY11</f>
        <v>0</v>
      </c>
      <c r="CD12" s="6">
        <f t="shared" si="12"/>
        <v>0</v>
      </c>
      <c r="CE12" s="159"/>
      <c r="CF12" s="91"/>
      <c r="CG12" s="158">
        <v>0.69399999999999995</v>
      </c>
      <c r="CH12" s="159">
        <v>0.27961999999999998</v>
      </c>
      <c r="CI12" s="159">
        <v>1016.7</v>
      </c>
      <c r="CJ12" s="158">
        <v>0.74314999999999998</v>
      </c>
      <c r="CK12" s="159">
        <v>2102.9</v>
      </c>
      <c r="CL12" s="6">
        <f t="shared" ref="CL12:CL75" si="17">CH12-CH11</f>
        <v>1.4550000000000007E-2</v>
      </c>
      <c r="CM12" s="6">
        <f t="shared" si="13"/>
        <v>1.0097700000000005E-2</v>
      </c>
      <c r="CN12" s="159"/>
      <c r="CO12" s="159"/>
      <c r="CV12" s="1"/>
    </row>
    <row r="13" spans="1:203">
      <c r="A13" s="4">
        <v>0.88900000000000001</v>
      </c>
      <c r="B13" s="4">
        <f t="shared" si="2"/>
        <v>-5.1098239029786295E-2</v>
      </c>
      <c r="C13" s="6">
        <v>0.16936000000000001</v>
      </c>
      <c r="D13" s="6">
        <v>611.41999999999996</v>
      </c>
      <c r="E13" s="5">
        <v>0</v>
      </c>
      <c r="F13" s="6">
        <v>0</v>
      </c>
      <c r="G13" s="4">
        <f t="shared" si="3"/>
        <v>-4.8976407836183444</v>
      </c>
      <c r="H13" s="4">
        <f t="shared" si="4"/>
        <v>-4.5688140915501325</v>
      </c>
      <c r="I13" s="6">
        <f>C13-C12</f>
        <v>0</v>
      </c>
      <c r="J13" s="6">
        <f t="shared" si="5"/>
        <v>0</v>
      </c>
      <c r="K13" s="2"/>
      <c r="M13" s="4">
        <v>0.88900000000000001</v>
      </c>
      <c r="N13" s="6">
        <v>0.30163000000000001</v>
      </c>
      <c r="O13" s="6">
        <v>1055.7</v>
      </c>
      <c r="P13" s="5">
        <v>0.14005999999999999</v>
      </c>
      <c r="Q13" s="6">
        <v>307.86</v>
      </c>
      <c r="R13" s="6">
        <f t="shared" si="6"/>
        <v>2.1599999999999953E-3</v>
      </c>
      <c r="S13" s="6">
        <f t="shared" si="7"/>
        <v>1.9202399999999958E-3</v>
      </c>
      <c r="T13" s="125"/>
      <c r="V13" s="11">
        <v>0.88900000000000001</v>
      </c>
      <c r="W13" s="12">
        <v>0.38532</v>
      </c>
      <c r="X13" s="12">
        <v>1132.0999999999999</v>
      </c>
      <c r="Y13" s="11">
        <v>0.91278000000000004</v>
      </c>
      <c r="Z13" s="12">
        <v>2019.7</v>
      </c>
      <c r="AA13" s="6">
        <f t="shared" si="8"/>
        <v>1.9399999999999973E-2</v>
      </c>
      <c r="AB13" s="6">
        <f t="shared" si="0"/>
        <v>1.7246599999999977E-2</v>
      </c>
      <c r="AE13" s="11">
        <v>0.88900000000000001</v>
      </c>
      <c r="AF13" s="12">
        <v>0.37679000000000001</v>
      </c>
      <c r="AG13" s="12">
        <v>1084.5</v>
      </c>
      <c r="AH13" s="11">
        <v>1.22</v>
      </c>
      <c r="AI13" s="12">
        <v>2701.8</v>
      </c>
      <c r="AJ13" s="6">
        <f t="shared" si="9"/>
        <v>2.6890000000000025E-2</v>
      </c>
      <c r="AK13" s="6">
        <f t="shared" si="1"/>
        <v>2.3905210000000024E-2</v>
      </c>
      <c r="AL13" s="125"/>
      <c r="AM13" s="1"/>
      <c r="AN13" s="11">
        <v>0.88900000000000001</v>
      </c>
      <c r="AO13" s="12">
        <v>0.36921999999999999</v>
      </c>
      <c r="AP13" s="12">
        <v>1032.5999999999999</v>
      </c>
      <c r="AQ13" s="11">
        <v>1.4865999999999999</v>
      </c>
      <c r="AR13" s="12">
        <v>3288.4</v>
      </c>
      <c r="AS13" s="6">
        <f t="shared" si="15"/>
        <v>3.1169999999999976E-2</v>
      </c>
      <c r="AT13" s="6">
        <f t="shared" si="10"/>
        <v>2.7710129999999979E-2</v>
      </c>
      <c r="AV13" s="1"/>
      <c r="AW13" s="1"/>
      <c r="AX13" s="1"/>
      <c r="AY13" s="1"/>
      <c r="AZ13" s="1"/>
      <c r="BA13" s="1"/>
      <c r="BB13" s="1"/>
      <c r="BC13" s="1"/>
      <c r="BD13" s="1"/>
      <c r="BE13" s="1"/>
      <c r="BF13" s="1"/>
      <c r="BG13" s="1"/>
      <c r="BH13" s="1"/>
      <c r="BI13" s="1"/>
      <c r="BJ13" s="1"/>
      <c r="BK13" s="1">
        <f t="shared" si="11"/>
        <v>-0.14086170270546919</v>
      </c>
      <c r="BL13" s="11">
        <v>0.72299999999999998</v>
      </c>
      <c r="BM13" s="12">
        <v>0.22595000000000001</v>
      </c>
      <c r="BN13" s="12">
        <v>839.15</v>
      </c>
      <c r="BO13" s="23">
        <v>0.58448999999999995</v>
      </c>
      <c r="BP13" s="12">
        <v>1588.7</v>
      </c>
      <c r="BQ13" s="1"/>
      <c r="BR13" s="11">
        <v>0.72299999999999998</v>
      </c>
      <c r="BS13" s="12">
        <v>0.27067000000000002</v>
      </c>
      <c r="BT13" s="12">
        <v>1012.3</v>
      </c>
      <c r="BU13" s="23">
        <v>0.69828999999999997</v>
      </c>
      <c r="BV13" s="12">
        <v>1892.3</v>
      </c>
      <c r="BW13" s="12"/>
      <c r="BX13" s="158">
        <v>0.72299999999999998</v>
      </c>
      <c r="BY13" s="159">
        <v>0.33241999999999999</v>
      </c>
      <c r="BZ13" s="159">
        <v>1105.7</v>
      </c>
      <c r="CA13" s="158">
        <v>0.68286999999999998</v>
      </c>
      <c r="CB13" s="159">
        <v>1850.1</v>
      </c>
      <c r="CC13" s="6">
        <f t="shared" si="16"/>
        <v>1.1679999999999968E-2</v>
      </c>
      <c r="CD13" s="6">
        <f t="shared" si="12"/>
        <v>8.4446399999999772E-3</v>
      </c>
      <c r="CE13" s="159"/>
      <c r="CF13" s="91"/>
      <c r="CG13" s="158">
        <v>0.72299999999999998</v>
      </c>
      <c r="CH13" s="159">
        <v>0.29157</v>
      </c>
      <c r="CI13" s="159">
        <v>1049.8</v>
      </c>
      <c r="CJ13" s="158">
        <v>0.69074000000000002</v>
      </c>
      <c r="CK13" s="159">
        <v>1871.8</v>
      </c>
      <c r="CL13" s="6">
        <f t="shared" si="17"/>
        <v>1.1950000000000016E-2</v>
      </c>
      <c r="CM13" s="6">
        <f t="shared" si="13"/>
        <v>8.6398500000000114E-3</v>
      </c>
      <c r="CN13" s="159"/>
      <c r="CO13" s="159"/>
      <c r="CV13" s="1"/>
    </row>
    <row r="14" spans="1:203">
      <c r="A14" s="4">
        <v>0.92600000000000005</v>
      </c>
      <c r="B14" s="4">
        <f t="shared" si="2"/>
        <v>-3.3389013318065645E-2</v>
      </c>
      <c r="C14" s="6">
        <v>0.16936000000000001</v>
      </c>
      <c r="D14" s="6">
        <v>611.41999999999996</v>
      </c>
      <c r="E14" s="5">
        <v>1.0518E-2</v>
      </c>
      <c r="F14" s="6">
        <v>21.776</v>
      </c>
      <c r="G14" s="4">
        <f t="shared" si="3"/>
        <v>-4.4391704905842548</v>
      </c>
      <c r="H14" s="4">
        <f t="shared" si="4"/>
        <v>-4.0981753336268909</v>
      </c>
      <c r="I14" s="6">
        <f t="shared" si="14"/>
        <v>0</v>
      </c>
      <c r="J14" s="6">
        <f t="shared" si="5"/>
        <v>0</v>
      </c>
      <c r="K14" s="73">
        <f>SUM(I10:I13)</f>
        <v>0.16936000000000001</v>
      </c>
      <c r="M14" s="4">
        <v>0.92600000000000005</v>
      </c>
      <c r="N14" s="6">
        <v>0.30453999999999998</v>
      </c>
      <c r="O14" s="6">
        <v>1062</v>
      </c>
      <c r="P14" s="5">
        <v>0.20166999999999999</v>
      </c>
      <c r="Q14" s="6">
        <v>424.75</v>
      </c>
      <c r="R14" s="6">
        <f t="shared" si="6"/>
        <v>2.9099999999999682E-3</v>
      </c>
      <c r="S14" s="6">
        <f t="shared" si="7"/>
        <v>2.6946599999999707E-3</v>
      </c>
      <c r="T14" s="73">
        <f>SUM(R10:R13)</f>
        <v>0.30163000000000001</v>
      </c>
      <c r="V14" s="11">
        <v>0.92600000000000005</v>
      </c>
      <c r="W14" s="12">
        <v>0.39893000000000001</v>
      </c>
      <c r="X14" s="12">
        <v>1161.5</v>
      </c>
      <c r="Y14" s="11">
        <v>0.76454999999999995</v>
      </c>
      <c r="Z14" s="12">
        <v>1616.7</v>
      </c>
      <c r="AA14" s="6">
        <f t="shared" si="8"/>
        <v>1.3610000000000011E-2</v>
      </c>
      <c r="AB14" s="6">
        <f t="shared" si="0"/>
        <v>1.2602860000000011E-2</v>
      </c>
      <c r="AC14" s="73">
        <f>SUM(AA10:AA14)</f>
        <v>0.39893000000000001</v>
      </c>
      <c r="AE14" s="11">
        <v>0.92600000000000005</v>
      </c>
      <c r="AF14" s="12">
        <v>0.39402999999999999</v>
      </c>
      <c r="AG14" s="12">
        <v>1121.7</v>
      </c>
      <c r="AH14" s="11">
        <v>0.86948000000000003</v>
      </c>
      <c r="AI14" s="12">
        <v>1842.9</v>
      </c>
      <c r="AJ14" s="6">
        <f t="shared" si="9"/>
        <v>1.7239999999999978E-2</v>
      </c>
      <c r="AK14" s="6">
        <f t="shared" si="1"/>
        <v>1.596423999999998E-2</v>
      </c>
      <c r="AL14" s="73">
        <f>SUM(AJ10:AJ14)</f>
        <v>0.39402999999999999</v>
      </c>
      <c r="AN14" s="11">
        <v>0.92600000000000005</v>
      </c>
      <c r="AO14" s="12">
        <v>0.39182</v>
      </c>
      <c r="AP14" s="12">
        <v>1081.4000000000001</v>
      </c>
      <c r="AQ14" s="11">
        <v>1.1595</v>
      </c>
      <c r="AR14" s="12">
        <v>2456.6999999999998</v>
      </c>
      <c r="AS14" s="6">
        <f t="shared" si="15"/>
        <v>2.2600000000000009E-2</v>
      </c>
      <c r="AT14" s="6">
        <f t="shared" si="10"/>
        <v>2.0927600000000008E-2</v>
      </c>
      <c r="AU14" s="73">
        <f>SUM(AS10:AS15)</f>
        <v>0.41105000000000003</v>
      </c>
      <c r="AW14" s="1"/>
      <c r="AX14" s="1"/>
      <c r="AY14" s="1"/>
      <c r="AZ14" s="1"/>
      <c r="BA14" s="1"/>
      <c r="BB14" s="1"/>
      <c r="BC14" s="1"/>
      <c r="BD14" s="1"/>
      <c r="BE14" s="1"/>
      <c r="BF14" s="1"/>
      <c r="BG14" s="1"/>
      <c r="BH14" s="1"/>
      <c r="BI14" s="1"/>
      <c r="BJ14" s="1"/>
      <c r="BK14" s="1">
        <f t="shared" si="11"/>
        <v>-0.12320502379929942</v>
      </c>
      <c r="BL14" s="11">
        <v>0.753</v>
      </c>
      <c r="BM14" s="12">
        <v>0.23499999999999999</v>
      </c>
      <c r="BN14" s="12">
        <v>863.2</v>
      </c>
      <c r="BO14" s="23">
        <v>0.36101</v>
      </c>
      <c r="BP14" s="12">
        <v>947.2</v>
      </c>
      <c r="BR14" s="11">
        <v>0.753</v>
      </c>
      <c r="BS14" s="12">
        <v>0.28331000000000001</v>
      </c>
      <c r="BT14" s="12">
        <v>1045.9000000000001</v>
      </c>
      <c r="BU14" s="23">
        <v>0.73711000000000004</v>
      </c>
      <c r="BV14" s="12">
        <v>1916.3</v>
      </c>
      <c r="BW14" s="12"/>
      <c r="BX14" s="158">
        <v>0.753</v>
      </c>
      <c r="BY14" s="159">
        <v>0.34494000000000002</v>
      </c>
      <c r="BZ14" s="159">
        <v>1138.9000000000001</v>
      </c>
      <c r="CA14" s="158">
        <v>0.67286000000000001</v>
      </c>
      <c r="CB14" s="159">
        <v>1752.2</v>
      </c>
      <c r="CC14" s="6">
        <f t="shared" si="16"/>
        <v>1.2520000000000031E-2</v>
      </c>
      <c r="CD14" s="6">
        <f t="shared" si="12"/>
        <v>9.427560000000024E-3</v>
      </c>
      <c r="CE14" s="159"/>
      <c r="CG14" s="158">
        <v>0.753</v>
      </c>
      <c r="CH14" s="159">
        <v>0.30409999999999998</v>
      </c>
      <c r="CI14" s="159">
        <v>1083</v>
      </c>
      <c r="CJ14" s="158">
        <v>0.76063000000000003</v>
      </c>
      <c r="CK14" s="159">
        <v>1975.9</v>
      </c>
      <c r="CL14" s="6">
        <f t="shared" si="17"/>
        <v>1.2529999999999986E-2</v>
      </c>
      <c r="CM14" s="6">
        <f t="shared" si="13"/>
        <v>9.4350899999999897E-3</v>
      </c>
      <c r="CN14" s="159"/>
      <c r="CO14" s="159"/>
    </row>
    <row r="15" spans="1:203">
      <c r="A15" s="4">
        <v>0.96599999999999997</v>
      </c>
      <c r="B15" s="4">
        <f t="shared" si="2"/>
        <v>-1.5022873584506671E-2</v>
      </c>
      <c r="C15" s="6">
        <v>0.16974</v>
      </c>
      <c r="D15" s="6">
        <v>612.21</v>
      </c>
      <c r="E15" s="5">
        <v>5.3821000000000001E-2</v>
      </c>
      <c r="F15" s="6">
        <v>107.77</v>
      </c>
      <c r="G15" s="4">
        <f t="shared" si="3"/>
        <v>-3.9866942707879787</v>
      </c>
      <c r="H15" s="4">
        <f t="shared" si="4"/>
        <v>-3.6208449477222207</v>
      </c>
      <c r="I15" s="6">
        <f t="shared" si="14"/>
        <v>3.7999999999999146E-4</v>
      </c>
      <c r="J15" s="6">
        <f t="shared" si="5"/>
        <v>3.6707999999999175E-4</v>
      </c>
      <c r="K15" s="73">
        <f>SUM(I13:I20)</f>
        <v>5.7799999999999796E-3</v>
      </c>
      <c r="M15" s="4">
        <v>0.96599999999999997</v>
      </c>
      <c r="N15" s="6">
        <v>0.30890000000000001</v>
      </c>
      <c r="O15" s="6">
        <v>1071.0999999999999</v>
      </c>
      <c r="P15" s="5">
        <v>0.26274999999999998</v>
      </c>
      <c r="Q15" s="6">
        <v>531.95000000000005</v>
      </c>
      <c r="R15" s="6">
        <f t="shared" si="6"/>
        <v>4.3600000000000305E-3</v>
      </c>
      <c r="S15" s="6">
        <f t="shared" si="7"/>
        <v>4.2117600000000296E-3</v>
      </c>
      <c r="T15" s="73">
        <f>SUM(R13:R25)</f>
        <v>3.9829999999999977E-2</v>
      </c>
      <c r="V15" s="11">
        <v>0.96599999999999997</v>
      </c>
      <c r="W15" s="12">
        <v>0.41291</v>
      </c>
      <c r="X15" s="12">
        <v>1190.4000000000001</v>
      </c>
      <c r="Y15" s="11">
        <v>0.83357999999999999</v>
      </c>
      <c r="Z15" s="12">
        <v>1687.9</v>
      </c>
      <c r="AA15" s="6">
        <f t="shared" si="8"/>
        <v>1.3979999999999992E-2</v>
      </c>
      <c r="AB15" s="6">
        <f t="shared" si="0"/>
        <v>1.3504679999999993E-2</v>
      </c>
      <c r="AC15" s="73">
        <f>SUM(AA14:AA24)</f>
        <v>0.1694</v>
      </c>
      <c r="AE15" s="11">
        <v>0.96599999999999997</v>
      </c>
      <c r="AF15" s="12">
        <v>0.40816000000000002</v>
      </c>
      <c r="AG15" s="12">
        <v>1151</v>
      </c>
      <c r="AH15" s="11">
        <v>0.84097</v>
      </c>
      <c r="AI15" s="12">
        <v>1703</v>
      </c>
      <c r="AJ15" s="6">
        <f t="shared" si="9"/>
        <v>1.4130000000000031E-2</v>
      </c>
      <c r="AK15" s="6">
        <f t="shared" si="1"/>
        <v>1.3649580000000029E-2</v>
      </c>
      <c r="AL15" s="73">
        <f>SUM(AJ14:AJ24)</f>
        <v>0.18937999999999994</v>
      </c>
      <c r="AN15" s="11">
        <v>0.96599999999999997</v>
      </c>
      <c r="AO15" s="12">
        <v>0.41105000000000003</v>
      </c>
      <c r="AP15" s="12">
        <v>1121.2</v>
      </c>
      <c r="AQ15" s="11">
        <v>1.0668</v>
      </c>
      <c r="AR15" s="12">
        <v>2163.3000000000002</v>
      </c>
      <c r="AS15" s="6">
        <f t="shared" si="15"/>
        <v>1.9230000000000025E-2</v>
      </c>
      <c r="AT15" s="6">
        <f t="shared" si="10"/>
        <v>1.8576180000000022E-2</v>
      </c>
      <c r="AU15" s="73">
        <f>SUM(AS15:AS24)</f>
        <v>0.20834999999999998</v>
      </c>
      <c r="BK15" s="1">
        <f t="shared" si="11"/>
        <v>-0.10513034325474743</v>
      </c>
      <c r="BL15" s="11">
        <v>0.78500000000000003</v>
      </c>
      <c r="BM15" s="12">
        <v>0.23885000000000001</v>
      </c>
      <c r="BN15" s="12">
        <v>872.99</v>
      </c>
      <c r="BO15" s="23">
        <v>0.33232</v>
      </c>
      <c r="BP15" s="12">
        <v>823.5</v>
      </c>
      <c r="BR15" s="11">
        <v>0.78500000000000003</v>
      </c>
      <c r="BS15" s="12">
        <v>0.29701</v>
      </c>
      <c r="BT15" s="12">
        <v>1080.8</v>
      </c>
      <c r="BU15" s="23">
        <v>0.83101999999999998</v>
      </c>
      <c r="BV15" s="12">
        <v>2071</v>
      </c>
      <c r="BW15" s="12"/>
      <c r="BX15" s="168">
        <v>0.78500000000000003</v>
      </c>
      <c r="BY15" s="169">
        <v>0.35646</v>
      </c>
      <c r="BZ15" s="169">
        <v>1168.3</v>
      </c>
      <c r="CA15" s="168">
        <v>1.1962999999999999</v>
      </c>
      <c r="CB15" s="169">
        <v>2957.8</v>
      </c>
      <c r="CC15" s="6">
        <f t="shared" si="16"/>
        <v>1.1519999999999975E-2</v>
      </c>
      <c r="CD15" s="6">
        <f t="shared" si="12"/>
        <v>9.0431999999999804E-3</v>
      </c>
      <c r="CE15" s="73">
        <f>SUM(CC10:CC17)</f>
        <v>0.39745000000000003</v>
      </c>
      <c r="CF15" s="170"/>
      <c r="CG15" s="168">
        <v>0.78500000000000003</v>
      </c>
      <c r="CH15" s="169">
        <v>0.31874999999999998</v>
      </c>
      <c r="CI15" s="169">
        <v>1120.4000000000001</v>
      </c>
      <c r="CJ15" s="168">
        <v>0.84323000000000004</v>
      </c>
      <c r="CK15" s="169">
        <v>2103.6</v>
      </c>
      <c r="CL15" s="6">
        <f t="shared" si="17"/>
        <v>1.4649999999999996E-2</v>
      </c>
      <c r="CM15" s="6">
        <f t="shared" si="13"/>
        <v>1.1500249999999998E-2</v>
      </c>
      <c r="CN15" s="73"/>
      <c r="CO15" s="73">
        <f>SUM(CL10:CL18)</f>
        <v>0.36020999999999997</v>
      </c>
    </row>
    <row r="16" spans="1:203">
      <c r="A16" s="20">
        <v>1.0069999999999999</v>
      </c>
      <c r="B16" s="4">
        <f t="shared" si="2"/>
        <v>3.0294705536179616E-3</v>
      </c>
      <c r="C16" s="21">
        <v>0.17132</v>
      </c>
      <c r="D16" s="21">
        <v>615.35</v>
      </c>
      <c r="E16" s="22">
        <v>0.10033</v>
      </c>
      <c r="F16" s="21">
        <v>194.52</v>
      </c>
      <c r="G16" s="4">
        <f t="shared" si="3"/>
        <v>-3.5636672766104898</v>
      </c>
      <c r="H16" s="4">
        <f t="shared" si="4"/>
        <v>-3.162906889914253</v>
      </c>
      <c r="I16" s="6">
        <f t="shared" si="14"/>
        <v>1.5799999999999981E-3</v>
      </c>
      <c r="J16" s="6">
        <f t="shared" si="5"/>
        <v>1.5910599999999979E-3</v>
      </c>
      <c r="K16" s="73">
        <f>SUM(I31:I39)</f>
        <v>3.1899999999999984E-3</v>
      </c>
      <c r="M16" s="20">
        <v>1.0069999999999999</v>
      </c>
      <c r="N16" s="21">
        <v>0.31411</v>
      </c>
      <c r="O16" s="21">
        <v>1081.4000000000001</v>
      </c>
      <c r="P16" s="22">
        <v>0.29172999999999999</v>
      </c>
      <c r="Q16" s="21">
        <v>566.97</v>
      </c>
      <c r="R16" s="6">
        <f t="shared" si="6"/>
        <v>5.2099999999999924E-3</v>
      </c>
      <c r="S16" s="6">
        <f t="shared" si="7"/>
        <v>5.2464699999999918E-3</v>
      </c>
      <c r="T16" s="73">
        <f>SUM(R31:R38)</f>
        <v>4.339999999999955E-3</v>
      </c>
      <c r="V16" s="11">
        <v>1.0069999999999999</v>
      </c>
      <c r="W16" s="12">
        <v>0.42929</v>
      </c>
      <c r="X16" s="12">
        <v>1223</v>
      </c>
      <c r="Y16" s="11">
        <v>0.97155000000000002</v>
      </c>
      <c r="Z16" s="12">
        <v>1886</v>
      </c>
      <c r="AA16" s="6">
        <f t="shared" si="8"/>
        <v>1.6380000000000006E-2</v>
      </c>
      <c r="AB16" s="6">
        <f t="shared" si="0"/>
        <v>1.6494660000000005E-2</v>
      </c>
      <c r="AC16" s="73">
        <f>SUM(AA31:AA41)</f>
        <v>7.3770000000000002E-2</v>
      </c>
      <c r="AE16" s="11">
        <v>1.0069999999999999</v>
      </c>
      <c r="AF16" s="12">
        <v>0.42465999999999998</v>
      </c>
      <c r="AG16" s="12">
        <v>1183.7</v>
      </c>
      <c r="AH16" s="11">
        <v>0.99990999999999997</v>
      </c>
      <c r="AI16" s="12">
        <v>1940.2</v>
      </c>
      <c r="AJ16" s="6">
        <f t="shared" si="9"/>
        <v>1.6499999999999959E-2</v>
      </c>
      <c r="AK16" s="6">
        <f t="shared" si="1"/>
        <v>1.6615499999999957E-2</v>
      </c>
      <c r="AL16" s="73">
        <f>SUM(AJ31:AJ41)</f>
        <v>0.10548000000000002</v>
      </c>
      <c r="AN16" s="11">
        <v>1.0069999999999999</v>
      </c>
      <c r="AO16" s="12">
        <v>0.43068000000000001</v>
      </c>
      <c r="AP16" s="12">
        <v>1160.2</v>
      </c>
      <c r="AQ16" s="11">
        <v>1.1601999999999999</v>
      </c>
      <c r="AR16" s="12">
        <v>2252.4</v>
      </c>
      <c r="AS16" s="6">
        <f t="shared" si="15"/>
        <v>1.9629999999999981E-2</v>
      </c>
      <c r="AT16" s="6">
        <f t="shared" si="10"/>
        <v>1.9767409999999978E-2</v>
      </c>
      <c r="AU16" s="73">
        <f>SUM(AS31:AS41)</f>
        <v>0.17349999999999999</v>
      </c>
      <c r="BK16" s="1">
        <f t="shared" si="11"/>
        <v>-8.7246696328677029E-2</v>
      </c>
      <c r="BL16" s="11">
        <v>0.81799999999999995</v>
      </c>
      <c r="BM16" s="12">
        <v>0.24695</v>
      </c>
      <c r="BN16" s="12">
        <v>892.81</v>
      </c>
      <c r="BO16" s="23">
        <v>0.66725000000000001</v>
      </c>
      <c r="BP16" s="12">
        <v>1588.6</v>
      </c>
      <c r="BR16" s="24">
        <v>0.81799999999999995</v>
      </c>
      <c r="BS16" s="25">
        <v>0.31319000000000002</v>
      </c>
      <c r="BT16" s="25">
        <v>1120.3</v>
      </c>
      <c r="BU16" s="29">
        <v>0.91746000000000005</v>
      </c>
      <c r="BV16" s="25">
        <v>2198.1</v>
      </c>
      <c r="BW16" s="25"/>
      <c r="BX16" s="158">
        <v>0.81799999999999995</v>
      </c>
      <c r="BY16" s="159">
        <v>0.38795000000000002</v>
      </c>
      <c r="BZ16" s="159">
        <v>1245.3</v>
      </c>
      <c r="CA16" s="158">
        <v>1.1524000000000001</v>
      </c>
      <c r="CB16" s="159">
        <v>2791.5</v>
      </c>
      <c r="CC16" s="6">
        <f t="shared" si="16"/>
        <v>3.1490000000000018E-2</v>
      </c>
      <c r="CD16" s="6">
        <f t="shared" si="12"/>
        <v>2.5758820000000012E-2</v>
      </c>
      <c r="CE16" s="73">
        <f>SUM(CC19:CC29)</f>
        <v>0.13391000000000003</v>
      </c>
      <c r="CF16" s="91"/>
      <c r="CG16" s="158">
        <v>0.81799999999999995</v>
      </c>
      <c r="CH16" s="159">
        <v>0.33442</v>
      </c>
      <c r="CI16" s="159">
        <v>1158.7</v>
      </c>
      <c r="CJ16" s="158">
        <v>0.83604000000000001</v>
      </c>
      <c r="CK16" s="159">
        <v>2005.5</v>
      </c>
      <c r="CL16" s="6">
        <f t="shared" si="17"/>
        <v>1.5670000000000017E-2</v>
      </c>
      <c r="CM16" s="6">
        <f t="shared" si="13"/>
        <v>1.2818060000000013E-2</v>
      </c>
      <c r="CN16" s="73"/>
      <c r="CO16" s="73">
        <f>SUM(CL19:CL29)</f>
        <v>0.11098000000000002</v>
      </c>
    </row>
    <row r="17" spans="1:93">
      <c r="A17" s="4">
        <v>1.0509999999999999</v>
      </c>
      <c r="B17" s="4">
        <f t="shared" si="2"/>
        <v>2.1602716028242191E-2</v>
      </c>
      <c r="C17" s="6">
        <v>0.17341999999999999</v>
      </c>
      <c r="D17" s="6">
        <v>619.33000000000004</v>
      </c>
      <c r="E17" s="5">
        <v>9.4280000000000003E-2</v>
      </c>
      <c r="F17" s="6">
        <v>176.49</v>
      </c>
      <c r="G17" s="4">
        <f t="shared" si="3"/>
        <v>-3.1498016017586661</v>
      </c>
      <c r="H17" s="4">
        <f t="shared" si="4"/>
        <v>-2.7039358018273063</v>
      </c>
      <c r="I17" s="6">
        <f t="shared" si="14"/>
        <v>2.0999999999999908E-3</v>
      </c>
      <c r="J17" s="6">
        <f t="shared" si="5"/>
        <v>2.2070999999999901E-3</v>
      </c>
      <c r="K17" s="2"/>
      <c r="M17" s="4">
        <v>1.0509999999999999</v>
      </c>
      <c r="N17" s="6">
        <v>0.31958999999999999</v>
      </c>
      <c r="O17" s="6">
        <v>1091.8</v>
      </c>
      <c r="P17" s="5">
        <v>0.28778999999999999</v>
      </c>
      <c r="Q17" s="6">
        <v>536.79</v>
      </c>
      <c r="R17" s="6">
        <f t="shared" si="6"/>
        <v>5.4799999999999849E-3</v>
      </c>
      <c r="S17" s="6">
        <f t="shared" si="7"/>
        <v>5.7594799999999835E-3</v>
      </c>
      <c r="T17" s="125"/>
      <c r="V17" s="11">
        <v>1.0509999999999999</v>
      </c>
      <c r="W17" s="12">
        <v>0.44849</v>
      </c>
      <c r="X17" s="12">
        <v>1259.5</v>
      </c>
      <c r="Y17" s="11">
        <v>1.0674999999999999</v>
      </c>
      <c r="Z17" s="12">
        <v>1988.9</v>
      </c>
      <c r="AA17" s="6">
        <f t="shared" si="8"/>
        <v>1.9199999999999995E-2</v>
      </c>
      <c r="AB17" s="6">
        <f t="shared" si="0"/>
        <v>2.0179199999999994E-2</v>
      </c>
      <c r="AE17" s="11">
        <v>1.0509999999999999</v>
      </c>
      <c r="AF17" s="12">
        <v>0.44478000000000001</v>
      </c>
      <c r="AG17" s="12">
        <v>1222</v>
      </c>
      <c r="AH17" s="11">
        <v>1.1520999999999999</v>
      </c>
      <c r="AI17" s="12">
        <v>2145.1</v>
      </c>
      <c r="AJ17" s="6">
        <f t="shared" si="9"/>
        <v>2.0120000000000027E-2</v>
      </c>
      <c r="AK17" s="6">
        <f t="shared" si="1"/>
        <v>2.1146120000000025E-2</v>
      </c>
      <c r="AL17" s="125"/>
      <c r="AN17" s="11">
        <v>1.0509999999999999</v>
      </c>
      <c r="AO17" s="12">
        <v>0.45354</v>
      </c>
      <c r="AP17" s="12">
        <v>1203.7</v>
      </c>
      <c r="AQ17" s="11">
        <v>1.3106</v>
      </c>
      <c r="AR17" s="12">
        <v>2440.1</v>
      </c>
      <c r="AS17" s="6">
        <f t="shared" si="15"/>
        <v>2.2859999999999991E-2</v>
      </c>
      <c r="AT17" s="6">
        <f t="shared" si="10"/>
        <v>2.4025859999999989E-2</v>
      </c>
      <c r="AU17" s="125"/>
      <c r="BK17" s="1">
        <f t="shared" si="11"/>
        <v>-6.9560405233299885E-2</v>
      </c>
      <c r="BL17" s="24">
        <v>0.85199999999999998</v>
      </c>
      <c r="BM17" s="25">
        <v>0.26257999999999998</v>
      </c>
      <c r="BN17" s="25">
        <v>929.5</v>
      </c>
      <c r="BO17" s="29">
        <v>0.79652999999999996</v>
      </c>
      <c r="BP17" s="25">
        <v>1834.2</v>
      </c>
      <c r="BR17" s="11">
        <v>0.85199999999999998</v>
      </c>
      <c r="BS17" s="12">
        <v>0.32963999999999999</v>
      </c>
      <c r="BT17" s="12">
        <v>1158.9000000000001</v>
      </c>
      <c r="BU17" s="23">
        <v>0.83048999999999995</v>
      </c>
      <c r="BV17" s="12">
        <v>1912.8</v>
      </c>
      <c r="BW17" s="12"/>
      <c r="BX17" s="158">
        <v>0.85199999999999998</v>
      </c>
      <c r="BY17" s="159">
        <v>0.39745000000000003</v>
      </c>
      <c r="BZ17" s="159">
        <v>1267.5999999999999</v>
      </c>
      <c r="CA17" s="158">
        <v>0.70955999999999997</v>
      </c>
      <c r="CB17" s="159">
        <v>1622</v>
      </c>
      <c r="CC17" s="6">
        <f t="shared" si="16"/>
        <v>9.5000000000000084E-3</v>
      </c>
      <c r="CD17" s="6">
        <f t="shared" si="12"/>
        <v>8.0940000000000074E-3</v>
      </c>
      <c r="CE17" s="73">
        <f>SUM(CC36:CC45)</f>
        <v>3.6780000000000035E-2</v>
      </c>
      <c r="CF17" s="91"/>
      <c r="CG17" s="158">
        <v>0.85199999999999998</v>
      </c>
      <c r="CH17" s="159">
        <v>0.34849000000000002</v>
      </c>
      <c r="CI17" s="159">
        <v>1191.7</v>
      </c>
      <c r="CJ17" s="158">
        <v>0.71353</v>
      </c>
      <c r="CK17" s="159">
        <v>1643.3</v>
      </c>
      <c r="CL17" s="6">
        <f t="shared" si="17"/>
        <v>1.4070000000000027E-2</v>
      </c>
      <c r="CM17" s="6">
        <f t="shared" si="13"/>
        <v>1.1987640000000023E-2</v>
      </c>
      <c r="CN17" s="73"/>
      <c r="CO17" s="73">
        <f>SUM(CL36:CL45)</f>
        <v>2.5590000000000002E-2</v>
      </c>
    </row>
    <row r="18" spans="1:93">
      <c r="A18" s="4">
        <v>1.0960000000000001</v>
      </c>
      <c r="B18" s="4">
        <f t="shared" si="2"/>
        <v>3.9810554148350386E-2</v>
      </c>
      <c r="C18" s="6">
        <v>0.17479</v>
      </c>
      <c r="D18" s="6">
        <v>621.84</v>
      </c>
      <c r="E18" s="5">
        <v>4.6711000000000003E-2</v>
      </c>
      <c r="F18" s="6">
        <v>84.518000000000001</v>
      </c>
      <c r="G18" s="4">
        <f t="shared" si="3"/>
        <v>-2.7640836532790098</v>
      </c>
      <c r="H18" s="4">
        <f t="shared" si="4"/>
        <v>-2.2664988881425217</v>
      </c>
      <c r="I18" s="6">
        <f t="shared" si="14"/>
        <v>1.3700000000000101E-3</v>
      </c>
      <c r="J18" s="6">
        <f t="shared" si="5"/>
        <v>1.5015200000000112E-3</v>
      </c>
      <c r="K18" s="2"/>
      <c r="M18" s="4">
        <v>1.0960000000000001</v>
      </c>
      <c r="N18" s="6">
        <v>0.32468999999999998</v>
      </c>
      <c r="O18" s="6">
        <v>1101.2</v>
      </c>
      <c r="P18" s="5">
        <v>0.27294000000000002</v>
      </c>
      <c r="Q18" s="6">
        <v>487.79</v>
      </c>
      <c r="R18" s="6">
        <f t="shared" si="6"/>
        <v>5.0999999999999934E-3</v>
      </c>
      <c r="S18" s="6">
        <f t="shared" si="7"/>
        <v>5.5895999999999932E-3</v>
      </c>
      <c r="T18" s="125"/>
      <c r="V18" s="24">
        <v>1.0960000000000001</v>
      </c>
      <c r="W18" s="25">
        <v>0.46855999999999998</v>
      </c>
      <c r="X18" s="25">
        <v>1296.0999999999999</v>
      </c>
      <c r="Y18" s="24">
        <v>1.2324999999999999</v>
      </c>
      <c r="Z18" s="25">
        <v>2196.5</v>
      </c>
      <c r="AA18" s="6">
        <f t="shared" si="8"/>
        <v>2.0069999999999977E-2</v>
      </c>
      <c r="AB18" s="6">
        <f t="shared" si="0"/>
        <v>2.1996719999999977E-2</v>
      </c>
      <c r="AE18" s="24">
        <v>1.0960000000000001</v>
      </c>
      <c r="AF18" s="25">
        <v>0.46703</v>
      </c>
      <c r="AG18" s="25">
        <v>1262.5999999999999</v>
      </c>
      <c r="AH18" s="24">
        <v>1.3804000000000001</v>
      </c>
      <c r="AI18" s="25">
        <v>2459.5</v>
      </c>
      <c r="AJ18" s="6">
        <f t="shared" si="9"/>
        <v>2.2249999999999992E-2</v>
      </c>
      <c r="AK18" s="6">
        <f t="shared" si="1"/>
        <v>2.4385999999999994E-2</v>
      </c>
      <c r="AL18" s="125"/>
      <c r="AN18" s="11">
        <v>1.0960000000000001</v>
      </c>
      <c r="AO18" s="12">
        <v>0.47887999999999997</v>
      </c>
      <c r="AP18" s="12">
        <v>1249.9000000000001</v>
      </c>
      <c r="AQ18" s="11">
        <v>1.5991</v>
      </c>
      <c r="AR18" s="12">
        <v>2848.3</v>
      </c>
      <c r="AS18" s="6">
        <f t="shared" si="15"/>
        <v>2.5339999999999974E-2</v>
      </c>
      <c r="AT18" s="6">
        <f t="shared" si="10"/>
        <v>2.7772639999999973E-2</v>
      </c>
      <c r="AU18" s="125"/>
      <c r="BK18" s="1">
        <f t="shared" si="11"/>
        <v>-5.1098239029786295E-2</v>
      </c>
      <c r="BL18" s="11">
        <v>0.88900000000000001</v>
      </c>
      <c r="BM18" s="12">
        <v>0.27575</v>
      </c>
      <c r="BN18" s="12">
        <v>959.11</v>
      </c>
      <c r="BO18" s="23">
        <v>0.47212999999999999</v>
      </c>
      <c r="BP18" s="12">
        <v>1052.4000000000001</v>
      </c>
      <c r="BR18" s="11">
        <v>0.88900000000000001</v>
      </c>
      <c r="BS18" s="12">
        <v>0.34321000000000002</v>
      </c>
      <c r="BT18" s="12">
        <v>1189.5</v>
      </c>
      <c r="BU18" s="23">
        <v>0.67756000000000005</v>
      </c>
      <c r="BV18" s="12">
        <v>1497.1</v>
      </c>
      <c r="BW18" s="12"/>
      <c r="BX18" s="158">
        <v>0.88900000000000001</v>
      </c>
      <c r="BY18" s="159">
        <v>0.41360000000000002</v>
      </c>
      <c r="BZ18" s="159">
        <v>1303.9000000000001</v>
      </c>
      <c r="CA18" s="158">
        <v>0.75097999999999998</v>
      </c>
      <c r="CB18" s="159">
        <v>1662.1</v>
      </c>
      <c r="CC18" s="6">
        <f t="shared" si="16"/>
        <v>1.6149999999999998E-2</v>
      </c>
      <c r="CD18" s="6">
        <f t="shared" si="12"/>
        <v>1.4357349999999998E-2</v>
      </c>
      <c r="CE18" s="159"/>
      <c r="CF18" s="91"/>
      <c r="CG18" s="158">
        <v>0.88900000000000001</v>
      </c>
      <c r="CH18" s="159">
        <v>0.36020999999999997</v>
      </c>
      <c r="CI18" s="159">
        <v>1218.0999999999999</v>
      </c>
      <c r="CJ18" s="158">
        <v>0.62085999999999997</v>
      </c>
      <c r="CK18" s="159">
        <v>1370.1</v>
      </c>
      <c r="CL18" s="6">
        <f t="shared" si="17"/>
        <v>1.1719999999999953E-2</v>
      </c>
      <c r="CM18" s="6">
        <f t="shared" si="13"/>
        <v>1.0419079999999957E-2</v>
      </c>
      <c r="CN18" s="159"/>
      <c r="CO18" s="159"/>
    </row>
    <row r="19" spans="1:93">
      <c r="A19" s="4">
        <v>1.1439999999999999</v>
      </c>
      <c r="B19" s="4">
        <f t="shared" si="2"/>
        <v>5.842602445700535E-2</v>
      </c>
      <c r="C19" s="6">
        <v>0.17513999999999999</v>
      </c>
      <c r="D19" s="6">
        <v>622.45000000000005</v>
      </c>
      <c r="E19" s="5">
        <v>9.4076000000000003E-3</v>
      </c>
      <c r="F19" s="6">
        <v>16.446000000000002</v>
      </c>
      <c r="G19" s="4">
        <f t="shared" si="3"/>
        <v>-2.3891935156898771</v>
      </c>
      <c r="H19" s="4">
        <f t="shared" si="4"/>
        <v>-1.8325620843535564</v>
      </c>
      <c r="I19" s="6">
        <f t="shared" si="14"/>
        <v>3.4999999999998921E-4</v>
      </c>
      <c r="J19" s="6">
        <f t="shared" si="5"/>
        <v>4.0039999999998761E-4</v>
      </c>
      <c r="K19" s="2"/>
      <c r="M19" s="4">
        <v>1.1439999999999999</v>
      </c>
      <c r="N19" s="6">
        <v>0.32963999999999999</v>
      </c>
      <c r="O19" s="6">
        <v>1109.8</v>
      </c>
      <c r="P19" s="5">
        <v>0.24296999999999999</v>
      </c>
      <c r="Q19" s="6">
        <v>416.96</v>
      </c>
      <c r="R19" s="6">
        <f t="shared" si="6"/>
        <v>4.9500000000000099E-3</v>
      </c>
      <c r="S19" s="6">
        <f t="shared" si="7"/>
        <v>5.6628000000000112E-3</v>
      </c>
      <c r="T19" s="125"/>
      <c r="V19" s="11">
        <v>1.1439999999999999</v>
      </c>
      <c r="W19" s="12">
        <v>0.49387999999999999</v>
      </c>
      <c r="X19" s="12">
        <v>1340.4</v>
      </c>
      <c r="Y19" s="11">
        <v>1.2226999999999999</v>
      </c>
      <c r="Z19" s="12">
        <v>2099.1999999999998</v>
      </c>
      <c r="AA19" s="6">
        <f t="shared" si="8"/>
        <v>2.5320000000000009E-2</v>
      </c>
      <c r="AB19" s="6">
        <f t="shared" si="0"/>
        <v>2.8966080000000009E-2</v>
      </c>
      <c r="AE19" s="11">
        <v>1.1439999999999999</v>
      </c>
      <c r="AF19" s="12">
        <v>0.49560999999999999</v>
      </c>
      <c r="AG19" s="12">
        <v>1312.6</v>
      </c>
      <c r="AH19" s="11">
        <v>1.3657999999999999</v>
      </c>
      <c r="AI19" s="12">
        <v>2345.5</v>
      </c>
      <c r="AJ19" s="6">
        <f t="shared" si="9"/>
        <v>2.8579999999999994E-2</v>
      </c>
      <c r="AK19" s="6">
        <f t="shared" si="1"/>
        <v>3.2695519999999992E-2</v>
      </c>
      <c r="AL19" s="125"/>
      <c r="AN19" s="24">
        <v>1.1439999999999999</v>
      </c>
      <c r="AO19" s="25">
        <v>0.51243000000000005</v>
      </c>
      <c r="AP19" s="25">
        <v>1308.5999999999999</v>
      </c>
      <c r="AQ19" s="24">
        <v>1.6040000000000001</v>
      </c>
      <c r="AR19" s="25">
        <v>2754.3</v>
      </c>
      <c r="AS19" s="6">
        <f t="shared" si="15"/>
        <v>3.355000000000008E-2</v>
      </c>
      <c r="AT19" s="6">
        <f t="shared" si="10"/>
        <v>3.8381200000000087E-2</v>
      </c>
      <c r="AU19" s="125"/>
      <c r="BK19" s="1">
        <f t="shared" si="11"/>
        <v>-3.3389013318065645E-2</v>
      </c>
      <c r="BL19" s="11">
        <v>0.92600000000000005</v>
      </c>
      <c r="BM19" s="12">
        <v>0.27966000000000002</v>
      </c>
      <c r="BN19" s="12">
        <v>967.56</v>
      </c>
      <c r="BO19" s="23">
        <v>0.24182000000000001</v>
      </c>
      <c r="BP19" s="12">
        <v>510.37</v>
      </c>
      <c r="BR19" s="11">
        <v>0.92600000000000005</v>
      </c>
      <c r="BS19" s="12">
        <v>0.35415000000000002</v>
      </c>
      <c r="BT19" s="12">
        <v>1213.0999999999999</v>
      </c>
      <c r="BU19" s="23">
        <v>0.61668999999999996</v>
      </c>
      <c r="BV19" s="12">
        <v>1303.9000000000001</v>
      </c>
      <c r="BW19" s="12"/>
      <c r="BX19" s="158">
        <v>0.92600000000000005</v>
      </c>
      <c r="BY19" s="159">
        <v>0.42462</v>
      </c>
      <c r="BZ19" s="159">
        <v>1327.7</v>
      </c>
      <c r="CA19" s="158">
        <v>0.73799999999999999</v>
      </c>
      <c r="CB19" s="159">
        <v>1555.3</v>
      </c>
      <c r="CC19" s="6">
        <f t="shared" si="16"/>
        <v>1.1019999999999974E-2</v>
      </c>
      <c r="CD19" s="6">
        <f t="shared" si="12"/>
        <v>1.0204519999999977E-2</v>
      </c>
      <c r="CE19" s="159"/>
      <c r="CG19" s="158">
        <v>0.92600000000000005</v>
      </c>
      <c r="CH19" s="159">
        <v>0.37095</v>
      </c>
      <c r="CI19" s="159">
        <v>1241.3</v>
      </c>
      <c r="CJ19" s="158">
        <v>0.61248000000000002</v>
      </c>
      <c r="CK19" s="159">
        <v>1294.7</v>
      </c>
      <c r="CL19" s="6">
        <f t="shared" si="17"/>
        <v>1.0740000000000027E-2</v>
      </c>
      <c r="CM19" s="6">
        <f t="shared" si="13"/>
        <v>9.9452400000000253E-3</v>
      </c>
      <c r="CN19" s="159"/>
      <c r="CO19" s="159"/>
    </row>
    <row r="20" spans="1:93">
      <c r="A20" s="4">
        <v>1.1930000000000001</v>
      </c>
      <c r="B20" s="4">
        <f t="shared" si="2"/>
        <v>7.6640443670341882E-2</v>
      </c>
      <c r="C20" s="6">
        <v>0.17513999999999999</v>
      </c>
      <c r="D20" s="6">
        <v>622.45000000000005</v>
      </c>
      <c r="E20" s="5">
        <v>0</v>
      </c>
      <c r="F20" s="6">
        <v>0</v>
      </c>
      <c r="G20" s="4">
        <f t="shared" si="3"/>
        <v>-2.0404903692876415</v>
      </c>
      <c r="H20" s="4">
        <f t="shared" si="4"/>
        <v>-1.4214257077389778</v>
      </c>
      <c r="I20" s="6">
        <f>C20-C19</f>
        <v>0</v>
      </c>
      <c r="J20" s="6">
        <f t="shared" si="5"/>
        <v>0</v>
      </c>
      <c r="K20" s="2"/>
      <c r="M20" s="4">
        <v>1.1930000000000001</v>
      </c>
      <c r="N20" s="6">
        <v>0.33363999999999999</v>
      </c>
      <c r="O20" s="6">
        <v>1116.5</v>
      </c>
      <c r="P20" s="5">
        <v>0.17380000000000001</v>
      </c>
      <c r="Q20" s="6">
        <v>286.83999999999997</v>
      </c>
      <c r="R20" s="6">
        <f t="shared" si="6"/>
        <v>4.0000000000000036E-3</v>
      </c>
      <c r="S20" s="6">
        <f t="shared" si="7"/>
        <v>4.7720000000000045E-3</v>
      </c>
      <c r="T20" s="125"/>
      <c r="V20" s="11">
        <v>1.1930000000000001</v>
      </c>
      <c r="W20" s="12">
        <v>0.51358999999999999</v>
      </c>
      <c r="X20" s="12">
        <v>1373.4</v>
      </c>
      <c r="Y20" s="11">
        <v>0.91852</v>
      </c>
      <c r="Z20" s="12">
        <v>1513.1</v>
      </c>
      <c r="AA20" s="6">
        <f t="shared" si="8"/>
        <v>1.9710000000000005E-2</v>
      </c>
      <c r="AB20" s="6">
        <f t="shared" si="0"/>
        <v>2.3514030000000009E-2</v>
      </c>
      <c r="AE20" s="11">
        <v>1.1930000000000001</v>
      </c>
      <c r="AF20" s="12">
        <v>0.51732999999999996</v>
      </c>
      <c r="AG20" s="12">
        <v>1349</v>
      </c>
      <c r="AH20" s="11">
        <v>1.0168999999999999</v>
      </c>
      <c r="AI20" s="12">
        <v>1675</v>
      </c>
      <c r="AJ20" s="6">
        <f t="shared" si="9"/>
        <v>2.1719999999999962E-2</v>
      </c>
      <c r="AK20" s="6">
        <f t="shared" si="1"/>
        <v>2.5911959999999956E-2</v>
      </c>
      <c r="AL20" s="125"/>
      <c r="AN20" s="11">
        <v>1.1930000000000001</v>
      </c>
      <c r="AO20" s="12">
        <v>0.53795000000000004</v>
      </c>
      <c r="AP20" s="12">
        <v>1351.4</v>
      </c>
      <c r="AQ20" s="11">
        <v>1.2511000000000001</v>
      </c>
      <c r="AR20" s="12">
        <v>2058.5</v>
      </c>
      <c r="AS20" s="6">
        <f t="shared" si="15"/>
        <v>2.5519999999999987E-2</v>
      </c>
      <c r="AT20" s="6">
        <f t="shared" si="10"/>
        <v>3.0445359999999987E-2</v>
      </c>
      <c r="AU20" s="125"/>
      <c r="BK20" s="1">
        <f t="shared" si="11"/>
        <v>-1.5022873584506671E-2</v>
      </c>
      <c r="BL20" s="11">
        <v>0.96599999999999997</v>
      </c>
      <c r="BM20" s="12">
        <v>0.28447</v>
      </c>
      <c r="BN20" s="12">
        <v>977.52</v>
      </c>
      <c r="BO20" s="23">
        <v>0.39019999999999999</v>
      </c>
      <c r="BP20" s="12">
        <v>786.1</v>
      </c>
      <c r="BR20" s="11">
        <v>0.96599999999999997</v>
      </c>
      <c r="BS20" s="12">
        <v>0.36546000000000001</v>
      </c>
      <c r="BT20" s="12">
        <v>1236.5</v>
      </c>
      <c r="BU20" s="23">
        <v>0.66639000000000004</v>
      </c>
      <c r="BV20" s="12">
        <v>1349.7</v>
      </c>
      <c r="BW20" s="12"/>
      <c r="BX20" s="158">
        <v>0.96599999999999997</v>
      </c>
      <c r="BY20" s="159">
        <v>0.44023000000000001</v>
      </c>
      <c r="BZ20" s="159">
        <v>1360</v>
      </c>
      <c r="CA20" s="158">
        <v>0.79129000000000005</v>
      </c>
      <c r="CB20" s="159">
        <v>1607.7</v>
      </c>
      <c r="CC20" s="6">
        <f t="shared" si="16"/>
        <v>1.5610000000000013E-2</v>
      </c>
      <c r="CD20" s="6">
        <f t="shared" si="12"/>
        <v>1.5079260000000011E-2</v>
      </c>
      <c r="CE20" s="159"/>
      <c r="CG20" s="158">
        <v>0.96599999999999997</v>
      </c>
      <c r="CH20" s="159">
        <v>0.38230999999999998</v>
      </c>
      <c r="CI20" s="159">
        <v>1264.8</v>
      </c>
      <c r="CJ20" s="158">
        <v>0.65598999999999996</v>
      </c>
      <c r="CK20" s="159">
        <v>1329.2</v>
      </c>
      <c r="CL20" s="6">
        <f t="shared" si="17"/>
        <v>1.1359999999999981E-2</v>
      </c>
      <c r="CM20" s="6">
        <f t="shared" si="13"/>
        <v>1.0973759999999982E-2</v>
      </c>
      <c r="CN20" s="159"/>
      <c r="CO20" s="159"/>
    </row>
    <row r="21" spans="1:93">
      <c r="A21" s="4">
        <v>1.2450000000000001</v>
      </c>
      <c r="B21" s="4">
        <f t="shared" si="2"/>
        <v>9.5169351431755173E-2</v>
      </c>
      <c r="C21" s="6">
        <v>0.17513999999999999</v>
      </c>
      <c r="D21" s="6">
        <v>622.45000000000005</v>
      </c>
      <c r="E21" s="5">
        <v>0</v>
      </c>
      <c r="F21" s="6">
        <v>0</v>
      </c>
      <c r="G21" s="4">
        <f t="shared" si="3"/>
        <v>-1.7032370972834379</v>
      </c>
      <c r="H21" s="4">
        <f t="shared" si="4"/>
        <v>-1.0172520576653152</v>
      </c>
      <c r="I21" s="6">
        <f t="shared" si="14"/>
        <v>0</v>
      </c>
      <c r="J21" s="6">
        <f t="shared" si="5"/>
        <v>0</v>
      </c>
      <c r="K21" s="2"/>
      <c r="M21" s="4">
        <v>1.2450000000000001</v>
      </c>
      <c r="N21" s="6">
        <v>0.33601999999999999</v>
      </c>
      <c r="O21" s="6">
        <v>1120.3</v>
      </c>
      <c r="P21" s="5">
        <v>0.11248</v>
      </c>
      <c r="Q21" s="6">
        <v>177.48</v>
      </c>
      <c r="R21" s="6">
        <f t="shared" si="6"/>
        <v>2.3799999999999932E-3</v>
      </c>
      <c r="S21" s="6">
        <f t="shared" si="7"/>
        <v>2.963099999999992E-3</v>
      </c>
      <c r="T21" s="125"/>
      <c r="V21" s="11">
        <v>1.2450000000000001</v>
      </c>
      <c r="W21" s="12">
        <v>0.52761999999999998</v>
      </c>
      <c r="X21" s="12">
        <v>1396</v>
      </c>
      <c r="Y21" s="11">
        <v>0.76293</v>
      </c>
      <c r="Z21" s="12">
        <v>1200</v>
      </c>
      <c r="AA21" s="6">
        <f t="shared" si="8"/>
        <v>1.4029999999999987E-2</v>
      </c>
      <c r="AB21" s="6">
        <f t="shared" si="0"/>
        <v>1.7467349999999986E-2</v>
      </c>
      <c r="AE21" s="11">
        <v>1.2450000000000001</v>
      </c>
      <c r="AF21" s="12">
        <v>0.53298000000000001</v>
      </c>
      <c r="AG21" s="12">
        <v>1374.2</v>
      </c>
      <c r="AH21" s="11">
        <v>0.88027999999999995</v>
      </c>
      <c r="AI21" s="12">
        <v>1383.6</v>
      </c>
      <c r="AJ21" s="6">
        <f t="shared" si="9"/>
        <v>1.5650000000000053E-2</v>
      </c>
      <c r="AK21" s="6">
        <f t="shared" si="1"/>
        <v>1.9484250000000067E-2</v>
      </c>
      <c r="AL21" s="125"/>
      <c r="AN21" s="11">
        <v>1.2450000000000001</v>
      </c>
      <c r="AO21" s="12">
        <v>0.55840000000000001</v>
      </c>
      <c r="AP21" s="12">
        <v>1384.2</v>
      </c>
      <c r="AQ21" s="11">
        <v>1.115</v>
      </c>
      <c r="AR21" s="12">
        <v>1753.6</v>
      </c>
      <c r="AS21" s="6">
        <f t="shared" si="15"/>
        <v>2.0449999999999968E-2</v>
      </c>
      <c r="AT21" s="6">
        <f t="shared" si="10"/>
        <v>2.5460249999999962E-2</v>
      </c>
      <c r="AU21" s="125"/>
      <c r="BK21" s="1">
        <f t="shared" si="11"/>
        <v>3.0294705536179616E-3</v>
      </c>
      <c r="BL21" s="24">
        <v>1.0069999999999999</v>
      </c>
      <c r="BM21" s="25">
        <v>0.29387000000000002</v>
      </c>
      <c r="BN21" s="25">
        <v>996.19</v>
      </c>
      <c r="BO21" s="29">
        <v>0.53700999999999999</v>
      </c>
      <c r="BP21" s="25">
        <v>1043.2</v>
      </c>
      <c r="BR21" s="11">
        <v>1.0069999999999999</v>
      </c>
      <c r="BS21" s="12">
        <v>0.37841999999999998</v>
      </c>
      <c r="BT21" s="12">
        <v>1262.2</v>
      </c>
      <c r="BU21" s="23">
        <v>0.74814999999999998</v>
      </c>
      <c r="BV21" s="12">
        <v>1453.1</v>
      </c>
      <c r="BW21" s="12"/>
      <c r="BX21" s="158">
        <v>1.0069999999999999</v>
      </c>
      <c r="BY21" s="159">
        <v>0.45343</v>
      </c>
      <c r="BZ21" s="159">
        <v>1386.3</v>
      </c>
      <c r="CA21" s="158">
        <v>0.84094000000000002</v>
      </c>
      <c r="CB21" s="159">
        <v>1630.3</v>
      </c>
      <c r="CC21" s="6">
        <f t="shared" si="16"/>
        <v>1.319999999999999E-2</v>
      </c>
      <c r="CD21" s="6">
        <f t="shared" si="12"/>
        <v>1.3292399999999987E-2</v>
      </c>
      <c r="CE21" s="159"/>
      <c r="CG21" s="158">
        <v>1.0069999999999999</v>
      </c>
      <c r="CH21" s="159">
        <v>0.39484000000000002</v>
      </c>
      <c r="CI21" s="159">
        <v>1289.7</v>
      </c>
      <c r="CJ21" s="158">
        <v>0.71716999999999997</v>
      </c>
      <c r="CK21" s="159">
        <v>1393.2</v>
      </c>
      <c r="CL21" s="6">
        <f t="shared" si="17"/>
        <v>1.2530000000000041E-2</v>
      </c>
      <c r="CM21" s="6">
        <f t="shared" si="13"/>
        <v>1.2617710000000041E-2</v>
      </c>
      <c r="CN21" s="159"/>
      <c r="CO21" s="159"/>
    </row>
    <row r="22" spans="1:93">
      <c r="A22" s="4">
        <v>1.2989999999999999</v>
      </c>
      <c r="B22" s="4">
        <f t="shared" si="2"/>
        <v>0.11360915107302784</v>
      </c>
      <c r="C22" s="6">
        <v>0.17513999999999999</v>
      </c>
      <c r="D22" s="6">
        <v>622.45000000000005</v>
      </c>
      <c r="E22" s="5">
        <v>2.6808999999999999E-3</v>
      </c>
      <c r="F22" s="6">
        <v>3.9542999999999999</v>
      </c>
      <c r="G22" s="4">
        <f t="shared" si="3"/>
        <v>-1.3842362904420646</v>
      </c>
      <c r="H22" s="4">
        <f t="shared" si="4"/>
        <v>-0.62946540381857474</v>
      </c>
      <c r="I22" s="6">
        <f t="shared" si="14"/>
        <v>0</v>
      </c>
      <c r="J22" s="6">
        <f t="shared" si="5"/>
        <v>0</v>
      </c>
      <c r="K22" s="2"/>
      <c r="M22" s="4">
        <v>1.2989999999999999</v>
      </c>
      <c r="N22" s="6">
        <v>0.33779999999999999</v>
      </c>
      <c r="O22" s="6">
        <v>1123.0999999999999</v>
      </c>
      <c r="P22" s="5">
        <v>7.8673000000000007E-2</v>
      </c>
      <c r="Q22" s="6">
        <v>119.14</v>
      </c>
      <c r="R22" s="6">
        <f t="shared" si="6"/>
        <v>1.7800000000000038E-3</v>
      </c>
      <c r="S22" s="6">
        <f t="shared" si="7"/>
        <v>2.312220000000005E-3</v>
      </c>
      <c r="T22" s="125"/>
      <c r="V22" s="11">
        <v>1.2989999999999999</v>
      </c>
      <c r="W22" s="12">
        <v>0.54178999999999999</v>
      </c>
      <c r="X22" s="12">
        <v>1417.8</v>
      </c>
      <c r="Y22" s="11">
        <v>0.64910999999999996</v>
      </c>
      <c r="Z22" s="12">
        <v>982.11</v>
      </c>
      <c r="AA22" s="6">
        <f t="shared" si="8"/>
        <v>1.4170000000000016E-2</v>
      </c>
      <c r="AB22" s="6">
        <f t="shared" si="0"/>
        <v>1.840683000000002E-2</v>
      </c>
      <c r="AE22" s="11">
        <v>1.2989999999999999</v>
      </c>
      <c r="AF22" s="12">
        <v>0.54988000000000004</v>
      </c>
      <c r="AG22" s="12">
        <v>1400.2</v>
      </c>
      <c r="AH22" s="11">
        <v>0.79542000000000002</v>
      </c>
      <c r="AI22" s="12">
        <v>1202.7</v>
      </c>
      <c r="AJ22" s="6">
        <f t="shared" si="9"/>
        <v>1.6900000000000026E-2</v>
      </c>
      <c r="AK22" s="6">
        <f t="shared" si="1"/>
        <v>2.1953100000000034E-2</v>
      </c>
      <c r="AL22" s="125"/>
      <c r="AN22" s="11">
        <v>1.2989999999999999</v>
      </c>
      <c r="AO22" s="12">
        <v>0.57916999999999996</v>
      </c>
      <c r="AP22" s="12">
        <v>1416.2</v>
      </c>
      <c r="AQ22" s="11">
        <v>0.98338000000000003</v>
      </c>
      <c r="AR22" s="12">
        <v>1486.7</v>
      </c>
      <c r="AS22" s="6">
        <f t="shared" si="15"/>
        <v>2.0769999999999955E-2</v>
      </c>
      <c r="AT22" s="6">
        <f t="shared" si="10"/>
        <v>2.6980229999999942E-2</v>
      </c>
      <c r="AU22" s="125"/>
      <c r="BK22" s="1">
        <f t="shared" si="11"/>
        <v>2.1602716028242191E-2</v>
      </c>
      <c r="BL22" s="11">
        <v>1.0509999999999999</v>
      </c>
      <c r="BM22" s="12">
        <v>0.30414000000000002</v>
      </c>
      <c r="BN22" s="12">
        <v>1015.7</v>
      </c>
      <c r="BO22" s="23">
        <v>0.49321999999999999</v>
      </c>
      <c r="BP22" s="12">
        <v>921.84</v>
      </c>
      <c r="BR22" s="11">
        <v>1.0509999999999999</v>
      </c>
      <c r="BS22" s="12">
        <v>0.39285999999999999</v>
      </c>
      <c r="BT22" s="12">
        <v>1289.7</v>
      </c>
      <c r="BU22" s="23">
        <v>0.78534999999999999</v>
      </c>
      <c r="BV22" s="12">
        <v>1463.8</v>
      </c>
      <c r="BW22" s="12"/>
      <c r="BX22" s="158">
        <v>1.0509999999999999</v>
      </c>
      <c r="BY22" s="159">
        <v>0.47103</v>
      </c>
      <c r="BZ22" s="159">
        <v>1419.7</v>
      </c>
      <c r="CA22" s="158">
        <v>0.90402000000000005</v>
      </c>
      <c r="CB22" s="159">
        <v>1687</v>
      </c>
      <c r="CC22" s="6">
        <f t="shared" si="16"/>
        <v>1.7600000000000005E-2</v>
      </c>
      <c r="CD22" s="6">
        <f t="shared" si="12"/>
        <v>1.8497600000000003E-2</v>
      </c>
      <c r="CE22" s="159"/>
      <c r="CG22" s="158">
        <v>1.0509999999999999</v>
      </c>
      <c r="CH22" s="159">
        <v>0.40856999999999999</v>
      </c>
      <c r="CI22" s="159">
        <v>1315.8</v>
      </c>
      <c r="CJ22" s="158">
        <v>0.75666</v>
      </c>
      <c r="CK22" s="159">
        <v>1410</v>
      </c>
      <c r="CL22" s="6">
        <f t="shared" si="17"/>
        <v>1.3729999999999964E-2</v>
      </c>
      <c r="CM22" s="6">
        <f t="shared" si="13"/>
        <v>1.4430229999999962E-2</v>
      </c>
      <c r="CN22" s="159"/>
      <c r="CO22" s="159"/>
    </row>
    <row r="23" spans="1:93">
      <c r="A23" s="4">
        <v>1.3560000000000001</v>
      </c>
      <c r="B23" s="4">
        <f t="shared" si="2"/>
        <v>0.13225968953104458</v>
      </c>
      <c r="C23" s="6">
        <v>0.17524000000000001</v>
      </c>
      <c r="D23" s="6">
        <v>622.59</v>
      </c>
      <c r="E23" s="5">
        <v>5.4374000000000002E-3</v>
      </c>
      <c r="F23" s="6">
        <v>7.8464999999999998</v>
      </c>
      <c r="G23" s="4">
        <f t="shared" si="3"/>
        <v>-1.077627151412007</v>
      </c>
      <c r="H23" s="4">
        <f t="shared" si="4"/>
        <v>-0.25222630311325123</v>
      </c>
      <c r="I23" s="6">
        <f t="shared" si="14"/>
        <v>1.0000000000001674E-4</v>
      </c>
      <c r="J23" s="6">
        <f t="shared" si="5"/>
        <v>1.356000000000227E-4</v>
      </c>
      <c r="K23" s="2"/>
      <c r="M23" s="4">
        <v>1.3560000000000001</v>
      </c>
      <c r="N23" s="6">
        <v>0.33894000000000002</v>
      </c>
      <c r="O23" s="6">
        <v>1124.8</v>
      </c>
      <c r="P23" s="5">
        <v>4.0103E-2</v>
      </c>
      <c r="Q23" s="6">
        <v>58.548000000000002</v>
      </c>
      <c r="R23" s="6">
        <f t="shared" si="6"/>
        <v>1.1400000000000299E-3</v>
      </c>
      <c r="S23" s="6">
        <f t="shared" si="7"/>
        <v>1.5458400000000407E-3</v>
      </c>
      <c r="T23" s="125"/>
      <c r="V23" s="11">
        <v>1.3560000000000001</v>
      </c>
      <c r="W23" s="12">
        <v>0.55169999999999997</v>
      </c>
      <c r="X23" s="12">
        <v>1432.4</v>
      </c>
      <c r="Y23" s="11">
        <v>0.34508</v>
      </c>
      <c r="Z23" s="12">
        <v>503.92</v>
      </c>
      <c r="AA23" s="6">
        <f t="shared" si="8"/>
        <v>9.9099999999999744E-3</v>
      </c>
      <c r="AB23" s="6">
        <f t="shared" si="0"/>
        <v>1.3437959999999966E-2</v>
      </c>
      <c r="AE23" s="11">
        <v>1.3560000000000001</v>
      </c>
      <c r="AF23" s="12">
        <v>0.56247999999999998</v>
      </c>
      <c r="AG23" s="12">
        <v>1418.8</v>
      </c>
      <c r="AH23" s="11">
        <v>0.43506</v>
      </c>
      <c r="AI23" s="12">
        <v>635.53</v>
      </c>
      <c r="AJ23" s="6">
        <f t="shared" si="9"/>
        <v>1.2599999999999945E-2</v>
      </c>
      <c r="AK23" s="6">
        <f t="shared" si="1"/>
        <v>1.7085599999999927E-2</v>
      </c>
      <c r="AL23" s="125"/>
      <c r="AN23" s="11">
        <v>1.3560000000000001</v>
      </c>
      <c r="AO23" s="12">
        <v>0.59487000000000001</v>
      </c>
      <c r="AP23" s="12">
        <v>1439.4</v>
      </c>
      <c r="AQ23" s="11">
        <v>0.56062999999999996</v>
      </c>
      <c r="AR23" s="12">
        <v>818.05</v>
      </c>
      <c r="AS23" s="6">
        <f t="shared" si="15"/>
        <v>1.5700000000000047E-2</v>
      </c>
      <c r="AT23" s="6">
        <f t="shared" si="10"/>
        <v>2.1289200000000067E-2</v>
      </c>
      <c r="AU23" s="125"/>
      <c r="BK23" s="1">
        <f t="shared" si="11"/>
        <v>3.9810554148350386E-2</v>
      </c>
      <c r="BL23" s="11">
        <v>1.0960000000000001</v>
      </c>
      <c r="BM23" s="12">
        <v>0.31201000000000001</v>
      </c>
      <c r="BN23" s="12">
        <v>1030.0999999999999</v>
      </c>
      <c r="BO23" s="23">
        <v>0.42865999999999999</v>
      </c>
      <c r="BP23" s="12">
        <v>765.78</v>
      </c>
      <c r="BR23" s="24">
        <v>1.0960000000000001</v>
      </c>
      <c r="BS23" s="25">
        <v>0.40731000000000001</v>
      </c>
      <c r="BT23" s="25">
        <v>1316.1</v>
      </c>
      <c r="BU23" s="29">
        <v>0.82110000000000005</v>
      </c>
      <c r="BV23" s="25">
        <v>1465.5</v>
      </c>
      <c r="BW23" s="25"/>
      <c r="BX23" s="178">
        <v>1.0960000000000001</v>
      </c>
      <c r="BY23" s="179">
        <v>0.48669000000000001</v>
      </c>
      <c r="BZ23" s="179">
        <v>1448.3</v>
      </c>
      <c r="CA23" s="178">
        <v>0.96126</v>
      </c>
      <c r="CB23" s="179">
        <v>1713.1</v>
      </c>
      <c r="CC23" s="6">
        <f t="shared" si="16"/>
        <v>1.5660000000000007E-2</v>
      </c>
      <c r="CD23" s="6">
        <f t="shared" si="12"/>
        <v>1.7163360000000009E-2</v>
      </c>
      <c r="CE23" s="179"/>
      <c r="CG23" s="178">
        <v>1.0960000000000001</v>
      </c>
      <c r="CH23" s="179">
        <v>0.42266999999999999</v>
      </c>
      <c r="CI23" s="179">
        <v>1341.5</v>
      </c>
      <c r="CJ23" s="178">
        <v>0.79100000000000004</v>
      </c>
      <c r="CK23" s="179">
        <v>1412.2</v>
      </c>
      <c r="CL23" s="6">
        <f t="shared" si="17"/>
        <v>1.4100000000000001E-2</v>
      </c>
      <c r="CM23" s="6">
        <f t="shared" si="13"/>
        <v>1.5453600000000003E-2</v>
      </c>
      <c r="CN23" s="179"/>
      <c r="CO23" s="179"/>
    </row>
    <row r="24" spans="1:93">
      <c r="A24" s="4">
        <v>1.4159999999999999</v>
      </c>
      <c r="B24" s="4">
        <f t="shared" si="2"/>
        <v>0.15106325335375018</v>
      </c>
      <c r="C24" s="6">
        <v>0.17534</v>
      </c>
      <c r="D24" s="6">
        <v>622.74</v>
      </c>
      <c r="E24" s="5">
        <v>3.0977000000000001E-3</v>
      </c>
      <c r="F24" s="6">
        <v>4.3571999999999997</v>
      </c>
      <c r="G24" s="4">
        <f t="shared" si="3"/>
        <v>-0.78401462892507379</v>
      </c>
      <c r="H24" s="4">
        <f t="shared" si="4"/>
        <v>0.11258035114492326</v>
      </c>
      <c r="I24" s="6">
        <f t="shared" si="14"/>
        <v>9.9999999999988987E-5</v>
      </c>
      <c r="J24" s="6">
        <f t="shared" si="5"/>
        <v>1.4159999999998439E-4</v>
      </c>
      <c r="K24" s="2"/>
      <c r="M24" s="4">
        <v>1.4159999999999999</v>
      </c>
      <c r="N24" s="6">
        <v>0.33929999999999999</v>
      </c>
      <c r="O24" s="6">
        <v>1125.3</v>
      </c>
      <c r="P24" s="5">
        <v>9.6603999999999995E-3</v>
      </c>
      <c r="Q24" s="6">
        <v>13.644</v>
      </c>
      <c r="R24" s="6">
        <f t="shared" si="6"/>
        <v>3.5999999999997145E-4</v>
      </c>
      <c r="S24" s="6">
        <f t="shared" si="7"/>
        <v>5.097599999999595E-4</v>
      </c>
      <c r="T24" s="125"/>
      <c r="V24" s="11">
        <v>1.4159999999999999</v>
      </c>
      <c r="W24" s="12">
        <v>0.55471999999999999</v>
      </c>
      <c r="X24" s="12">
        <v>1436.7</v>
      </c>
      <c r="Y24" s="11">
        <v>9.6974000000000005E-2</v>
      </c>
      <c r="Z24" s="12">
        <v>136.01</v>
      </c>
      <c r="AA24" s="6">
        <f t="shared" si="8"/>
        <v>3.0200000000000227E-3</v>
      </c>
      <c r="AB24" s="6">
        <f t="shared" si="0"/>
        <v>4.2763200000000322E-3</v>
      </c>
      <c r="AE24" s="11">
        <v>1.4159999999999999</v>
      </c>
      <c r="AF24" s="12">
        <v>0.56616999999999995</v>
      </c>
      <c r="AG24" s="12">
        <v>1424</v>
      </c>
      <c r="AH24" s="11">
        <v>0.12820000000000001</v>
      </c>
      <c r="AI24" s="12">
        <v>179.32</v>
      </c>
      <c r="AJ24" s="6">
        <f t="shared" si="9"/>
        <v>3.6899999999999711E-3</v>
      </c>
      <c r="AK24" s="6">
        <f t="shared" si="1"/>
        <v>5.2250399999999586E-3</v>
      </c>
      <c r="AL24" s="125"/>
      <c r="AN24" s="11">
        <v>1.4159999999999999</v>
      </c>
      <c r="AO24" s="12">
        <v>0.60016999999999998</v>
      </c>
      <c r="AP24" s="12">
        <v>1446.8</v>
      </c>
      <c r="AQ24" s="11">
        <v>0.19306999999999999</v>
      </c>
      <c r="AR24" s="12">
        <v>269.66000000000003</v>
      </c>
      <c r="AS24" s="6">
        <f t="shared" si="15"/>
        <v>5.2999999999999714E-3</v>
      </c>
      <c r="AT24" s="6">
        <f t="shared" si="10"/>
        <v>7.5047999999999591E-3</v>
      </c>
      <c r="AU24" s="125"/>
      <c r="BK24" s="1">
        <f t="shared" si="11"/>
        <v>5.842602445700535E-2</v>
      </c>
      <c r="BL24" s="11">
        <v>1.1439999999999999</v>
      </c>
      <c r="BM24" s="12">
        <v>0.31991999999999998</v>
      </c>
      <c r="BN24" s="12">
        <v>1043.9000000000001</v>
      </c>
      <c r="BO24" s="23">
        <v>0.38755000000000001</v>
      </c>
      <c r="BP24" s="12">
        <v>665.14</v>
      </c>
      <c r="BR24" s="11">
        <v>1.1439999999999999</v>
      </c>
      <c r="BS24" s="12">
        <v>0.42309999999999998</v>
      </c>
      <c r="BT24" s="12">
        <v>1343.7</v>
      </c>
      <c r="BU24" s="23">
        <v>0.75653999999999999</v>
      </c>
      <c r="BV24" s="12">
        <v>1299.0999999999999</v>
      </c>
      <c r="BW24" s="12"/>
      <c r="BX24" s="158">
        <v>1.1439999999999999</v>
      </c>
      <c r="BY24" s="159">
        <v>0.50641999999999998</v>
      </c>
      <c r="BZ24" s="159">
        <v>1482.8</v>
      </c>
      <c r="CA24" s="158">
        <v>0.93808999999999998</v>
      </c>
      <c r="CB24" s="159">
        <v>1611.1</v>
      </c>
      <c r="CC24" s="6">
        <f t="shared" si="16"/>
        <v>1.972999999999997E-2</v>
      </c>
      <c r="CD24" s="6">
        <f t="shared" si="12"/>
        <v>2.2571119999999962E-2</v>
      </c>
      <c r="CE24" s="159"/>
      <c r="CG24" s="158">
        <v>1.1439999999999999</v>
      </c>
      <c r="CH24" s="159">
        <v>0.43769999999999998</v>
      </c>
      <c r="CI24" s="159">
        <v>1367.8</v>
      </c>
      <c r="CJ24" s="158">
        <v>0.73245000000000005</v>
      </c>
      <c r="CK24" s="159">
        <v>1257.2</v>
      </c>
      <c r="CL24" s="6">
        <f t="shared" si="17"/>
        <v>1.5029999999999988E-2</v>
      </c>
      <c r="CM24" s="6">
        <f t="shared" si="13"/>
        <v>1.7194319999999985E-2</v>
      </c>
      <c r="CN24" s="159"/>
      <c r="CO24" s="159"/>
    </row>
    <row r="25" spans="1:93">
      <c r="A25" s="4">
        <v>1.478</v>
      </c>
      <c r="B25" s="4">
        <f t="shared" si="2"/>
        <v>0.16967443405880692</v>
      </c>
      <c r="C25" s="6">
        <v>0.17535000000000001</v>
      </c>
      <c r="D25" s="6">
        <v>622.76</v>
      </c>
      <c r="E25" s="5">
        <v>9.4992999999999998E-4</v>
      </c>
      <c r="F25" s="6">
        <v>1.2484</v>
      </c>
      <c r="G25" s="4">
        <f t="shared" si="3"/>
        <v>-0.50797543875552442</v>
      </c>
      <c r="H25" s="4">
        <f t="shared" si="4"/>
        <v>0.45808207651320121</v>
      </c>
      <c r="I25" s="6">
        <f t="shared" si="14"/>
        <v>1.0000000000010001E-5</v>
      </c>
      <c r="J25" s="6">
        <f t="shared" si="5"/>
        <v>1.4780000000014782E-5</v>
      </c>
      <c r="K25" s="2"/>
      <c r="M25" s="4">
        <v>1.478</v>
      </c>
      <c r="N25" s="6">
        <v>0.33929999999999999</v>
      </c>
      <c r="O25" s="6">
        <v>1125.3</v>
      </c>
      <c r="P25" s="5">
        <v>0</v>
      </c>
      <c r="Q25" s="6">
        <v>0</v>
      </c>
      <c r="R25" s="6">
        <f>N25-N24</f>
        <v>0</v>
      </c>
      <c r="S25" s="6">
        <f t="shared" si="7"/>
        <v>0</v>
      </c>
      <c r="T25" s="125"/>
      <c r="V25" s="11">
        <v>1.478</v>
      </c>
      <c r="W25" s="12">
        <v>0.55532999999999999</v>
      </c>
      <c r="X25" s="12">
        <v>1437.5</v>
      </c>
      <c r="Y25" s="11">
        <v>4.9348000000000003E-2</v>
      </c>
      <c r="Z25" s="12">
        <v>64.899000000000001</v>
      </c>
      <c r="AA25" s="6">
        <f t="shared" si="8"/>
        <v>6.0999999999999943E-4</v>
      </c>
      <c r="AB25" s="6">
        <f t="shared" si="0"/>
        <v>9.0157999999999916E-4</v>
      </c>
      <c r="AE25" s="11">
        <v>1.478</v>
      </c>
      <c r="AF25" s="12">
        <v>0.56728000000000001</v>
      </c>
      <c r="AG25" s="12">
        <v>1425.5</v>
      </c>
      <c r="AH25" s="11">
        <v>8.3572999999999995E-2</v>
      </c>
      <c r="AI25" s="12">
        <v>110.02</v>
      </c>
      <c r="AJ25" s="6">
        <f t="shared" si="9"/>
        <v>1.1100000000000554E-3</v>
      </c>
      <c r="AK25" s="6">
        <f t="shared" si="1"/>
        <v>1.6405800000000817E-3</v>
      </c>
      <c r="AL25" s="125"/>
      <c r="AN25" s="11">
        <v>1.478</v>
      </c>
      <c r="AO25" s="12">
        <v>0.60209999999999997</v>
      </c>
      <c r="AP25" s="12">
        <v>1449.4</v>
      </c>
      <c r="AQ25" s="11">
        <v>0.14104</v>
      </c>
      <c r="AR25" s="12">
        <v>185.76</v>
      </c>
      <c r="AS25" s="6">
        <f t="shared" si="15"/>
        <v>1.9299999999999873E-3</v>
      </c>
      <c r="AT25" s="6">
        <f t="shared" si="10"/>
        <v>2.8525399999999811E-3</v>
      </c>
      <c r="AU25" s="125"/>
      <c r="BK25" s="1">
        <f t="shared" si="11"/>
        <v>7.6640443670341882E-2</v>
      </c>
      <c r="BL25" s="11">
        <v>1.1930000000000001</v>
      </c>
      <c r="BM25" s="12">
        <v>0.32629000000000002</v>
      </c>
      <c r="BN25" s="12">
        <v>1054.5999999999999</v>
      </c>
      <c r="BO25" s="23">
        <v>0.27927999999999997</v>
      </c>
      <c r="BP25" s="12">
        <v>460.77</v>
      </c>
      <c r="BR25" s="11">
        <v>1.1930000000000001</v>
      </c>
      <c r="BS25" s="12">
        <v>0.43517</v>
      </c>
      <c r="BT25" s="12">
        <v>1363.9</v>
      </c>
      <c r="BU25" s="23">
        <v>0.56469999999999998</v>
      </c>
      <c r="BV25" s="12">
        <v>930.16</v>
      </c>
      <c r="BW25" s="12"/>
      <c r="BX25" s="158">
        <v>1.1930000000000001</v>
      </c>
      <c r="BY25" s="159">
        <v>0.52122999999999997</v>
      </c>
      <c r="BZ25" s="159">
        <v>1507.7</v>
      </c>
      <c r="CA25" s="158">
        <v>0.67222000000000004</v>
      </c>
      <c r="CB25" s="159">
        <v>1108.0999999999999</v>
      </c>
      <c r="CC25" s="6">
        <f t="shared" si="16"/>
        <v>1.480999999999999E-2</v>
      </c>
      <c r="CD25" s="6">
        <f t="shared" si="12"/>
        <v>1.7668329999999989E-2</v>
      </c>
      <c r="CE25" s="159"/>
      <c r="CG25" s="158">
        <v>1.1930000000000001</v>
      </c>
      <c r="CH25" s="159">
        <v>0.44963999999999998</v>
      </c>
      <c r="CI25" s="159">
        <v>1387.8</v>
      </c>
      <c r="CJ25" s="158">
        <v>0.54149000000000003</v>
      </c>
      <c r="CK25" s="159">
        <v>892.63</v>
      </c>
      <c r="CL25" s="6">
        <f t="shared" si="17"/>
        <v>1.1940000000000006E-2</v>
      </c>
      <c r="CM25" s="6">
        <f t="shared" si="13"/>
        <v>1.4244420000000008E-2</v>
      </c>
      <c r="CN25" s="159"/>
      <c r="CO25" s="159"/>
    </row>
    <row r="26" spans="1:93">
      <c r="A26" s="4">
        <v>1.5429999999999999</v>
      </c>
      <c r="B26" s="4">
        <f t="shared" si="2"/>
        <v>0.18836592606314823</v>
      </c>
      <c r="C26" s="6">
        <v>0.17538000000000001</v>
      </c>
      <c r="D26" s="6">
        <v>622.79</v>
      </c>
      <c r="E26" s="5">
        <v>7.0895999999999997E-3</v>
      </c>
      <c r="F26" s="6">
        <v>8.8369</v>
      </c>
      <c r="G26" s="4">
        <f t="shared" si="3"/>
        <v>-0.24460228626766778</v>
      </c>
      <c r="H26" s="4">
        <f t="shared" si="4"/>
        <v>0.78931884189676227</v>
      </c>
      <c r="I26" s="6">
        <f t="shared" si="14"/>
        <v>3.0000000000002247E-5</v>
      </c>
      <c r="J26" s="6">
        <f t="shared" si="5"/>
        <v>4.6290000000003468E-5</v>
      </c>
      <c r="K26" s="2"/>
      <c r="M26" s="4">
        <v>1.5429999999999999</v>
      </c>
      <c r="N26" s="6">
        <v>0.33929999999999999</v>
      </c>
      <c r="O26" s="6">
        <v>1125.3</v>
      </c>
      <c r="P26" s="5">
        <v>4.8460999999999999E-3</v>
      </c>
      <c r="Q26" s="6">
        <v>6.0152999999999999</v>
      </c>
      <c r="R26" s="6">
        <f t="shared" si="6"/>
        <v>0</v>
      </c>
      <c r="S26" s="6">
        <f t="shared" si="7"/>
        <v>0</v>
      </c>
      <c r="T26" s="125"/>
      <c r="V26" s="11">
        <v>1.5429999999999999</v>
      </c>
      <c r="W26" s="12">
        <v>0.55656000000000005</v>
      </c>
      <c r="X26" s="12">
        <v>1439.1</v>
      </c>
      <c r="Y26" s="11">
        <v>7.2858000000000006E-2</v>
      </c>
      <c r="Z26" s="12">
        <v>92.248000000000005</v>
      </c>
      <c r="AA26" s="6">
        <f t="shared" si="8"/>
        <v>1.2300000000000644E-3</v>
      </c>
      <c r="AB26" s="6">
        <f t="shared" si="0"/>
        <v>1.8978900000000993E-3</v>
      </c>
      <c r="AE26" s="11">
        <v>1.5429999999999999</v>
      </c>
      <c r="AF26" s="12">
        <v>0.56928999999999996</v>
      </c>
      <c r="AG26" s="12">
        <v>1428.1</v>
      </c>
      <c r="AH26" s="11">
        <v>0.12148</v>
      </c>
      <c r="AI26" s="12">
        <v>153.75</v>
      </c>
      <c r="AJ26" s="6">
        <f t="shared" si="9"/>
        <v>2.0099999999999563E-3</v>
      </c>
      <c r="AK26" s="6">
        <f t="shared" si="1"/>
        <v>3.1014299999999324E-3</v>
      </c>
      <c r="AL26" s="125"/>
      <c r="AN26" s="11">
        <v>1.5429999999999999</v>
      </c>
      <c r="AO26" s="12">
        <v>0.60543000000000002</v>
      </c>
      <c r="AP26" s="12">
        <v>1453.8</v>
      </c>
      <c r="AQ26" s="11">
        <v>0.20815</v>
      </c>
      <c r="AR26" s="12">
        <v>263.29000000000002</v>
      </c>
      <c r="AS26" s="6">
        <f t="shared" si="15"/>
        <v>3.3300000000000551E-3</v>
      </c>
      <c r="AT26" s="6">
        <f t="shared" si="10"/>
        <v>5.1381900000000849E-3</v>
      </c>
      <c r="AU26" s="125"/>
      <c r="BK26" s="1">
        <f t="shared" si="11"/>
        <v>9.5169351431755173E-2</v>
      </c>
      <c r="BL26" s="11">
        <v>1.2450000000000001</v>
      </c>
      <c r="BM26" s="12">
        <v>0.33017999999999997</v>
      </c>
      <c r="BN26" s="12">
        <v>1060.9000000000001</v>
      </c>
      <c r="BO26" s="23">
        <v>0.20407</v>
      </c>
      <c r="BP26" s="12">
        <v>321.24</v>
      </c>
      <c r="BR26" s="11">
        <v>1.2450000000000001</v>
      </c>
      <c r="BS26" s="12">
        <v>0.44385000000000002</v>
      </c>
      <c r="BT26" s="12">
        <v>1377.9</v>
      </c>
      <c r="BU26" s="23">
        <v>0.46335999999999999</v>
      </c>
      <c r="BV26" s="12">
        <v>729.09</v>
      </c>
      <c r="BW26" s="12"/>
      <c r="BX26" s="158">
        <v>1.2450000000000001</v>
      </c>
      <c r="BY26" s="159">
        <v>0.53112000000000004</v>
      </c>
      <c r="BZ26" s="159">
        <v>1523.5</v>
      </c>
      <c r="CA26" s="158">
        <v>0.52349999999999997</v>
      </c>
      <c r="CB26" s="159">
        <v>823.87</v>
      </c>
      <c r="CC26" s="6">
        <f t="shared" si="16"/>
        <v>9.8900000000000654E-3</v>
      </c>
      <c r="CD26" s="6">
        <f t="shared" si="12"/>
        <v>1.2313050000000082E-2</v>
      </c>
      <c r="CE26" s="159"/>
      <c r="CG26" s="158">
        <v>1.2450000000000001</v>
      </c>
      <c r="CH26" s="159">
        <v>0.45760000000000001</v>
      </c>
      <c r="CI26" s="159">
        <v>1400.6</v>
      </c>
      <c r="CJ26" s="158">
        <v>0.40950999999999999</v>
      </c>
      <c r="CK26" s="159">
        <v>644.87</v>
      </c>
      <c r="CL26" s="6">
        <f t="shared" si="17"/>
        <v>7.9600000000000226E-3</v>
      </c>
      <c r="CM26" s="6">
        <f t="shared" si="13"/>
        <v>9.9102000000000287E-3</v>
      </c>
      <c r="CN26" s="159"/>
      <c r="CO26" s="159"/>
    </row>
    <row r="27" spans="1:93">
      <c r="A27" s="4">
        <v>1.611</v>
      </c>
      <c r="B27" s="4">
        <f t="shared" si="2"/>
        <v>0.20709554041921804</v>
      </c>
      <c r="C27" s="6">
        <v>0.17562</v>
      </c>
      <c r="D27" s="6">
        <v>623.09</v>
      </c>
      <c r="E27" s="5">
        <v>7.1148000000000001E-3</v>
      </c>
      <c r="F27" s="6">
        <v>8.7984000000000009</v>
      </c>
      <c r="G27" s="4">
        <f t="shared" si="3"/>
        <v>6.0756800747459039E-3</v>
      </c>
      <c r="H27" s="4">
        <f t="shared" si="4"/>
        <v>1.1052885514020936</v>
      </c>
      <c r="I27" s="6">
        <f t="shared" si="14"/>
        <v>2.3999999999999022E-4</v>
      </c>
      <c r="J27" s="6">
        <f t="shared" si="5"/>
        <v>3.8663999999998422E-4</v>
      </c>
      <c r="K27" s="2"/>
      <c r="M27" s="4">
        <v>1.611</v>
      </c>
      <c r="N27" s="6">
        <v>0.33948</v>
      </c>
      <c r="O27" s="6">
        <v>1125.5</v>
      </c>
      <c r="P27" s="5">
        <v>4.8411000000000001E-3</v>
      </c>
      <c r="Q27" s="6">
        <v>6.0090000000000003</v>
      </c>
      <c r="R27" s="6">
        <f t="shared" si="6"/>
        <v>1.8000000000001348E-4</v>
      </c>
      <c r="S27" s="6">
        <f t="shared" si="7"/>
        <v>2.899800000000217E-4</v>
      </c>
      <c r="T27" s="125"/>
      <c r="V27" s="11">
        <v>1.611</v>
      </c>
      <c r="W27" s="12">
        <v>0.55805000000000005</v>
      </c>
      <c r="X27" s="12">
        <v>1440.9</v>
      </c>
      <c r="Y27" s="11">
        <v>5.9542999999999999E-2</v>
      </c>
      <c r="Z27" s="12">
        <v>72.89</v>
      </c>
      <c r="AA27" s="6">
        <f t="shared" si="8"/>
        <v>1.4899999999999913E-3</v>
      </c>
      <c r="AB27" s="6">
        <f t="shared" si="0"/>
        <v>2.4003899999999862E-3</v>
      </c>
      <c r="AE27" s="11">
        <v>1.611</v>
      </c>
      <c r="AF27" s="12">
        <v>0.57181999999999999</v>
      </c>
      <c r="AG27" s="12">
        <v>1431.2</v>
      </c>
      <c r="AH27" s="11">
        <v>0.10252</v>
      </c>
      <c r="AI27" s="12">
        <v>125.45</v>
      </c>
      <c r="AJ27" s="6">
        <f t="shared" si="9"/>
        <v>2.5300000000000322E-3</v>
      </c>
      <c r="AK27" s="6">
        <f t="shared" si="1"/>
        <v>4.0758300000000519E-3</v>
      </c>
      <c r="AL27" s="125"/>
      <c r="AN27" s="11">
        <v>1.611</v>
      </c>
      <c r="AO27" s="12">
        <v>0.60989000000000004</v>
      </c>
      <c r="AP27" s="12">
        <v>1459.3</v>
      </c>
      <c r="AQ27" s="11">
        <v>0.20415</v>
      </c>
      <c r="AR27" s="12">
        <v>248.97</v>
      </c>
      <c r="AS27" s="6">
        <f t="shared" si="15"/>
        <v>4.4600000000000195E-3</v>
      </c>
      <c r="AT27" s="6">
        <f t="shared" si="10"/>
        <v>7.1850600000000313E-3</v>
      </c>
      <c r="AU27" s="125"/>
      <c r="BK27" s="1">
        <f t="shared" si="11"/>
        <v>0.11360915107302784</v>
      </c>
      <c r="BL27" s="11">
        <v>1.2989999999999999</v>
      </c>
      <c r="BM27" s="12">
        <v>0.33383000000000002</v>
      </c>
      <c r="BN27" s="12">
        <v>1066.5</v>
      </c>
      <c r="BO27" s="23">
        <v>0.16489000000000001</v>
      </c>
      <c r="BP27" s="12">
        <v>249.56</v>
      </c>
      <c r="BR27" s="11">
        <v>1.2989999999999999</v>
      </c>
      <c r="BS27" s="12">
        <v>0.45229999999999998</v>
      </c>
      <c r="BT27" s="12">
        <v>1390.9</v>
      </c>
      <c r="BU27" s="23">
        <v>0.38257000000000002</v>
      </c>
      <c r="BV27" s="12">
        <v>579.01</v>
      </c>
      <c r="BW27" s="12"/>
      <c r="BX27" s="158">
        <v>1.2989999999999999</v>
      </c>
      <c r="BY27" s="159">
        <v>0.54059000000000001</v>
      </c>
      <c r="BZ27" s="159">
        <v>1538.1</v>
      </c>
      <c r="CA27" s="158">
        <v>0.41509000000000001</v>
      </c>
      <c r="CB27" s="159">
        <v>628.75</v>
      </c>
      <c r="CC27" s="6">
        <f t="shared" si="16"/>
        <v>9.4699999999999784E-3</v>
      </c>
      <c r="CD27" s="6">
        <f t="shared" si="12"/>
        <v>1.2301529999999972E-2</v>
      </c>
      <c r="CE27" s="159"/>
      <c r="CG27" s="158">
        <v>1.2989999999999999</v>
      </c>
      <c r="CH27" s="159">
        <v>0.46478000000000003</v>
      </c>
      <c r="CI27" s="159">
        <v>1411.7</v>
      </c>
      <c r="CJ27" s="158">
        <v>0.32699</v>
      </c>
      <c r="CK27" s="159">
        <v>494.82</v>
      </c>
      <c r="CL27" s="6">
        <f t="shared" si="17"/>
        <v>7.1800000000000197E-3</v>
      </c>
      <c r="CM27" s="6">
        <f t="shared" si="13"/>
        <v>9.3268200000000256E-3</v>
      </c>
      <c r="CN27" s="159"/>
      <c r="CO27" s="159"/>
    </row>
    <row r="28" spans="1:93">
      <c r="A28" s="4">
        <v>1.6819999999999999</v>
      </c>
      <c r="B28" s="4">
        <f t="shared" si="2"/>
        <v>0.22582599146189336</v>
      </c>
      <c r="C28" s="6">
        <v>0.17563999999999999</v>
      </c>
      <c r="D28" s="6">
        <v>623.12</v>
      </c>
      <c r="E28" s="5">
        <v>6.6724999999999998E-4</v>
      </c>
      <c r="F28" s="6">
        <v>0.79252</v>
      </c>
      <c r="G28" s="4">
        <f t="shared" si="3"/>
        <v>0.24418254032421238</v>
      </c>
      <c r="H28" s="4">
        <f t="shared" si="4"/>
        <v>1.405267955302882</v>
      </c>
      <c r="I28" s="6">
        <f t="shared" si="14"/>
        <v>1.9999999999992246E-5</v>
      </c>
      <c r="J28" s="6">
        <f t="shared" si="5"/>
        <v>3.3639999999986959E-5</v>
      </c>
      <c r="K28" s="2"/>
      <c r="M28" s="4">
        <v>1.6819999999999999</v>
      </c>
      <c r="N28" s="6">
        <v>0.33948</v>
      </c>
      <c r="O28" s="6">
        <v>1125.5</v>
      </c>
      <c r="P28" s="5">
        <v>0</v>
      </c>
      <c r="Q28" s="6">
        <v>0</v>
      </c>
      <c r="R28" s="6">
        <f t="shared" si="6"/>
        <v>0</v>
      </c>
      <c r="S28" s="6">
        <f t="shared" si="7"/>
        <v>0</v>
      </c>
      <c r="T28" s="125"/>
      <c r="V28" s="11">
        <v>1.6819999999999999</v>
      </c>
      <c r="W28" s="12">
        <v>0.55879000000000001</v>
      </c>
      <c r="X28" s="12">
        <v>1441.8</v>
      </c>
      <c r="Y28" s="11">
        <v>1.9635E-2</v>
      </c>
      <c r="Z28" s="12">
        <v>23.347999999999999</v>
      </c>
      <c r="AA28" s="6">
        <f t="shared" si="8"/>
        <v>7.3999999999996291E-4</v>
      </c>
      <c r="AB28" s="6">
        <f t="shared" si="0"/>
        <v>1.2446799999999375E-3</v>
      </c>
      <c r="AE28" s="11">
        <v>1.6819999999999999</v>
      </c>
      <c r="AF28" s="12">
        <v>0.57313000000000003</v>
      </c>
      <c r="AG28" s="12">
        <v>1432.8</v>
      </c>
      <c r="AH28" s="11">
        <v>3.4884999999999999E-2</v>
      </c>
      <c r="AI28" s="12">
        <v>41.478000000000002</v>
      </c>
      <c r="AJ28" s="6">
        <f t="shared" si="9"/>
        <v>1.3100000000000334E-3</v>
      </c>
      <c r="AK28" s="6">
        <f t="shared" si="1"/>
        <v>2.2034200000000561E-3</v>
      </c>
      <c r="AL28" s="125"/>
      <c r="AN28" s="11">
        <v>1.6819999999999999</v>
      </c>
      <c r="AO28" s="12">
        <v>0.61307999999999996</v>
      </c>
      <c r="AP28" s="12">
        <v>1463.1</v>
      </c>
      <c r="AQ28" s="11">
        <v>8.5357000000000002E-2</v>
      </c>
      <c r="AR28" s="12">
        <v>101.49</v>
      </c>
      <c r="AS28" s="6">
        <f t="shared" si="15"/>
        <v>3.1899999999999151E-3</v>
      </c>
      <c r="AT28" s="6">
        <f t="shared" si="10"/>
        <v>5.3655799999998569E-3</v>
      </c>
      <c r="AU28" s="125"/>
      <c r="BK28" s="1">
        <f t="shared" si="11"/>
        <v>0.13225968953104458</v>
      </c>
      <c r="BL28" s="11">
        <v>1.3560000000000001</v>
      </c>
      <c r="BM28" s="12">
        <v>0.33629999999999999</v>
      </c>
      <c r="BN28" s="12">
        <v>1070.0999999999999</v>
      </c>
      <c r="BO28" s="23">
        <v>7.8806000000000001E-2</v>
      </c>
      <c r="BP28" s="12">
        <v>115.43</v>
      </c>
      <c r="BR28" s="11">
        <v>1.3560000000000001</v>
      </c>
      <c r="BS28" s="12">
        <v>0.45802999999999999</v>
      </c>
      <c r="BT28" s="12">
        <v>1399.3</v>
      </c>
      <c r="BU28" s="23">
        <v>0.19073999999999999</v>
      </c>
      <c r="BV28" s="12">
        <v>278.97000000000003</v>
      </c>
      <c r="BW28" s="12"/>
      <c r="BX28" s="158">
        <v>1.3560000000000001</v>
      </c>
      <c r="BY28" s="159">
        <v>0.54652000000000001</v>
      </c>
      <c r="BZ28" s="159">
        <v>1546.9</v>
      </c>
      <c r="CA28" s="158">
        <v>0.18481</v>
      </c>
      <c r="CB28" s="159">
        <v>270.93</v>
      </c>
      <c r="CC28" s="6">
        <f t="shared" si="16"/>
        <v>5.9299999999999908E-3</v>
      </c>
      <c r="CD28" s="6">
        <f t="shared" si="12"/>
        <v>8.0410799999999887E-3</v>
      </c>
      <c r="CE28" s="159"/>
      <c r="CG28" s="158">
        <v>1.3560000000000001</v>
      </c>
      <c r="CH28" s="159">
        <v>0.46972999999999998</v>
      </c>
      <c r="CI28" s="159">
        <v>1419</v>
      </c>
      <c r="CJ28" s="158">
        <v>0.17113</v>
      </c>
      <c r="CK28" s="159">
        <v>249.96</v>
      </c>
      <c r="CL28" s="6">
        <f t="shared" si="17"/>
        <v>4.9499999999999544E-3</v>
      </c>
      <c r="CM28" s="6">
        <f t="shared" si="13"/>
        <v>6.712199999999939E-3</v>
      </c>
      <c r="CN28" s="159"/>
      <c r="CO28" s="159"/>
    </row>
    <row r="29" spans="1:93">
      <c r="A29" s="4">
        <v>1.756</v>
      </c>
      <c r="B29" s="4">
        <f t="shared" si="2"/>
        <v>0.24452451157008373</v>
      </c>
      <c r="C29" s="6">
        <v>0.17563999999999999</v>
      </c>
      <c r="D29" s="6">
        <v>623.12</v>
      </c>
      <c r="E29" s="5">
        <v>1.1632000000000001E-3</v>
      </c>
      <c r="F29" s="6">
        <v>1.2686999999999999</v>
      </c>
      <c r="G29" s="4">
        <f t="shared" si="3"/>
        <v>0.46996263415007977</v>
      </c>
      <c r="H29" s="4">
        <f t="shared" si="4"/>
        <v>1.6887885806705247</v>
      </c>
      <c r="I29" s="6">
        <f t="shared" si="14"/>
        <v>0</v>
      </c>
      <c r="J29" s="6">
        <f t="shared" si="5"/>
        <v>0</v>
      </c>
      <c r="K29" s="2"/>
      <c r="M29" s="4">
        <v>1.756</v>
      </c>
      <c r="N29" s="6">
        <v>0.33948</v>
      </c>
      <c r="O29" s="6">
        <v>1125.5</v>
      </c>
      <c r="P29" s="5">
        <v>4.5424999999999997E-3</v>
      </c>
      <c r="Q29" s="6">
        <v>4.9545000000000003</v>
      </c>
      <c r="R29" s="6">
        <f t="shared" si="6"/>
        <v>0</v>
      </c>
      <c r="S29" s="6">
        <f t="shared" si="7"/>
        <v>0</v>
      </c>
      <c r="T29" s="125"/>
      <c r="V29" s="11">
        <v>1.756</v>
      </c>
      <c r="W29" s="12">
        <v>0.55879000000000001</v>
      </c>
      <c r="X29" s="12">
        <v>1441.8</v>
      </c>
      <c r="Y29" s="11">
        <v>3.6454E-3</v>
      </c>
      <c r="Z29" s="12">
        <v>3.9765999999999999</v>
      </c>
      <c r="AA29" s="6">
        <f t="shared" si="8"/>
        <v>0</v>
      </c>
      <c r="AB29" s="6">
        <f t="shared" si="0"/>
        <v>0</v>
      </c>
      <c r="AE29" s="11">
        <v>1.756</v>
      </c>
      <c r="AF29" s="12">
        <v>0.57313000000000003</v>
      </c>
      <c r="AG29" s="12">
        <v>1432.8</v>
      </c>
      <c r="AH29" s="11">
        <v>1.4881999999999999E-2</v>
      </c>
      <c r="AI29" s="12">
        <v>16.231000000000002</v>
      </c>
      <c r="AJ29" s="6">
        <f t="shared" si="9"/>
        <v>0</v>
      </c>
      <c r="AK29" s="6">
        <f t="shared" si="1"/>
        <v>0</v>
      </c>
      <c r="AL29" s="125"/>
      <c r="AN29" s="11">
        <v>1.756</v>
      </c>
      <c r="AO29" s="12">
        <v>0.61307999999999996</v>
      </c>
      <c r="AP29" s="12">
        <v>1463.1</v>
      </c>
      <c r="AQ29" s="11">
        <v>7.4789999999999995E-2</v>
      </c>
      <c r="AR29" s="12">
        <v>81.558999999999997</v>
      </c>
      <c r="AS29" s="6">
        <f t="shared" si="15"/>
        <v>0</v>
      </c>
      <c r="AT29" s="6">
        <f t="shared" si="10"/>
        <v>0</v>
      </c>
      <c r="AU29" s="125"/>
      <c r="BK29" s="1">
        <f t="shared" si="11"/>
        <v>0.15106325335375018</v>
      </c>
      <c r="BL29" s="11">
        <v>1.4159999999999999</v>
      </c>
      <c r="BM29" s="12">
        <v>0.33678000000000002</v>
      </c>
      <c r="BN29" s="12">
        <v>1070.8</v>
      </c>
      <c r="BO29" s="23">
        <v>1.6378E-2</v>
      </c>
      <c r="BP29" s="12">
        <v>22.922999999999998</v>
      </c>
      <c r="BR29" s="11">
        <v>1.4159999999999999</v>
      </c>
      <c r="BS29" s="12">
        <v>0.45944000000000002</v>
      </c>
      <c r="BT29" s="12">
        <v>1401.3</v>
      </c>
      <c r="BU29" s="23">
        <v>4.4028999999999999E-2</v>
      </c>
      <c r="BV29" s="12">
        <v>61.807000000000002</v>
      </c>
      <c r="BW29" s="12"/>
      <c r="BX29" s="158">
        <v>1.4159999999999999</v>
      </c>
      <c r="BY29" s="159">
        <v>0.54751000000000005</v>
      </c>
      <c r="BZ29" s="159">
        <v>1548.3</v>
      </c>
      <c r="CA29" s="158">
        <v>3.0429000000000001E-2</v>
      </c>
      <c r="CB29" s="159">
        <v>42.747</v>
      </c>
      <c r="CC29" s="6">
        <f t="shared" si="16"/>
        <v>9.900000000000464E-4</v>
      </c>
      <c r="CD29" s="6">
        <f t="shared" si="12"/>
        <v>1.4018400000000656E-3</v>
      </c>
      <c r="CE29" s="159"/>
      <c r="CG29" s="158">
        <v>1.4159999999999999</v>
      </c>
      <c r="CH29" s="159">
        <v>0.47119</v>
      </c>
      <c r="CI29" s="159">
        <v>1421</v>
      </c>
      <c r="CJ29" s="158">
        <v>3.9239999999999997E-2</v>
      </c>
      <c r="CK29" s="159">
        <v>55.421999999999997</v>
      </c>
      <c r="CL29" s="6">
        <f t="shared" si="17"/>
        <v>1.4600000000000168E-3</v>
      </c>
      <c r="CM29" s="6">
        <f t="shared" si="13"/>
        <v>2.0673600000000237E-3</v>
      </c>
      <c r="CN29" s="159"/>
      <c r="CO29" s="159"/>
    </row>
    <row r="30" spans="1:93">
      <c r="A30" s="4">
        <v>1.8340000000000001</v>
      </c>
      <c r="B30" s="4">
        <f t="shared" si="2"/>
        <v>0.26339933133400228</v>
      </c>
      <c r="C30" s="6">
        <v>0.17569000000000001</v>
      </c>
      <c r="D30" s="6">
        <v>623.16</v>
      </c>
      <c r="E30" s="5">
        <v>5.6918000000000003E-3</v>
      </c>
      <c r="F30" s="6">
        <v>5.9973999999999998</v>
      </c>
      <c r="G30" s="4">
        <f t="shared" si="3"/>
        <v>0.6863993068098404</v>
      </c>
      <c r="H30" s="4">
        <f t="shared" si="4"/>
        <v>1.9589013488579083</v>
      </c>
      <c r="I30" s="6">
        <f t="shared" si="14"/>
        <v>5.0000000000022249E-5</v>
      </c>
      <c r="J30" s="6">
        <f t="shared" si="5"/>
        <v>9.1700000000040813E-5</v>
      </c>
      <c r="K30" s="2"/>
      <c r="M30" s="4">
        <v>1.8340000000000001</v>
      </c>
      <c r="N30" s="6">
        <v>0.33966000000000002</v>
      </c>
      <c r="O30" s="6">
        <v>1125.7</v>
      </c>
      <c r="P30" s="5">
        <v>7.2398999999999996E-3</v>
      </c>
      <c r="Q30" s="6">
        <v>7.7695999999999996</v>
      </c>
      <c r="R30" s="6">
        <f t="shared" si="6"/>
        <v>1.8000000000001348E-4</v>
      </c>
      <c r="S30" s="6">
        <f t="shared" si="7"/>
        <v>3.3012000000002476E-4</v>
      </c>
      <c r="T30" s="125"/>
      <c r="V30" s="11">
        <v>1.8340000000000001</v>
      </c>
      <c r="W30" s="12">
        <v>0.55893000000000004</v>
      </c>
      <c r="X30" s="12">
        <v>1442</v>
      </c>
      <c r="Y30" s="11">
        <v>7.8282000000000004E-3</v>
      </c>
      <c r="Z30" s="12">
        <v>8.3436000000000003</v>
      </c>
      <c r="AA30" s="6">
        <f t="shared" si="8"/>
        <v>1.4000000000002899E-4</v>
      </c>
      <c r="AB30" s="6">
        <f t="shared" si="0"/>
        <v>2.5676000000005315E-4</v>
      </c>
      <c r="AE30" s="11">
        <v>1.8340000000000001</v>
      </c>
      <c r="AF30" s="12">
        <v>0.57369000000000003</v>
      </c>
      <c r="AG30" s="12">
        <v>1433.4</v>
      </c>
      <c r="AH30" s="11">
        <v>2.7668999999999999E-2</v>
      </c>
      <c r="AI30" s="12">
        <v>29.582999999999998</v>
      </c>
      <c r="AJ30" s="6">
        <f t="shared" si="9"/>
        <v>5.6000000000000494E-4</v>
      </c>
      <c r="AK30" s="6">
        <f t="shared" si="1"/>
        <v>1.027040000000009E-3</v>
      </c>
      <c r="AL30" s="125"/>
      <c r="AN30" s="11">
        <v>1.8340000000000001</v>
      </c>
      <c r="AO30" s="12">
        <v>0.61589000000000005</v>
      </c>
      <c r="AP30" s="12">
        <v>1466.2</v>
      </c>
      <c r="AQ30" s="11">
        <v>0.12770000000000001</v>
      </c>
      <c r="AR30" s="12">
        <v>136.80000000000001</v>
      </c>
      <c r="AS30" s="6">
        <f t="shared" si="15"/>
        <v>2.8100000000000902E-3</v>
      </c>
      <c r="AT30" s="6">
        <f t="shared" si="10"/>
        <v>5.1535400000001655E-3</v>
      </c>
      <c r="AU30" s="125"/>
      <c r="BK30" s="1">
        <f t="shared" si="11"/>
        <v>0.16967443405880692</v>
      </c>
      <c r="BL30" s="11">
        <v>1.478</v>
      </c>
      <c r="BM30" s="12">
        <v>0.33690999999999999</v>
      </c>
      <c r="BN30" s="12">
        <v>1071</v>
      </c>
      <c r="BO30" s="23">
        <v>1.0630000000000001E-2</v>
      </c>
      <c r="BP30" s="12">
        <v>13.983000000000001</v>
      </c>
      <c r="BR30" s="11">
        <v>1.478</v>
      </c>
      <c r="BS30" s="12">
        <v>0.45967999999999998</v>
      </c>
      <c r="BT30" s="12">
        <v>1401.7</v>
      </c>
      <c r="BU30" s="23">
        <v>2.1798999999999999E-2</v>
      </c>
      <c r="BV30" s="12">
        <v>28.620999999999999</v>
      </c>
      <c r="BW30" s="12"/>
      <c r="BX30" s="158">
        <v>1.478</v>
      </c>
      <c r="BY30" s="159">
        <v>0.54766000000000004</v>
      </c>
      <c r="BZ30" s="159">
        <v>1548.5</v>
      </c>
      <c r="CA30" s="158">
        <v>1.8110000000000001E-2</v>
      </c>
      <c r="CB30" s="159">
        <v>23.699000000000002</v>
      </c>
      <c r="CC30" s="6">
        <f t="shared" si="16"/>
        <v>1.4999999999998348E-4</v>
      </c>
      <c r="CD30" s="6">
        <f t="shared" si="12"/>
        <v>2.2169999999997557E-4</v>
      </c>
      <c r="CE30" s="159"/>
      <c r="CG30" s="158">
        <v>1.478</v>
      </c>
      <c r="CH30" s="159">
        <v>0.47119</v>
      </c>
      <c r="CI30" s="159">
        <v>1421</v>
      </c>
      <c r="CJ30" s="158">
        <v>4.8551000000000002E-3</v>
      </c>
      <c r="CK30" s="159">
        <v>6.2961</v>
      </c>
      <c r="CL30" s="6">
        <f t="shared" si="17"/>
        <v>0</v>
      </c>
      <c r="CM30" s="6">
        <f t="shared" si="13"/>
        <v>0</v>
      </c>
      <c r="CN30" s="159"/>
      <c r="CO30" s="159"/>
    </row>
    <row r="31" spans="1:93">
      <c r="A31" s="4">
        <v>1.915</v>
      </c>
      <c r="B31" s="4">
        <f t="shared" si="2"/>
        <v>0.28216877830464154</v>
      </c>
      <c r="C31" s="6">
        <v>0.17585999999999999</v>
      </c>
      <c r="D31" s="6">
        <v>623.34</v>
      </c>
      <c r="E31" s="5">
        <v>8.6546000000000001E-3</v>
      </c>
      <c r="F31" s="6">
        <v>8.8559000000000001</v>
      </c>
      <c r="G31" s="4">
        <f t="shared" si="3"/>
        <v>0.89077316440151577</v>
      </c>
      <c r="H31" s="4">
        <f t="shared" si="4"/>
        <v>2.2116246578194008</v>
      </c>
      <c r="I31" s="6">
        <f t="shared" si="14"/>
        <v>1.6999999999997573E-4</v>
      </c>
      <c r="J31" s="6">
        <f t="shared" si="5"/>
        <v>3.2554999999995351E-4</v>
      </c>
      <c r="K31" s="2"/>
      <c r="M31" s="4">
        <v>1.915</v>
      </c>
      <c r="N31" s="6">
        <v>0.33976000000000001</v>
      </c>
      <c r="O31" s="6">
        <v>1125.8</v>
      </c>
      <c r="P31" s="5">
        <v>5.1841999999999999E-3</v>
      </c>
      <c r="Q31" s="6">
        <v>5.3037999999999998</v>
      </c>
      <c r="R31" s="6">
        <f t="shared" si="6"/>
        <v>9.9999999999988987E-5</v>
      </c>
      <c r="S31" s="6">
        <f t="shared" si="7"/>
        <v>1.914999999999789E-4</v>
      </c>
      <c r="T31" s="125"/>
      <c r="V31" s="11">
        <v>1.915</v>
      </c>
      <c r="W31" s="12">
        <v>0.55908000000000002</v>
      </c>
      <c r="X31" s="12">
        <v>1442.1</v>
      </c>
      <c r="Y31" s="11">
        <v>8.9096999999999996E-3</v>
      </c>
      <c r="Z31" s="12">
        <v>9.0927000000000007</v>
      </c>
      <c r="AA31" s="6">
        <f t="shared" si="8"/>
        <v>1.4999999999998348E-4</v>
      </c>
      <c r="AB31" s="6">
        <f t="shared" si="0"/>
        <v>2.8724999999996836E-4</v>
      </c>
      <c r="AE31" s="11">
        <v>1.915</v>
      </c>
      <c r="AF31" s="12">
        <v>0.57416999999999996</v>
      </c>
      <c r="AG31" s="12">
        <v>1433.9</v>
      </c>
      <c r="AH31" s="11">
        <v>1.8667E-2</v>
      </c>
      <c r="AI31" s="12">
        <v>19.233000000000001</v>
      </c>
      <c r="AJ31" s="6">
        <f t="shared" si="9"/>
        <v>4.7999999999992493E-4</v>
      </c>
      <c r="AK31" s="6">
        <f t="shared" si="1"/>
        <v>9.1919999999985624E-4</v>
      </c>
      <c r="AL31" s="125"/>
      <c r="AN31" s="11">
        <v>1.915</v>
      </c>
      <c r="AO31" s="12">
        <v>0.61789000000000005</v>
      </c>
      <c r="AP31" s="12">
        <v>1468.2</v>
      </c>
      <c r="AQ31" s="11">
        <v>7.6472999999999999E-2</v>
      </c>
      <c r="AR31" s="12">
        <v>78.826999999999998</v>
      </c>
      <c r="AS31" s="6">
        <f t="shared" si="15"/>
        <v>2.0000000000000018E-3</v>
      </c>
      <c r="AT31" s="6">
        <f t="shared" si="10"/>
        <v>3.8300000000000035E-3</v>
      </c>
      <c r="AU31" s="125"/>
      <c r="BK31" s="1">
        <f t="shared" si="11"/>
        <v>0.18836592606314823</v>
      </c>
      <c r="BL31" s="11">
        <v>1.5429999999999999</v>
      </c>
      <c r="BM31" s="12">
        <v>0.33717999999999998</v>
      </c>
      <c r="BN31" s="12">
        <v>1071.3</v>
      </c>
      <c r="BO31" s="23">
        <v>1.5244000000000001E-2</v>
      </c>
      <c r="BP31" s="12">
        <v>19.311</v>
      </c>
      <c r="BR31" s="11">
        <v>1.5429999999999999</v>
      </c>
      <c r="BS31" s="12">
        <v>0.46026</v>
      </c>
      <c r="BT31" s="12">
        <v>1402.4</v>
      </c>
      <c r="BU31" s="23">
        <v>3.4075000000000001E-2</v>
      </c>
      <c r="BV31" s="12">
        <v>43.140999999999998</v>
      </c>
      <c r="BW31" s="12"/>
      <c r="BX31" s="158">
        <v>1.5429999999999999</v>
      </c>
      <c r="BY31" s="159">
        <v>0.54818999999999996</v>
      </c>
      <c r="BZ31" s="159">
        <v>1549.1</v>
      </c>
      <c r="CA31" s="158">
        <v>2.6466E-2</v>
      </c>
      <c r="CB31" s="159">
        <v>33.625</v>
      </c>
      <c r="CC31" s="6">
        <f t="shared" si="16"/>
        <v>5.2999999999991942E-4</v>
      </c>
      <c r="CD31" s="6">
        <f t="shared" si="12"/>
        <v>8.1778999999987563E-4</v>
      </c>
      <c r="CE31" s="159"/>
      <c r="CG31" s="158">
        <v>1.5429999999999999</v>
      </c>
      <c r="CH31" s="159">
        <v>0.47137000000000001</v>
      </c>
      <c r="CI31" s="159">
        <v>1421.3</v>
      </c>
      <c r="CJ31" s="158">
        <v>1.2277E-2</v>
      </c>
      <c r="CK31" s="159">
        <v>15.507999999999999</v>
      </c>
      <c r="CL31" s="6">
        <f t="shared" si="17"/>
        <v>1.8000000000001348E-4</v>
      </c>
      <c r="CM31" s="6">
        <f t="shared" si="13"/>
        <v>2.7774000000002077E-4</v>
      </c>
      <c r="CN31" s="159"/>
      <c r="CO31" s="159"/>
    </row>
    <row r="32" spans="1:93">
      <c r="A32" s="4">
        <v>2</v>
      </c>
      <c r="B32" s="4">
        <f t="shared" si="2"/>
        <v>0.30102999566398114</v>
      </c>
      <c r="C32" s="6">
        <v>0.17601</v>
      </c>
      <c r="D32" s="6">
        <v>623.5</v>
      </c>
      <c r="E32" s="5">
        <v>9.6872999999999994E-3</v>
      </c>
      <c r="F32" s="6">
        <v>15.169</v>
      </c>
      <c r="G32" s="4">
        <f t="shared" si="3"/>
        <v>1.0857928946878794</v>
      </c>
      <c r="H32" s="4">
        <f t="shared" si="4"/>
        <v>2.4498321263746483</v>
      </c>
      <c r="I32" s="6">
        <f t="shared" si="14"/>
        <v>1.5000000000001124E-4</v>
      </c>
      <c r="J32" s="6">
        <f t="shared" si="5"/>
        <v>3.0000000000002247E-4</v>
      </c>
      <c r="K32" s="2"/>
      <c r="M32" s="4">
        <v>2</v>
      </c>
      <c r="N32" s="6">
        <v>0.33984999999999999</v>
      </c>
      <c r="O32" s="6">
        <v>1125.9000000000001</v>
      </c>
      <c r="P32" s="5">
        <v>3.4701999999999997E-2</v>
      </c>
      <c r="Q32" s="6">
        <v>63.59</v>
      </c>
      <c r="R32" s="6">
        <f t="shared" si="6"/>
        <v>8.9999999999978986E-5</v>
      </c>
      <c r="S32" s="6">
        <f t="shared" si="7"/>
        <v>1.7999999999995797E-4</v>
      </c>
      <c r="T32" s="125"/>
      <c r="V32" s="11">
        <v>2</v>
      </c>
      <c r="W32" s="12">
        <v>0.55925999999999998</v>
      </c>
      <c r="X32" s="12">
        <v>1442.3</v>
      </c>
      <c r="Y32" s="11">
        <v>0.37861</v>
      </c>
      <c r="Z32" s="12">
        <v>710.6</v>
      </c>
      <c r="AA32" s="6">
        <f t="shared" si="8"/>
        <v>1.7999999999995797E-4</v>
      </c>
      <c r="AB32" s="6">
        <f t="shared" si="0"/>
        <v>3.5999999999991594E-4</v>
      </c>
      <c r="AE32" s="11">
        <v>2</v>
      </c>
      <c r="AF32" s="12">
        <v>0.57438999999999996</v>
      </c>
      <c r="AG32" s="12">
        <v>1434.1</v>
      </c>
      <c r="AH32" s="11">
        <v>0.47127999999999998</v>
      </c>
      <c r="AI32" s="12">
        <v>884.54</v>
      </c>
      <c r="AJ32" s="6">
        <f t="shared" si="9"/>
        <v>2.1999999999999797E-4</v>
      </c>
      <c r="AK32" s="6">
        <f t="shared" si="1"/>
        <v>4.3999999999999595E-4</v>
      </c>
      <c r="AL32" s="125"/>
      <c r="AN32" s="11">
        <v>2</v>
      </c>
      <c r="AO32" s="12">
        <v>0.61877000000000004</v>
      </c>
      <c r="AP32" s="12">
        <v>1469.1</v>
      </c>
      <c r="AQ32" s="11">
        <v>0.65183000000000002</v>
      </c>
      <c r="AR32" s="12">
        <v>1211.9000000000001</v>
      </c>
      <c r="AS32" s="6">
        <f t="shared" si="15"/>
        <v>8.799999999999919E-4</v>
      </c>
      <c r="AT32" s="6">
        <f t="shared" si="10"/>
        <v>1.7599999999999838E-3</v>
      </c>
      <c r="AU32" s="125"/>
      <c r="BK32" s="1">
        <f t="shared" si="11"/>
        <v>0.20709554041921804</v>
      </c>
      <c r="BL32" s="11">
        <v>1.611</v>
      </c>
      <c r="BM32" s="12">
        <v>0.33748</v>
      </c>
      <c r="BN32" s="12">
        <v>1071.7</v>
      </c>
      <c r="BO32" s="23">
        <v>9.5969999999999996E-3</v>
      </c>
      <c r="BP32" s="12">
        <v>11.839</v>
      </c>
      <c r="BR32" s="11">
        <v>1.611</v>
      </c>
      <c r="BS32" s="12">
        <v>0.46095999999999998</v>
      </c>
      <c r="BT32" s="12">
        <v>1403.3</v>
      </c>
      <c r="BU32" s="23">
        <v>2.8112999999999999E-2</v>
      </c>
      <c r="BV32" s="12">
        <v>34.408000000000001</v>
      </c>
      <c r="BW32" s="12"/>
      <c r="BX32" s="158">
        <v>1.611</v>
      </c>
      <c r="BY32" s="159">
        <v>0.54864999999999997</v>
      </c>
      <c r="BZ32" s="159">
        <v>1549.7</v>
      </c>
      <c r="CA32" s="158">
        <v>1.95E-2</v>
      </c>
      <c r="CB32" s="159">
        <v>23.834</v>
      </c>
      <c r="CC32" s="6">
        <f t="shared" si="16"/>
        <v>4.6000000000001595E-4</v>
      </c>
      <c r="CD32" s="6">
        <f t="shared" si="12"/>
        <v>7.4106000000002568E-4</v>
      </c>
      <c r="CE32" s="159"/>
      <c r="CG32" s="158">
        <v>1.611</v>
      </c>
      <c r="CH32" s="159">
        <v>0.47165000000000001</v>
      </c>
      <c r="CI32" s="159">
        <v>1421.6</v>
      </c>
      <c r="CJ32" s="158">
        <v>1.0014E-2</v>
      </c>
      <c r="CK32" s="159">
        <v>12.295</v>
      </c>
      <c r="CL32" s="6">
        <f t="shared" si="17"/>
        <v>2.8000000000000247E-4</v>
      </c>
      <c r="CM32" s="6">
        <f t="shared" si="13"/>
        <v>4.5108000000000398E-4</v>
      </c>
      <c r="CN32" s="159"/>
      <c r="CO32" s="159"/>
    </row>
    <row r="33" spans="1:93">
      <c r="A33" s="4">
        <v>2.1206</v>
      </c>
      <c r="B33" s="4">
        <f t="shared" si="2"/>
        <v>0.32645875707122224</v>
      </c>
      <c r="C33" s="6">
        <v>0.17629</v>
      </c>
      <c r="D33" s="6">
        <v>624.01</v>
      </c>
      <c r="E33" s="5">
        <v>1.6809000000000001E-2</v>
      </c>
      <c r="F33" s="6">
        <v>31.065999999999999</v>
      </c>
      <c r="G33" s="4">
        <f t="shared" si="3"/>
        <v>1.3332116990107141</v>
      </c>
      <c r="H33" s="4">
        <f t="shared" si="4"/>
        <v>2.7464615056932393</v>
      </c>
      <c r="I33" s="6">
        <f t="shared" si="14"/>
        <v>2.8000000000000247E-4</v>
      </c>
      <c r="J33" s="6">
        <f t="shared" si="5"/>
        <v>5.9376800000000526E-4</v>
      </c>
      <c r="K33" s="2"/>
      <c r="M33" s="20">
        <v>2.1206</v>
      </c>
      <c r="N33" s="21">
        <v>0.34128999999999998</v>
      </c>
      <c r="O33" s="21">
        <v>1128.5999999999999</v>
      </c>
      <c r="P33" s="22">
        <v>6.9003999999999996E-2</v>
      </c>
      <c r="Q33" s="21">
        <v>128.04</v>
      </c>
      <c r="R33" s="6">
        <f t="shared" si="6"/>
        <v>1.4399999999999968E-3</v>
      </c>
      <c r="S33" s="6">
        <f t="shared" si="7"/>
        <v>3.0536639999999933E-3</v>
      </c>
      <c r="T33" s="125"/>
      <c r="V33" s="11">
        <v>2.1206</v>
      </c>
      <c r="W33" s="12">
        <v>0.57586000000000004</v>
      </c>
      <c r="X33" s="12">
        <v>1473.6</v>
      </c>
      <c r="Y33" s="11">
        <v>0.85558999999999996</v>
      </c>
      <c r="Z33" s="12">
        <v>1585.5</v>
      </c>
      <c r="AA33" s="6">
        <f t="shared" si="8"/>
        <v>1.6600000000000059E-2</v>
      </c>
      <c r="AB33" s="6">
        <f t="shared" si="0"/>
        <v>3.5201960000000129E-2</v>
      </c>
      <c r="AE33" s="11">
        <v>2.1206</v>
      </c>
      <c r="AF33" s="12">
        <v>0.59504999999999997</v>
      </c>
      <c r="AG33" s="12">
        <v>1473.1</v>
      </c>
      <c r="AH33" s="11">
        <v>1.0847</v>
      </c>
      <c r="AI33" s="12">
        <v>2009.5</v>
      </c>
      <c r="AJ33" s="6">
        <f t="shared" si="9"/>
        <v>2.0660000000000012E-2</v>
      </c>
      <c r="AK33" s="6">
        <f t="shared" si="1"/>
        <v>4.3811596000000029E-2</v>
      </c>
      <c r="AL33" s="125"/>
      <c r="AN33" s="11">
        <v>2.1206</v>
      </c>
      <c r="AO33" s="12">
        <v>0.64676</v>
      </c>
      <c r="AP33" s="12">
        <v>1521.9</v>
      </c>
      <c r="AQ33" s="11">
        <v>1.4778</v>
      </c>
      <c r="AR33" s="12">
        <v>2737.5</v>
      </c>
      <c r="AS33" s="6">
        <f t="shared" si="15"/>
        <v>2.7989999999999959E-2</v>
      </c>
      <c r="AT33" s="6">
        <f t="shared" si="10"/>
        <v>5.9355593999999914E-2</v>
      </c>
      <c r="AU33" s="125"/>
      <c r="BK33" s="1">
        <f t="shared" si="11"/>
        <v>0.22582599146189336</v>
      </c>
      <c r="BL33" s="11">
        <v>1.6819999999999999</v>
      </c>
      <c r="BM33" s="12">
        <v>0.33754000000000001</v>
      </c>
      <c r="BN33" s="12">
        <v>1071.8</v>
      </c>
      <c r="BO33" s="23">
        <v>1.4212999999999999E-3</v>
      </c>
      <c r="BP33" s="12">
        <v>1.6894</v>
      </c>
      <c r="BR33" s="11">
        <v>1.6819999999999999</v>
      </c>
      <c r="BS33" s="12">
        <v>0.46131</v>
      </c>
      <c r="BT33" s="12">
        <v>1403.7</v>
      </c>
      <c r="BU33" s="23">
        <v>9.3948E-3</v>
      </c>
      <c r="BV33" s="12">
        <v>11.17</v>
      </c>
      <c r="BW33" s="12"/>
      <c r="BX33" s="158">
        <v>1.6819999999999999</v>
      </c>
      <c r="BY33" s="159">
        <v>0.54891999999999996</v>
      </c>
      <c r="BZ33" s="159">
        <v>1550</v>
      </c>
      <c r="CA33" s="158">
        <v>7.1469999999999997E-3</v>
      </c>
      <c r="CB33" s="159">
        <v>8.4992000000000001</v>
      </c>
      <c r="CC33" s="6">
        <f t="shared" si="16"/>
        <v>2.6999999999999247E-4</v>
      </c>
      <c r="CD33" s="6">
        <f t="shared" si="12"/>
        <v>4.5413999999998733E-4</v>
      </c>
      <c r="CE33" s="159"/>
      <c r="CG33" s="158">
        <v>1.6819999999999999</v>
      </c>
      <c r="CH33" s="159">
        <v>0.47175</v>
      </c>
      <c r="CI33" s="159">
        <v>1421.7</v>
      </c>
      <c r="CJ33" s="158">
        <v>2.5861999999999999E-3</v>
      </c>
      <c r="CK33" s="159">
        <v>3.0754999999999999</v>
      </c>
      <c r="CL33" s="6">
        <f t="shared" si="17"/>
        <v>9.9999999999988987E-5</v>
      </c>
      <c r="CM33" s="6">
        <f t="shared" si="13"/>
        <v>1.6819999999998148E-4</v>
      </c>
      <c r="CN33" s="159"/>
      <c r="CO33" s="159"/>
    </row>
    <row r="34" spans="1:93">
      <c r="A34" s="4">
        <v>2.1947999999999999</v>
      </c>
      <c r="B34" s="4">
        <f t="shared" si="2"/>
        <v>0.34139495152404165</v>
      </c>
      <c r="C34" s="6">
        <v>0.17669000000000001</v>
      </c>
      <c r="D34" s="6">
        <v>624.75</v>
      </c>
      <c r="E34" s="5">
        <v>2.8615999999999999E-2</v>
      </c>
      <c r="F34" s="6">
        <v>51.222000000000001</v>
      </c>
      <c r="G34" s="4">
        <f t="shared" si="3"/>
        <v>1.4706765453563393</v>
      </c>
      <c r="H34" s="4">
        <f t="shared" si="4"/>
        <v>2.9078558017798803</v>
      </c>
      <c r="I34" s="6">
        <f t="shared" si="14"/>
        <v>4.0000000000001146E-4</v>
      </c>
      <c r="J34" s="6">
        <f t="shared" si="5"/>
        <v>8.7792000000002507E-4</v>
      </c>
      <c r="K34" s="2"/>
      <c r="M34" s="4">
        <v>2.1947999999999999</v>
      </c>
      <c r="N34" s="6">
        <v>0.34264</v>
      </c>
      <c r="O34" s="6">
        <v>1131</v>
      </c>
      <c r="P34" s="5">
        <v>6.7760000000000001E-2</v>
      </c>
      <c r="Q34" s="6">
        <v>122.08</v>
      </c>
      <c r="R34" s="6">
        <f t="shared" si="6"/>
        <v>1.3500000000000179E-3</v>
      </c>
      <c r="S34" s="6">
        <f t="shared" si="7"/>
        <v>2.9629800000000391E-3</v>
      </c>
      <c r="T34" s="125"/>
      <c r="V34" s="24">
        <v>2.1947999999999999</v>
      </c>
      <c r="W34" s="25">
        <v>0.59380999999999995</v>
      </c>
      <c r="X34" s="25">
        <v>1506.3</v>
      </c>
      <c r="Y34" s="24">
        <v>0.98490999999999995</v>
      </c>
      <c r="Z34" s="25">
        <v>1771.3</v>
      </c>
      <c r="AA34" s="6">
        <f t="shared" si="8"/>
        <v>1.794999999999991E-2</v>
      </c>
      <c r="AB34" s="6">
        <f t="shared" si="0"/>
        <v>3.9396659999999799E-2</v>
      </c>
      <c r="AE34" s="24">
        <v>2.1947999999999999</v>
      </c>
      <c r="AF34" s="25">
        <v>0.61819000000000002</v>
      </c>
      <c r="AG34" s="25">
        <v>1515.3</v>
      </c>
      <c r="AH34" s="24">
        <v>1.3258000000000001</v>
      </c>
      <c r="AI34" s="25">
        <v>2382.1999999999998</v>
      </c>
      <c r="AJ34" s="6">
        <f t="shared" si="9"/>
        <v>2.3140000000000049E-2</v>
      </c>
      <c r="AK34" s="6">
        <f t="shared" si="1"/>
        <v>5.0787672000000103E-2</v>
      </c>
      <c r="AL34" s="125"/>
      <c r="AN34" s="24">
        <v>2.1947999999999999</v>
      </c>
      <c r="AO34" s="25">
        <v>0.67844000000000004</v>
      </c>
      <c r="AP34" s="25">
        <v>1579.7</v>
      </c>
      <c r="AQ34" s="24">
        <v>1.8524</v>
      </c>
      <c r="AR34" s="25">
        <v>3327</v>
      </c>
      <c r="AS34" s="6">
        <f t="shared" si="15"/>
        <v>3.1680000000000041E-2</v>
      </c>
      <c r="AT34" s="6">
        <f t="shared" si="10"/>
        <v>6.9531264000000093E-2</v>
      </c>
      <c r="AU34" s="125"/>
      <c r="BK34" s="1">
        <f t="shared" si="11"/>
        <v>0.24452451157008373</v>
      </c>
      <c r="BL34" s="11">
        <v>1.756</v>
      </c>
      <c r="BM34" s="12">
        <v>0.33754000000000001</v>
      </c>
      <c r="BN34" s="12">
        <v>1071.8</v>
      </c>
      <c r="BO34" s="23">
        <v>3.0647999999999999E-3</v>
      </c>
      <c r="BP34" s="12">
        <v>3.3431000000000002</v>
      </c>
      <c r="BR34" s="11">
        <v>1.756</v>
      </c>
      <c r="BS34" s="12">
        <v>0.46131</v>
      </c>
      <c r="BT34" s="12">
        <v>1403.7</v>
      </c>
      <c r="BU34" s="23">
        <v>4.4085000000000001E-3</v>
      </c>
      <c r="BV34" s="12">
        <v>4.8083</v>
      </c>
      <c r="BW34" s="12"/>
      <c r="BX34" s="158">
        <v>1.756</v>
      </c>
      <c r="BY34" s="159">
        <v>0.54891999999999996</v>
      </c>
      <c r="BZ34" s="159">
        <v>1550</v>
      </c>
      <c r="CA34" s="158">
        <v>2.3890000000000001E-3</v>
      </c>
      <c r="CB34" s="159">
        <v>2.6055999999999999</v>
      </c>
      <c r="CC34" s="6">
        <f t="shared" si="16"/>
        <v>0</v>
      </c>
      <c r="CD34" s="6">
        <f t="shared" si="12"/>
        <v>0</v>
      </c>
      <c r="CE34" s="159"/>
      <c r="CG34" s="158">
        <v>1.756</v>
      </c>
      <c r="CH34" s="159">
        <v>0.47175</v>
      </c>
      <c r="CI34" s="159">
        <v>1421.7</v>
      </c>
      <c r="CJ34" s="158">
        <v>3.4265000000000001E-4</v>
      </c>
      <c r="CK34" s="159">
        <v>0.37362000000000001</v>
      </c>
      <c r="CL34" s="6">
        <f t="shared" si="17"/>
        <v>0</v>
      </c>
      <c r="CM34" s="6">
        <f t="shared" si="13"/>
        <v>0</v>
      </c>
      <c r="CN34" s="159"/>
      <c r="CO34" s="159"/>
    </row>
    <row r="35" spans="1:93">
      <c r="A35" s="4">
        <v>2.2717000000000001</v>
      </c>
      <c r="B35" s="4">
        <f t="shared" si="2"/>
        <v>0.35635097803056948</v>
      </c>
      <c r="C35" s="6">
        <v>0.17713999999999999</v>
      </c>
      <c r="D35" s="6">
        <v>625.54</v>
      </c>
      <c r="E35" s="5">
        <v>3.2323999999999999E-2</v>
      </c>
      <c r="F35" s="6">
        <v>55.89</v>
      </c>
      <c r="G35" s="4">
        <f t="shared" si="3"/>
        <v>1.6027824846477068</v>
      </c>
      <c r="H35" s="4">
        <f t="shared" si="4"/>
        <v>3.0601778120637366</v>
      </c>
      <c r="I35" s="6">
        <f t="shared" si="14"/>
        <v>4.499999999999782E-4</v>
      </c>
      <c r="J35" s="6">
        <f t="shared" si="5"/>
        <v>1.0222649999999504E-3</v>
      </c>
      <c r="K35" s="2"/>
      <c r="M35" s="4">
        <v>2.2717000000000001</v>
      </c>
      <c r="N35" s="6">
        <v>0.34332000000000001</v>
      </c>
      <c r="O35" s="6">
        <v>1132.2</v>
      </c>
      <c r="P35" s="5">
        <v>3.5399E-2</v>
      </c>
      <c r="Q35" s="6">
        <v>61.585000000000001</v>
      </c>
      <c r="R35" s="6">
        <f t="shared" si="6"/>
        <v>6.8000000000001393E-4</v>
      </c>
      <c r="S35" s="6">
        <f t="shared" si="7"/>
        <v>1.5447560000000317E-3</v>
      </c>
      <c r="T35" s="125"/>
      <c r="V35" s="11">
        <v>2.2717000000000001</v>
      </c>
      <c r="W35" s="12">
        <v>0.60528000000000004</v>
      </c>
      <c r="X35" s="12">
        <v>1526.5</v>
      </c>
      <c r="Y35" s="11">
        <v>0.66761999999999999</v>
      </c>
      <c r="Z35" s="12">
        <v>1158.7</v>
      </c>
      <c r="AA35" s="6">
        <f t="shared" si="8"/>
        <v>1.1470000000000091E-2</v>
      </c>
      <c r="AB35" s="6">
        <f t="shared" si="0"/>
        <v>2.6056399000000209E-2</v>
      </c>
      <c r="AE35" s="11">
        <v>2.2717000000000001</v>
      </c>
      <c r="AF35" s="12">
        <v>0.63466</v>
      </c>
      <c r="AG35" s="12">
        <v>1544.3</v>
      </c>
      <c r="AH35" s="11">
        <v>0.96672999999999998</v>
      </c>
      <c r="AI35" s="12">
        <v>1677.5</v>
      </c>
      <c r="AJ35" s="6">
        <f t="shared" si="9"/>
        <v>1.6469999999999985E-2</v>
      </c>
      <c r="AK35" s="6">
        <f t="shared" si="1"/>
        <v>3.7414898999999967E-2</v>
      </c>
      <c r="AL35" s="125"/>
      <c r="AN35" s="11">
        <v>2.2717000000000001</v>
      </c>
      <c r="AO35" s="12">
        <v>0.70211000000000001</v>
      </c>
      <c r="AP35" s="12">
        <v>1621.3</v>
      </c>
      <c r="AQ35" s="11">
        <v>1.4473</v>
      </c>
      <c r="AR35" s="12">
        <v>2509.4</v>
      </c>
      <c r="AS35" s="6">
        <f t="shared" si="15"/>
        <v>2.3669999999999969E-2</v>
      </c>
      <c r="AT35" s="6">
        <f t="shared" si="10"/>
        <v>5.3771138999999933E-2</v>
      </c>
      <c r="AU35" s="125"/>
      <c r="BK35" s="1">
        <f t="shared" si="11"/>
        <v>0.26339933133400228</v>
      </c>
      <c r="BL35" s="11">
        <v>1.8340000000000001</v>
      </c>
      <c r="BM35" s="12">
        <v>0.33765000000000001</v>
      </c>
      <c r="BN35" s="12">
        <v>1071.9000000000001</v>
      </c>
      <c r="BO35" s="23">
        <v>6.0895999999999997E-3</v>
      </c>
      <c r="BP35" s="12">
        <v>6.5016999999999996</v>
      </c>
      <c r="BR35" s="11">
        <v>1.8340000000000001</v>
      </c>
      <c r="BS35" s="12">
        <v>0.46146999999999999</v>
      </c>
      <c r="BT35" s="12">
        <v>1403.9</v>
      </c>
      <c r="BU35" s="23">
        <v>8.1337000000000007E-3</v>
      </c>
      <c r="BV35" s="12">
        <v>8.7003000000000004</v>
      </c>
      <c r="BW35" s="12"/>
      <c r="BX35" s="158">
        <v>1.8340000000000001</v>
      </c>
      <c r="BY35" s="159">
        <v>0.54901</v>
      </c>
      <c r="BZ35" s="159">
        <v>1550.1</v>
      </c>
      <c r="CA35" s="158">
        <v>2.4304999999999999E-3</v>
      </c>
      <c r="CB35" s="159">
        <v>2.6493000000000002</v>
      </c>
      <c r="CC35" s="6">
        <f t="shared" si="16"/>
        <v>9.0000000000034497E-5</v>
      </c>
      <c r="CD35" s="6">
        <f t="shared" si="12"/>
        <v>1.6506000000006329E-4</v>
      </c>
      <c r="CE35" s="159"/>
      <c r="CG35" s="158">
        <v>1.8340000000000001</v>
      </c>
      <c r="CH35" s="159">
        <v>0.47176000000000001</v>
      </c>
      <c r="CI35" s="159">
        <v>1421.7</v>
      </c>
      <c r="CJ35" s="158">
        <v>3.4201000000000001E-4</v>
      </c>
      <c r="CK35" s="159">
        <v>0.37291000000000002</v>
      </c>
      <c r="CL35" s="6">
        <f t="shared" si="17"/>
        <v>1.0000000000010001E-5</v>
      </c>
      <c r="CM35" s="6">
        <f t="shared" si="13"/>
        <v>1.8340000000018344E-5</v>
      </c>
      <c r="CN35" s="159"/>
      <c r="CO35" s="159"/>
    </row>
    <row r="36" spans="1:93">
      <c r="A36" s="20">
        <v>2.3512</v>
      </c>
      <c r="B36" s="4">
        <f t="shared" si="2"/>
        <v>0.37128957306455612</v>
      </c>
      <c r="C36" s="21">
        <v>0.17766000000000001</v>
      </c>
      <c r="D36" s="21">
        <v>626.41999999999996</v>
      </c>
      <c r="E36" s="22">
        <v>3.7000999999999999E-2</v>
      </c>
      <c r="F36" s="21">
        <v>61.814</v>
      </c>
      <c r="G36" s="4">
        <f t="shared" si="3"/>
        <v>1.7294218458119963</v>
      </c>
      <c r="H36" s="4">
        <f t="shared" si="4"/>
        <v>3.2032582864527663</v>
      </c>
      <c r="I36" s="6">
        <f t="shared" si="14"/>
        <v>5.2000000000002045E-4</v>
      </c>
      <c r="J36" s="6">
        <f t="shared" si="5"/>
        <v>1.222624000000048E-3</v>
      </c>
      <c r="K36" s="2"/>
      <c r="M36" s="4">
        <v>2.3512</v>
      </c>
      <c r="N36" s="6">
        <v>0.34369</v>
      </c>
      <c r="O36" s="6">
        <v>1132.9000000000001</v>
      </c>
      <c r="P36" s="5">
        <v>2.2717000000000001E-2</v>
      </c>
      <c r="Q36" s="6">
        <v>38.066000000000003</v>
      </c>
      <c r="R36" s="6">
        <f t="shared" si="6"/>
        <v>3.6999999999998145E-4</v>
      </c>
      <c r="S36" s="6">
        <f t="shared" si="7"/>
        <v>8.6994399999995641E-4</v>
      </c>
      <c r="T36" s="125"/>
      <c r="V36" s="11">
        <v>2.3512</v>
      </c>
      <c r="W36" s="12">
        <v>0.61375999999999997</v>
      </c>
      <c r="X36" s="12">
        <v>1540.9</v>
      </c>
      <c r="Y36" s="11">
        <v>0.50033000000000005</v>
      </c>
      <c r="Z36" s="12">
        <v>838.71</v>
      </c>
      <c r="AA36" s="6">
        <f t="shared" si="8"/>
        <v>8.479999999999932E-3</v>
      </c>
      <c r="AB36" s="6">
        <f t="shared" si="0"/>
        <v>1.9938175999999839E-2</v>
      </c>
      <c r="AE36" s="11">
        <v>2.3512</v>
      </c>
      <c r="AF36" s="12">
        <v>0.64707000000000003</v>
      </c>
      <c r="AG36" s="12">
        <v>1565.4</v>
      </c>
      <c r="AH36" s="11">
        <v>0.74960000000000004</v>
      </c>
      <c r="AI36" s="12">
        <v>1256</v>
      </c>
      <c r="AJ36" s="6">
        <f t="shared" si="9"/>
        <v>1.2410000000000032E-2</v>
      </c>
      <c r="AK36" s="6">
        <f t="shared" si="1"/>
        <v>2.9178392000000074E-2</v>
      </c>
      <c r="AL36" s="125"/>
      <c r="AN36" s="11">
        <v>2.3512</v>
      </c>
      <c r="AO36" s="12">
        <v>0.72167999999999999</v>
      </c>
      <c r="AP36" s="12">
        <v>1654.6</v>
      </c>
      <c r="AQ36" s="11">
        <v>1.2624</v>
      </c>
      <c r="AR36" s="12">
        <v>2112.6999999999998</v>
      </c>
      <c r="AS36" s="6">
        <f t="shared" si="15"/>
        <v>1.9569999999999976E-2</v>
      </c>
      <c r="AT36" s="6">
        <f t="shared" si="10"/>
        <v>4.6012983999999944E-2</v>
      </c>
      <c r="AU36" s="125"/>
      <c r="BK36" s="1">
        <f t="shared" si="11"/>
        <v>0.28216877830464154</v>
      </c>
      <c r="BL36" s="11">
        <v>1.915</v>
      </c>
      <c r="BM36" s="12">
        <v>0.33777000000000001</v>
      </c>
      <c r="BN36" s="12">
        <v>1072</v>
      </c>
      <c r="BO36" s="23">
        <v>4.9728000000000003E-3</v>
      </c>
      <c r="BP36" s="12">
        <v>5.1059000000000001</v>
      </c>
      <c r="BR36" s="11">
        <v>1.915</v>
      </c>
      <c r="BS36" s="12">
        <v>0.46161000000000002</v>
      </c>
      <c r="BT36" s="12">
        <v>1404</v>
      </c>
      <c r="BU36" s="23">
        <v>5.4882999999999998E-3</v>
      </c>
      <c r="BV36" s="12">
        <v>5.6540999999999997</v>
      </c>
      <c r="BW36" s="12"/>
      <c r="BX36" s="158">
        <v>1.915</v>
      </c>
      <c r="BY36" s="159">
        <v>0.54901</v>
      </c>
      <c r="BZ36" s="159">
        <v>1550.1</v>
      </c>
      <c r="CA36" s="158">
        <v>4.5933999999999998E-5</v>
      </c>
      <c r="CB36" s="159">
        <v>4.8659000000000001E-2</v>
      </c>
      <c r="CC36" s="6">
        <f t="shared" si="16"/>
        <v>0</v>
      </c>
      <c r="CD36" s="6">
        <f t="shared" si="12"/>
        <v>0</v>
      </c>
      <c r="CE36" s="159"/>
      <c r="CG36" s="158">
        <v>1.915</v>
      </c>
      <c r="CH36" s="159">
        <v>0.47176000000000001</v>
      </c>
      <c r="CI36" s="159">
        <v>1421.7</v>
      </c>
      <c r="CJ36" s="158">
        <v>4.3169999999999997E-3</v>
      </c>
      <c r="CK36" s="159">
        <v>4.3175999999999997</v>
      </c>
      <c r="CL36" s="6">
        <f t="shared" si="17"/>
        <v>0</v>
      </c>
      <c r="CM36" s="6">
        <f t="shared" si="13"/>
        <v>0</v>
      </c>
      <c r="CN36" s="159"/>
      <c r="CO36" s="159"/>
    </row>
    <row r="37" spans="1:93">
      <c r="A37" s="4">
        <v>2.4335</v>
      </c>
      <c r="B37" s="4">
        <f t="shared" si="2"/>
        <v>0.38623135057952518</v>
      </c>
      <c r="C37" s="6">
        <v>0.17824999999999999</v>
      </c>
      <c r="D37" s="6">
        <v>627.39</v>
      </c>
      <c r="E37" s="5">
        <v>3.2447999999999998E-2</v>
      </c>
      <c r="F37" s="6">
        <v>52.628999999999998</v>
      </c>
      <c r="G37" s="4">
        <f t="shared" si="3"/>
        <v>1.8509907922071505</v>
      </c>
      <c r="H37" s="4">
        <f t="shared" si="4"/>
        <v>3.3375388467289522</v>
      </c>
      <c r="I37" s="6">
        <f t="shared" si="14"/>
        <v>5.8999999999997943E-4</v>
      </c>
      <c r="J37" s="6">
        <f t="shared" si="5"/>
        <v>1.43576499999995E-3</v>
      </c>
      <c r="K37" s="2"/>
      <c r="M37" s="4">
        <v>2.4335</v>
      </c>
      <c r="N37" s="6">
        <v>0.34399999999999997</v>
      </c>
      <c r="O37" s="6">
        <v>1133.4000000000001</v>
      </c>
      <c r="P37" s="5">
        <v>1.0160000000000001E-2</v>
      </c>
      <c r="Q37" s="6">
        <v>16.701000000000001</v>
      </c>
      <c r="R37" s="6">
        <f t="shared" si="6"/>
        <v>3.0999999999997696E-4</v>
      </c>
      <c r="S37" s="6">
        <f t="shared" si="7"/>
        <v>7.5438499999994394E-4</v>
      </c>
      <c r="T37" s="125"/>
      <c r="V37" s="11">
        <v>2.4335</v>
      </c>
      <c r="W37" s="12">
        <v>0.62024000000000001</v>
      </c>
      <c r="X37" s="12">
        <v>1551.6</v>
      </c>
      <c r="Y37" s="11">
        <v>0.36956</v>
      </c>
      <c r="Z37" s="12">
        <v>598.97</v>
      </c>
      <c r="AA37" s="6">
        <f t="shared" si="8"/>
        <v>6.4800000000000413E-3</v>
      </c>
      <c r="AB37" s="6">
        <f t="shared" si="0"/>
        <v>1.5769080000000102E-2</v>
      </c>
      <c r="AE37" s="11">
        <v>2.4335</v>
      </c>
      <c r="AF37" s="12">
        <v>0.65705999999999998</v>
      </c>
      <c r="AG37" s="12">
        <v>1581.8</v>
      </c>
      <c r="AH37" s="11">
        <v>0.58635999999999999</v>
      </c>
      <c r="AI37" s="12">
        <v>949.81</v>
      </c>
      <c r="AJ37" s="6">
        <f t="shared" si="9"/>
        <v>9.9899999999999434E-3</v>
      </c>
      <c r="AK37" s="6">
        <f t="shared" si="1"/>
        <v>2.4310664999999863E-2</v>
      </c>
      <c r="AL37" s="125"/>
      <c r="AN37" s="11">
        <v>2.4335</v>
      </c>
      <c r="AO37" s="12">
        <v>0.73982999999999999</v>
      </c>
      <c r="AP37" s="12">
        <v>1684.5</v>
      </c>
      <c r="AQ37" s="11">
        <v>1.1172</v>
      </c>
      <c r="AR37" s="12">
        <v>1808.1</v>
      </c>
      <c r="AS37" s="6">
        <f t="shared" si="15"/>
        <v>1.8149999999999999E-2</v>
      </c>
      <c r="AT37" s="6">
        <f t="shared" si="10"/>
        <v>4.4168025E-2</v>
      </c>
      <c r="AU37" s="125"/>
      <c r="BK37" s="1">
        <f t="shared" si="11"/>
        <v>0.30102999566398114</v>
      </c>
      <c r="BL37" s="11">
        <v>2</v>
      </c>
      <c r="BM37" s="12">
        <v>0.33783999999999997</v>
      </c>
      <c r="BN37" s="12">
        <v>1072.0999999999999</v>
      </c>
      <c r="BO37" s="23">
        <v>9.6874000000000002E-2</v>
      </c>
      <c r="BP37" s="12">
        <v>181.26</v>
      </c>
      <c r="BR37" s="11">
        <v>2</v>
      </c>
      <c r="BS37" s="12">
        <v>0.46167999999999998</v>
      </c>
      <c r="BT37" s="12">
        <v>1404.1</v>
      </c>
      <c r="BU37" s="23">
        <v>0.20666000000000001</v>
      </c>
      <c r="BV37" s="12">
        <v>388.49</v>
      </c>
      <c r="BW37" s="12"/>
      <c r="BX37" s="158">
        <v>2</v>
      </c>
      <c r="BY37" s="159">
        <v>0.54901</v>
      </c>
      <c r="BZ37" s="159">
        <v>1550.1</v>
      </c>
      <c r="CA37" s="158">
        <v>0.25245000000000001</v>
      </c>
      <c r="CB37" s="159">
        <v>476.17</v>
      </c>
      <c r="CC37" s="6">
        <f t="shared" si="16"/>
        <v>0</v>
      </c>
      <c r="CD37" s="6">
        <f t="shared" si="12"/>
        <v>0</v>
      </c>
      <c r="CE37" s="159"/>
      <c r="CG37" s="158">
        <v>2</v>
      </c>
      <c r="CH37" s="159">
        <v>0.47193000000000002</v>
      </c>
      <c r="CI37" s="159">
        <v>1421.9</v>
      </c>
      <c r="CJ37" s="158">
        <v>0.14446000000000001</v>
      </c>
      <c r="CK37" s="159">
        <v>269.23</v>
      </c>
      <c r="CL37" s="6">
        <f t="shared" si="17"/>
        <v>1.7000000000000348E-4</v>
      </c>
      <c r="CM37" s="6">
        <f t="shared" si="13"/>
        <v>3.4000000000000696E-4</v>
      </c>
      <c r="CN37" s="159"/>
      <c r="CO37" s="159"/>
    </row>
    <row r="38" spans="1:93">
      <c r="A38" s="4">
        <v>2.5186000000000002</v>
      </c>
      <c r="B38" s="4">
        <f t="shared" si="2"/>
        <v>0.40115919902378938</v>
      </c>
      <c r="C38" s="6">
        <v>0.17863000000000001</v>
      </c>
      <c r="D38" s="6">
        <v>627.99</v>
      </c>
      <c r="E38" s="5">
        <v>2.1225000000000001E-2</v>
      </c>
      <c r="F38" s="6">
        <v>33.250999999999998</v>
      </c>
      <c r="G38" s="4">
        <f t="shared" si="3"/>
        <v>1.9675604122800889</v>
      </c>
      <c r="H38" s="4">
        <f t="shared" si="4"/>
        <v>3.4631233725640325</v>
      </c>
      <c r="I38" s="6">
        <f t="shared" si="14"/>
        <v>3.8000000000001921E-4</v>
      </c>
      <c r="J38" s="6">
        <f t="shared" si="5"/>
        <v>9.570680000000484E-4</v>
      </c>
      <c r="K38" s="2"/>
      <c r="M38" s="4">
        <v>2.5186000000000002</v>
      </c>
      <c r="N38" s="6">
        <v>0.34399999999999997</v>
      </c>
      <c r="O38" s="6">
        <v>1133.4000000000001</v>
      </c>
      <c r="P38" s="5">
        <v>0</v>
      </c>
      <c r="Q38" s="6">
        <v>0</v>
      </c>
      <c r="R38" s="6">
        <f t="shared" si="6"/>
        <v>0</v>
      </c>
      <c r="S38" s="6">
        <f t="shared" si="7"/>
        <v>0</v>
      </c>
      <c r="T38" s="125"/>
      <c r="V38" s="11">
        <v>2.5186000000000002</v>
      </c>
      <c r="W38" s="12">
        <v>0.62480000000000002</v>
      </c>
      <c r="X38" s="12">
        <v>1558.8</v>
      </c>
      <c r="Y38" s="11">
        <v>0.29431000000000002</v>
      </c>
      <c r="Z38" s="12">
        <v>459.81</v>
      </c>
      <c r="AA38" s="6">
        <f t="shared" si="8"/>
        <v>4.5600000000000085E-3</v>
      </c>
      <c r="AB38" s="6">
        <f t="shared" si="0"/>
        <v>1.1484816000000023E-2</v>
      </c>
      <c r="AE38" s="11">
        <v>2.5186000000000002</v>
      </c>
      <c r="AF38" s="12">
        <v>0.66459999999999997</v>
      </c>
      <c r="AG38" s="12">
        <v>1593.8</v>
      </c>
      <c r="AH38" s="11">
        <v>0.50602000000000003</v>
      </c>
      <c r="AI38" s="12">
        <v>790</v>
      </c>
      <c r="AJ38" s="6">
        <f t="shared" si="9"/>
        <v>7.5399999999999912E-3</v>
      </c>
      <c r="AK38" s="6">
        <f t="shared" si="1"/>
        <v>1.8990243999999979E-2</v>
      </c>
      <c r="AL38" s="125"/>
      <c r="AN38" s="11">
        <v>2.5186000000000002</v>
      </c>
      <c r="AO38" s="12">
        <v>0.75505999999999995</v>
      </c>
      <c r="AP38" s="12">
        <v>1708.7</v>
      </c>
      <c r="AQ38" s="11">
        <v>1.0512999999999999</v>
      </c>
      <c r="AR38" s="12">
        <v>1640.6</v>
      </c>
      <c r="AS38" s="6">
        <f t="shared" si="15"/>
        <v>1.5229999999999966E-2</v>
      </c>
      <c r="AT38" s="6">
        <f t="shared" si="10"/>
        <v>3.8358277999999919E-2</v>
      </c>
      <c r="AU38" s="125"/>
      <c r="BK38" s="1">
        <f t="shared" si="11"/>
        <v>0.32645875707122224</v>
      </c>
      <c r="BL38" s="11">
        <v>2.1206</v>
      </c>
      <c r="BM38" s="12">
        <v>0.34205999999999998</v>
      </c>
      <c r="BN38" s="12">
        <v>1080</v>
      </c>
      <c r="BO38" s="23">
        <v>0.20943999999999999</v>
      </c>
      <c r="BP38" s="12">
        <v>388.36</v>
      </c>
      <c r="BR38" s="11">
        <v>2.1206</v>
      </c>
      <c r="BS38" s="12">
        <v>0.47077000000000002</v>
      </c>
      <c r="BT38" s="12">
        <v>1421.2</v>
      </c>
      <c r="BU38" s="23">
        <v>0.46145999999999998</v>
      </c>
      <c r="BV38" s="12">
        <v>855.35</v>
      </c>
      <c r="BW38" s="12"/>
      <c r="BX38" s="178">
        <v>2.1206</v>
      </c>
      <c r="BY38" s="179">
        <v>0.56018999999999997</v>
      </c>
      <c r="BZ38" s="179">
        <v>1571.2</v>
      </c>
      <c r="CA38" s="178">
        <v>0.51609000000000005</v>
      </c>
      <c r="CB38" s="179">
        <v>958.22</v>
      </c>
      <c r="CC38" s="6">
        <f t="shared" si="16"/>
        <v>1.1179999999999968E-2</v>
      </c>
      <c r="CD38" s="6">
        <f t="shared" si="12"/>
        <v>2.3708307999999931E-2</v>
      </c>
      <c r="CE38" s="179"/>
      <c r="CG38" s="158">
        <v>2.1206</v>
      </c>
      <c r="CH38" s="159">
        <v>0.47815999999999997</v>
      </c>
      <c r="CI38" s="159">
        <v>1433.7</v>
      </c>
      <c r="CJ38" s="158">
        <v>0.32801000000000002</v>
      </c>
      <c r="CK38" s="159">
        <v>607.64</v>
      </c>
      <c r="CL38" s="6">
        <f t="shared" si="17"/>
        <v>6.2299999999999578E-3</v>
      </c>
      <c r="CM38" s="6">
        <f t="shared" si="13"/>
        <v>1.3211337999999911E-2</v>
      </c>
      <c r="CN38" s="159"/>
      <c r="CO38" s="159"/>
    </row>
    <row r="39" spans="1:93">
      <c r="A39" s="4">
        <v>2.6067999999999998</v>
      </c>
      <c r="B39" s="4">
        <f t="shared" si="2"/>
        <v>0.41610771232356175</v>
      </c>
      <c r="C39" s="6">
        <v>0.17888000000000001</v>
      </c>
      <c r="D39" s="6">
        <v>628.38</v>
      </c>
      <c r="E39" s="5">
        <v>1.6740000000000001E-2</v>
      </c>
      <c r="F39" s="6">
        <v>25.260999999999999</v>
      </c>
      <c r="G39" s="4">
        <f t="shared" si="3"/>
        <v>2.0795944691293209</v>
      </c>
      <c r="H39" s="4">
        <f t="shared" si="4"/>
        <v>3.580561620143305</v>
      </c>
      <c r="I39" s="6">
        <f t="shared" si="14"/>
        <v>2.5000000000000022E-4</v>
      </c>
      <c r="J39" s="6">
        <f t="shared" si="5"/>
        <v>6.517000000000005E-4</v>
      </c>
      <c r="K39" s="2"/>
      <c r="M39" s="4">
        <v>2.6067999999999998</v>
      </c>
      <c r="N39" s="6">
        <v>0.34399999999999997</v>
      </c>
      <c r="O39" s="6">
        <v>1133.4000000000001</v>
      </c>
      <c r="P39" s="5">
        <v>0</v>
      </c>
      <c r="Q39" s="6">
        <v>0</v>
      </c>
      <c r="R39" s="6">
        <f t="shared" si="6"/>
        <v>0</v>
      </c>
      <c r="S39" s="6">
        <f t="shared" si="7"/>
        <v>0</v>
      </c>
      <c r="T39" s="125"/>
      <c r="V39" s="11">
        <v>2.6067999999999998</v>
      </c>
      <c r="W39" s="12">
        <v>0.62902999999999998</v>
      </c>
      <c r="X39" s="12">
        <v>1565.3</v>
      </c>
      <c r="Y39" s="11">
        <v>0.22411</v>
      </c>
      <c r="Z39" s="12">
        <v>339.6</v>
      </c>
      <c r="AA39" s="6">
        <f t="shared" si="8"/>
        <v>4.229999999999956E-3</v>
      </c>
      <c r="AB39" s="6">
        <f t="shared" si="0"/>
        <v>1.1026763999999885E-2</v>
      </c>
      <c r="AE39" s="11">
        <v>2.6067999999999998</v>
      </c>
      <c r="AF39" s="12">
        <v>0.67218</v>
      </c>
      <c r="AG39" s="12">
        <v>1605.4</v>
      </c>
      <c r="AH39" s="11">
        <v>0.40418999999999999</v>
      </c>
      <c r="AI39" s="12">
        <v>612.41</v>
      </c>
      <c r="AJ39" s="6">
        <f t="shared" si="9"/>
        <v>7.5800000000000312E-3</v>
      </c>
      <c r="AK39" s="6">
        <f t="shared" si="1"/>
        <v>1.975954400000008E-2</v>
      </c>
      <c r="AL39" s="125"/>
      <c r="AN39" s="11">
        <v>2.6067999999999998</v>
      </c>
      <c r="AO39" s="12">
        <v>0.77124000000000004</v>
      </c>
      <c r="AP39" s="12">
        <v>1733.5</v>
      </c>
      <c r="AQ39" s="11">
        <v>0.89037999999999995</v>
      </c>
      <c r="AR39" s="12">
        <v>1348.1</v>
      </c>
      <c r="AS39" s="6">
        <f t="shared" si="15"/>
        <v>1.6180000000000083E-2</v>
      </c>
      <c r="AT39" s="6">
        <f t="shared" si="10"/>
        <v>4.2178024000000217E-2</v>
      </c>
      <c r="AU39" s="125"/>
      <c r="BK39" s="1">
        <f t="shared" si="11"/>
        <v>0.34139495152404165</v>
      </c>
      <c r="BL39" s="24">
        <v>2.1947999999999999</v>
      </c>
      <c r="BM39" s="25">
        <v>0.3463</v>
      </c>
      <c r="BN39" s="25">
        <v>1087.8</v>
      </c>
      <c r="BO39" s="29">
        <v>0.22575999999999999</v>
      </c>
      <c r="BP39" s="25">
        <v>406.26</v>
      </c>
      <c r="BR39" s="24">
        <v>2.1947999999999999</v>
      </c>
      <c r="BS39" s="25">
        <v>0.48031000000000001</v>
      </c>
      <c r="BT39" s="25">
        <v>1438.6</v>
      </c>
      <c r="BU39" s="29">
        <v>0.52492000000000005</v>
      </c>
      <c r="BV39" s="25">
        <v>943.97</v>
      </c>
      <c r="BW39" s="25"/>
      <c r="BX39" s="158">
        <v>2.1947999999999999</v>
      </c>
      <c r="BY39" s="159">
        <v>0.56984000000000001</v>
      </c>
      <c r="BZ39" s="159">
        <v>1588.8</v>
      </c>
      <c r="CA39" s="158">
        <v>0.50282000000000004</v>
      </c>
      <c r="CB39" s="159">
        <v>905.28</v>
      </c>
      <c r="CC39" s="6">
        <f t="shared" si="16"/>
        <v>9.6500000000000474E-3</v>
      </c>
      <c r="CD39" s="6">
        <f t="shared" si="12"/>
        <v>2.1179820000000103E-2</v>
      </c>
      <c r="CE39" s="159"/>
      <c r="CG39" s="178">
        <v>2.1947999999999999</v>
      </c>
      <c r="CH39" s="179">
        <v>0.48516999999999999</v>
      </c>
      <c r="CI39" s="179">
        <v>1446.4</v>
      </c>
      <c r="CJ39" s="178">
        <v>0.38242999999999999</v>
      </c>
      <c r="CK39" s="179">
        <v>687.85</v>
      </c>
      <c r="CL39" s="6">
        <f t="shared" si="17"/>
        <v>7.0100000000000162E-3</v>
      </c>
      <c r="CM39" s="6">
        <f t="shared" si="13"/>
        <v>1.5385548000000035E-2</v>
      </c>
      <c r="CN39" s="179"/>
      <c r="CO39" s="179"/>
    </row>
    <row r="40" spans="1:93">
      <c r="A40" s="4">
        <v>2.698</v>
      </c>
      <c r="B40" s="4">
        <f t="shared" si="2"/>
        <v>0.43104194533588536</v>
      </c>
      <c r="C40" s="6">
        <v>0.17913000000000001</v>
      </c>
      <c r="D40" s="6">
        <v>628.75</v>
      </c>
      <c r="E40" s="5">
        <v>2.0150999999999999E-2</v>
      </c>
      <c r="F40" s="6">
        <v>29.277000000000001</v>
      </c>
      <c r="G40" s="4">
        <f t="shared" si="3"/>
        <v>2.1870168875495768</v>
      </c>
      <c r="H40" s="4">
        <f t="shared" si="4"/>
        <v>3.6898523833103178</v>
      </c>
      <c r="I40" s="6">
        <f t="shared" si="14"/>
        <v>2.5000000000000022E-4</v>
      </c>
      <c r="J40" s="6">
        <f t="shared" si="5"/>
        <v>6.7450000000000062E-4</v>
      </c>
      <c r="K40" s="2"/>
      <c r="M40" s="4">
        <v>2.698</v>
      </c>
      <c r="N40" s="6">
        <v>0.34399999999999997</v>
      </c>
      <c r="O40" s="6">
        <v>1133.4000000000001</v>
      </c>
      <c r="P40" s="5">
        <v>1.1311E-2</v>
      </c>
      <c r="Q40" s="6">
        <v>16.202000000000002</v>
      </c>
      <c r="R40" s="6">
        <f t="shared" si="6"/>
        <v>0</v>
      </c>
      <c r="S40" s="6">
        <f t="shared" si="7"/>
        <v>0</v>
      </c>
      <c r="T40" s="125"/>
      <c r="V40" s="11">
        <v>2.698</v>
      </c>
      <c r="W40" s="12">
        <v>0.63149</v>
      </c>
      <c r="X40" s="12">
        <v>1569</v>
      </c>
      <c r="Y40" s="11">
        <v>0.12278</v>
      </c>
      <c r="Z40" s="12">
        <v>180.01</v>
      </c>
      <c r="AA40" s="6">
        <f t="shared" si="8"/>
        <v>2.4600000000000177E-3</v>
      </c>
      <c r="AB40" s="6">
        <f t="shared" si="0"/>
        <v>6.6370800000000478E-3</v>
      </c>
      <c r="AE40" s="11">
        <v>2.698</v>
      </c>
      <c r="AF40" s="12">
        <v>0.67666999999999999</v>
      </c>
      <c r="AG40" s="12">
        <v>1612.1</v>
      </c>
      <c r="AH40" s="11">
        <v>0.23405999999999999</v>
      </c>
      <c r="AI40" s="12">
        <v>342.82</v>
      </c>
      <c r="AJ40" s="6">
        <f t="shared" si="9"/>
        <v>4.489999999999994E-3</v>
      </c>
      <c r="AK40" s="6">
        <f t="shared" si="1"/>
        <v>1.2114019999999984E-2</v>
      </c>
      <c r="AL40" s="125"/>
      <c r="AN40" s="11">
        <v>2.698</v>
      </c>
      <c r="AO40" s="12">
        <v>0.78166999999999998</v>
      </c>
      <c r="AP40" s="12">
        <v>1748.9</v>
      </c>
      <c r="AQ40" s="11">
        <v>0.60734999999999995</v>
      </c>
      <c r="AR40" s="12">
        <v>887.48</v>
      </c>
      <c r="AS40" s="6">
        <f t="shared" si="15"/>
        <v>1.0429999999999939E-2</v>
      </c>
      <c r="AT40" s="6">
        <f t="shared" si="10"/>
        <v>2.8140139999999834E-2</v>
      </c>
      <c r="AU40" s="125"/>
      <c r="BK40" s="1">
        <f t="shared" si="11"/>
        <v>0.35635097803056948</v>
      </c>
      <c r="BL40" s="11">
        <v>2.2717000000000001</v>
      </c>
      <c r="BM40" s="12">
        <v>0.3488</v>
      </c>
      <c r="BN40" s="12">
        <v>1092.2</v>
      </c>
      <c r="BO40" s="23">
        <v>0.14618999999999999</v>
      </c>
      <c r="BP40" s="12">
        <v>253.71</v>
      </c>
      <c r="BR40" s="11">
        <v>2.2717000000000001</v>
      </c>
      <c r="BS40" s="12">
        <v>0.48644999999999999</v>
      </c>
      <c r="BT40" s="12">
        <v>1449.4</v>
      </c>
      <c r="BU40" s="23">
        <v>0.34477999999999998</v>
      </c>
      <c r="BV40" s="12">
        <v>598.80999999999995</v>
      </c>
      <c r="BW40" s="12"/>
      <c r="BX40" s="158">
        <v>2.2717000000000001</v>
      </c>
      <c r="BY40" s="159">
        <v>0.57521</v>
      </c>
      <c r="BZ40" s="159">
        <v>1598.3</v>
      </c>
      <c r="CA40" s="158">
        <v>0.31276999999999999</v>
      </c>
      <c r="CB40" s="159">
        <v>542.79999999999995</v>
      </c>
      <c r="CC40" s="6">
        <f t="shared" si="16"/>
        <v>5.3699999999999859E-3</v>
      </c>
      <c r="CD40" s="6">
        <f t="shared" si="12"/>
        <v>1.2199028999999969E-2</v>
      </c>
      <c r="CE40" s="159"/>
      <c r="CG40" s="158">
        <v>2.2717000000000001</v>
      </c>
      <c r="CH40" s="159">
        <v>0.48959000000000003</v>
      </c>
      <c r="CI40" s="159">
        <v>1454.2</v>
      </c>
      <c r="CJ40" s="158">
        <v>0.24110999999999999</v>
      </c>
      <c r="CK40" s="159">
        <v>419</v>
      </c>
      <c r="CL40" s="6">
        <f t="shared" si="17"/>
        <v>4.420000000000035E-3</v>
      </c>
      <c r="CM40" s="6">
        <f t="shared" si="13"/>
        <v>1.004091400000008E-2</v>
      </c>
      <c r="CN40" s="159"/>
      <c r="CO40" s="159"/>
    </row>
    <row r="41" spans="1:93">
      <c r="A41" s="4">
        <v>2.7925</v>
      </c>
      <c r="B41" s="4">
        <f t="shared" si="2"/>
        <v>0.44599318178764663</v>
      </c>
      <c r="C41" s="6">
        <v>0.17948</v>
      </c>
      <c r="D41" s="6">
        <v>629.26</v>
      </c>
      <c r="E41" s="5">
        <v>3.1919000000000003E-2</v>
      </c>
      <c r="F41" s="6">
        <v>44.753</v>
      </c>
      <c r="G41" s="4">
        <f t="shared" si="3"/>
        <v>2.2902330139577654</v>
      </c>
      <c r="H41" s="4">
        <f t="shared" si="4"/>
        <v>3.7915143094675079</v>
      </c>
      <c r="I41" s="6">
        <f t="shared" si="14"/>
        <v>3.4999999999998921E-4</v>
      </c>
      <c r="J41" s="6">
        <f t="shared" si="5"/>
        <v>9.773749999999698E-4</v>
      </c>
      <c r="K41" s="2"/>
      <c r="M41" s="4">
        <v>2.7925</v>
      </c>
      <c r="N41" s="6">
        <v>0.34433999999999998</v>
      </c>
      <c r="O41" s="6">
        <v>1133.9000000000001</v>
      </c>
      <c r="P41" s="5">
        <v>1.434E-2</v>
      </c>
      <c r="Q41" s="6">
        <v>20.393000000000001</v>
      </c>
      <c r="R41" s="6">
        <f t="shared" si="6"/>
        <v>3.4000000000000696E-4</v>
      </c>
      <c r="S41" s="6">
        <f t="shared" si="7"/>
        <v>9.4945000000001942E-4</v>
      </c>
      <c r="T41" s="125"/>
      <c r="V41" s="11">
        <v>2.7925</v>
      </c>
      <c r="W41" s="12">
        <v>0.63270000000000004</v>
      </c>
      <c r="X41" s="12">
        <v>1570.7</v>
      </c>
      <c r="Y41" s="11">
        <v>8.8536000000000004E-2</v>
      </c>
      <c r="Z41" s="12">
        <v>124.48</v>
      </c>
      <c r="AA41" s="6">
        <f t="shared" si="8"/>
        <v>1.2100000000000444E-3</v>
      </c>
      <c r="AB41" s="6">
        <f t="shared" si="0"/>
        <v>3.3789250000001241E-3</v>
      </c>
      <c r="AE41" s="11">
        <v>2.7925</v>
      </c>
      <c r="AF41" s="12">
        <v>0.67917000000000005</v>
      </c>
      <c r="AG41" s="12">
        <v>1615.6</v>
      </c>
      <c r="AH41" s="11">
        <v>0.16259000000000001</v>
      </c>
      <c r="AI41" s="12">
        <v>229.08</v>
      </c>
      <c r="AJ41" s="6">
        <f t="shared" si="9"/>
        <v>2.5000000000000577E-3</v>
      </c>
      <c r="AK41" s="6">
        <f t="shared" si="1"/>
        <v>6.9812500000001609E-3</v>
      </c>
      <c r="AL41" s="125"/>
      <c r="AN41" s="11">
        <v>2.7925</v>
      </c>
      <c r="AO41" s="12">
        <v>0.78939000000000004</v>
      </c>
      <c r="AP41" s="12">
        <v>1760</v>
      </c>
      <c r="AQ41" s="11">
        <v>0.44784000000000002</v>
      </c>
      <c r="AR41" s="12">
        <v>632.32000000000005</v>
      </c>
      <c r="AS41" s="6">
        <f t="shared" si="15"/>
        <v>7.7200000000000601E-3</v>
      </c>
      <c r="AT41" s="6">
        <f t="shared" si="10"/>
        <v>2.1558100000000167E-2</v>
      </c>
      <c r="AU41" s="125"/>
      <c r="BK41" s="1">
        <f t="shared" si="11"/>
        <v>0.37128957306455612</v>
      </c>
      <c r="BL41" s="11">
        <v>2.3512</v>
      </c>
      <c r="BM41" s="12">
        <v>0.35066000000000003</v>
      </c>
      <c r="BN41" s="12">
        <v>1095.3</v>
      </c>
      <c r="BO41" s="23">
        <v>0.1065</v>
      </c>
      <c r="BP41" s="12">
        <v>178.64</v>
      </c>
      <c r="BR41" s="11">
        <v>2.3512</v>
      </c>
      <c r="BS41" s="12">
        <v>0.49060999999999999</v>
      </c>
      <c r="BT41" s="12">
        <v>1456.5</v>
      </c>
      <c r="BU41" s="23">
        <v>0.24854999999999999</v>
      </c>
      <c r="BV41" s="12">
        <v>416.56</v>
      </c>
      <c r="BW41" s="12"/>
      <c r="BX41" s="158">
        <v>2.3512</v>
      </c>
      <c r="BY41" s="159">
        <v>0.57918999999999998</v>
      </c>
      <c r="BZ41" s="159">
        <v>1605</v>
      </c>
      <c r="CA41" s="158">
        <v>0.22231000000000001</v>
      </c>
      <c r="CB41" s="159">
        <v>373.08</v>
      </c>
      <c r="CC41" s="6">
        <f t="shared" si="16"/>
        <v>3.9799999999999836E-3</v>
      </c>
      <c r="CD41" s="6">
        <f t="shared" si="12"/>
        <v>9.3577759999999618E-3</v>
      </c>
      <c r="CE41" s="159"/>
      <c r="CG41" s="158">
        <v>2.3512</v>
      </c>
      <c r="CH41" s="159">
        <v>0.49236999999999997</v>
      </c>
      <c r="CI41" s="159">
        <v>1459</v>
      </c>
      <c r="CJ41" s="158">
        <v>0.154</v>
      </c>
      <c r="CK41" s="159">
        <v>258.5</v>
      </c>
      <c r="CL41" s="6">
        <f t="shared" si="17"/>
        <v>2.7799999999999492E-3</v>
      </c>
      <c r="CM41" s="6">
        <f t="shared" si="13"/>
        <v>6.5363359999998805E-3</v>
      </c>
      <c r="CN41" s="159"/>
      <c r="CO41" s="159"/>
    </row>
    <row r="42" spans="1:93">
      <c r="A42" s="4">
        <v>2.8902000000000001</v>
      </c>
      <c r="B42" s="4">
        <f t="shared" si="2"/>
        <v>0.46092789669807765</v>
      </c>
      <c r="C42" s="6">
        <v>0.18007999999999999</v>
      </c>
      <c r="D42" s="6">
        <v>630.09</v>
      </c>
      <c r="E42" s="5">
        <v>4.7892999999999998E-2</v>
      </c>
      <c r="F42" s="6">
        <v>64.977999999999994</v>
      </c>
      <c r="G42" s="4">
        <f t="shared" si="3"/>
        <v>2.3891852022307378</v>
      </c>
      <c r="H42" s="4">
        <f t="shared" si="4"/>
        <v>3.8856216028911654</v>
      </c>
      <c r="I42" s="6">
        <f t="shared" si="14"/>
        <v>5.9999999999998943E-4</v>
      </c>
      <c r="J42" s="6">
        <f t="shared" ref="J42:J73" si="18">A42*I42</f>
        <v>1.7341199999999694E-3</v>
      </c>
      <c r="K42" s="2"/>
      <c r="M42" s="4">
        <v>2.8902000000000001</v>
      </c>
      <c r="N42" s="6">
        <v>0.34443000000000001</v>
      </c>
      <c r="O42" s="6">
        <v>1134</v>
      </c>
      <c r="P42" s="5">
        <v>3.0289000000000002E-3</v>
      </c>
      <c r="Q42" s="6">
        <v>4.1913</v>
      </c>
      <c r="R42" s="6">
        <f t="shared" si="6"/>
        <v>9.0000000000034497E-5</v>
      </c>
      <c r="S42" s="6">
        <f t="shared" ref="S42:S73" si="19">M42*R42</f>
        <v>2.6011800000009974E-4</v>
      </c>
      <c r="T42" s="125"/>
      <c r="V42" s="11">
        <v>2.8902000000000001</v>
      </c>
      <c r="W42" s="12">
        <v>0.63414000000000004</v>
      </c>
      <c r="X42" s="12">
        <v>1572.7</v>
      </c>
      <c r="Y42" s="11">
        <v>7.5540999999999997E-2</v>
      </c>
      <c r="Z42" s="12">
        <v>103.27</v>
      </c>
      <c r="AA42" s="6">
        <f t="shared" si="8"/>
        <v>1.4399999999999968E-3</v>
      </c>
      <c r="AB42" s="6">
        <f t="shared" ref="AB42:AB73" si="20">V42*AA42</f>
        <v>4.1618879999999912E-3</v>
      </c>
      <c r="AE42" s="11">
        <v>2.8902000000000001</v>
      </c>
      <c r="AF42" s="12">
        <v>0.68152999999999997</v>
      </c>
      <c r="AG42" s="12">
        <v>1618.9</v>
      </c>
      <c r="AH42" s="11">
        <v>0.12525</v>
      </c>
      <c r="AI42" s="12">
        <v>171.17</v>
      </c>
      <c r="AJ42" s="6">
        <f t="shared" si="9"/>
        <v>2.3599999999999177E-3</v>
      </c>
      <c r="AK42" s="6">
        <f t="shared" si="1"/>
        <v>6.8208719999997627E-3</v>
      </c>
      <c r="AL42" s="125"/>
      <c r="AN42" s="11">
        <v>2.8902000000000001</v>
      </c>
      <c r="AO42" s="12">
        <v>0.79505000000000003</v>
      </c>
      <c r="AP42" s="12">
        <v>1767.8</v>
      </c>
      <c r="AQ42" s="11">
        <v>0.31635999999999997</v>
      </c>
      <c r="AR42" s="12">
        <v>431.9</v>
      </c>
      <c r="AS42" s="6">
        <f t="shared" si="15"/>
        <v>5.6599999999999984E-3</v>
      </c>
      <c r="AT42" s="6">
        <f t="shared" si="10"/>
        <v>1.6358531999999995E-2</v>
      </c>
      <c r="AU42" s="125"/>
      <c r="BK42" s="1">
        <f t="shared" si="11"/>
        <v>0.38623135057952518</v>
      </c>
      <c r="BL42" s="11">
        <v>2.4335</v>
      </c>
      <c r="BM42" s="12">
        <v>0.35199000000000003</v>
      </c>
      <c r="BN42" s="12">
        <v>1097.5</v>
      </c>
      <c r="BO42" s="23">
        <v>7.9231999999999997E-2</v>
      </c>
      <c r="BP42" s="12">
        <v>128.30000000000001</v>
      </c>
      <c r="BR42" s="11">
        <v>2.4335</v>
      </c>
      <c r="BS42" s="12">
        <v>0.49387999999999999</v>
      </c>
      <c r="BT42" s="12">
        <v>1461.9</v>
      </c>
      <c r="BU42" s="23">
        <v>0.18176999999999999</v>
      </c>
      <c r="BV42" s="12">
        <v>294.76</v>
      </c>
      <c r="BW42" s="12"/>
      <c r="BX42" s="158">
        <v>2.4335</v>
      </c>
      <c r="BY42" s="159">
        <v>0.58186000000000004</v>
      </c>
      <c r="BZ42" s="159">
        <v>1609.4</v>
      </c>
      <c r="CA42" s="158">
        <v>0.14992</v>
      </c>
      <c r="CB42" s="159">
        <v>243.06</v>
      </c>
      <c r="CC42" s="6">
        <f t="shared" si="16"/>
        <v>2.6700000000000612E-3</v>
      </c>
      <c r="CD42" s="6">
        <f t="shared" si="12"/>
        <v>6.4974450000001493E-3</v>
      </c>
      <c r="CE42" s="159"/>
      <c r="CG42" s="158">
        <v>2.4335</v>
      </c>
      <c r="CH42" s="159">
        <v>0.49419000000000002</v>
      </c>
      <c r="CI42" s="159">
        <v>1461.9</v>
      </c>
      <c r="CJ42" s="158">
        <v>0.10934000000000001</v>
      </c>
      <c r="CK42" s="159">
        <v>177.03</v>
      </c>
      <c r="CL42" s="6">
        <f t="shared" si="17"/>
        <v>1.8200000000000438E-3</v>
      </c>
      <c r="CM42" s="6">
        <f t="shared" si="13"/>
        <v>4.4289700000001066E-3</v>
      </c>
      <c r="CN42" s="159"/>
      <c r="CO42" s="159"/>
    </row>
    <row r="43" spans="1:93">
      <c r="A43" s="4">
        <v>2.9914000000000001</v>
      </c>
      <c r="B43" s="4">
        <f t="shared" si="2"/>
        <v>0.47587448931943671</v>
      </c>
      <c r="C43" s="6">
        <v>0.18092</v>
      </c>
      <c r="D43" s="6">
        <v>631.20000000000005</v>
      </c>
      <c r="E43" s="5">
        <v>7.1818000000000007E-2</v>
      </c>
      <c r="F43" s="6">
        <v>94.049000000000007</v>
      </c>
      <c r="G43" s="4">
        <f t="shared" si="3"/>
        <v>2.4842307048688004</v>
      </c>
      <c r="H43" s="4">
        <f t="shared" si="4"/>
        <v>3.9726687754001659</v>
      </c>
      <c r="I43" s="6">
        <f t="shared" ref="I43:I74" si="21">C43-C42</f>
        <v>8.4000000000000741E-4</v>
      </c>
      <c r="J43" s="6">
        <f t="shared" si="18"/>
        <v>2.5127760000000221E-3</v>
      </c>
      <c r="K43" s="2"/>
      <c r="M43" s="4">
        <v>2.9914000000000001</v>
      </c>
      <c r="N43" s="6">
        <v>0.34443000000000001</v>
      </c>
      <c r="O43" s="6">
        <v>1134</v>
      </c>
      <c r="P43" s="5">
        <v>2.0902E-2</v>
      </c>
      <c r="Q43" s="6">
        <v>27.004000000000001</v>
      </c>
      <c r="R43" s="6">
        <f t="shared" ref="R43:R74" si="22">N43-N42</f>
        <v>0</v>
      </c>
      <c r="S43" s="6">
        <f t="shared" si="19"/>
        <v>0</v>
      </c>
      <c r="T43" s="125"/>
      <c r="V43" s="11">
        <v>2.9914000000000001</v>
      </c>
      <c r="W43" s="12">
        <v>0.63495999999999997</v>
      </c>
      <c r="X43" s="12">
        <v>1573.8</v>
      </c>
      <c r="Y43" s="11">
        <v>6.2862000000000001E-2</v>
      </c>
      <c r="Z43" s="12">
        <v>82.445999999999998</v>
      </c>
      <c r="AA43" s="6">
        <f t="shared" ref="AA43:AA74" si="23">W43-W42</f>
        <v>8.1999999999993189E-4</v>
      </c>
      <c r="AB43" s="6">
        <f t="shared" si="20"/>
        <v>2.4529479999997961E-3</v>
      </c>
      <c r="AE43" s="11">
        <v>2.9914000000000001</v>
      </c>
      <c r="AF43" s="12">
        <v>0.68291999999999997</v>
      </c>
      <c r="AG43" s="12">
        <v>1620.8</v>
      </c>
      <c r="AH43" s="11">
        <v>9.6244999999999997E-2</v>
      </c>
      <c r="AI43" s="12">
        <v>126.44</v>
      </c>
      <c r="AJ43" s="6">
        <f t="shared" si="9"/>
        <v>1.3900000000000023E-3</v>
      </c>
      <c r="AK43" s="6">
        <f t="shared" si="1"/>
        <v>4.1580460000000073E-3</v>
      </c>
      <c r="AL43" s="125"/>
      <c r="AN43" s="11">
        <v>2.9914000000000001</v>
      </c>
      <c r="AO43" s="12">
        <v>0.79884999999999995</v>
      </c>
      <c r="AP43" s="12">
        <v>1772.9</v>
      </c>
      <c r="AQ43" s="11">
        <v>0.25396000000000002</v>
      </c>
      <c r="AR43" s="12">
        <v>339.6</v>
      </c>
      <c r="AS43" s="6">
        <f>AO43-AO42</f>
        <v>3.7999999999999146E-3</v>
      </c>
      <c r="AT43" s="6">
        <f t="shared" si="10"/>
        <v>1.1367319999999745E-2</v>
      </c>
      <c r="AU43" s="125"/>
      <c r="BK43" s="1">
        <f t="shared" si="11"/>
        <v>0.40115919902378938</v>
      </c>
      <c r="BL43" s="11">
        <v>2.5186000000000002</v>
      </c>
      <c r="BM43" s="12">
        <v>0.35303000000000001</v>
      </c>
      <c r="BN43" s="12">
        <v>1099.2</v>
      </c>
      <c r="BO43" s="23">
        <v>6.6721000000000003E-2</v>
      </c>
      <c r="BP43" s="12">
        <v>104.26</v>
      </c>
      <c r="BR43" s="11">
        <v>2.5186000000000002</v>
      </c>
      <c r="BS43" s="12">
        <v>0.49604999999999999</v>
      </c>
      <c r="BT43" s="12">
        <v>1465.3</v>
      </c>
      <c r="BU43" s="23">
        <v>0.13100999999999999</v>
      </c>
      <c r="BV43" s="12">
        <v>204.92</v>
      </c>
      <c r="BW43" s="12"/>
      <c r="BX43" s="158">
        <v>2.5186000000000002</v>
      </c>
      <c r="BY43" s="159">
        <v>0.58367000000000002</v>
      </c>
      <c r="BZ43" s="159">
        <v>1612.3</v>
      </c>
      <c r="CA43" s="158">
        <v>0.10532999999999999</v>
      </c>
      <c r="CB43" s="159">
        <v>164.88</v>
      </c>
      <c r="CC43" s="6">
        <f t="shared" si="16"/>
        <v>1.8099999999999783E-3</v>
      </c>
      <c r="CD43" s="6">
        <f t="shared" si="12"/>
        <v>4.5586659999999456E-3</v>
      </c>
      <c r="CE43" s="159"/>
      <c r="CG43" s="158">
        <v>2.5186000000000002</v>
      </c>
      <c r="CH43" s="159">
        <v>0.49564000000000002</v>
      </c>
      <c r="CI43" s="159">
        <v>1464.3</v>
      </c>
      <c r="CJ43" s="158">
        <v>8.5958000000000007E-2</v>
      </c>
      <c r="CK43" s="159">
        <v>134.51</v>
      </c>
      <c r="CL43" s="6">
        <f t="shared" si="17"/>
        <v>1.4500000000000068E-3</v>
      </c>
      <c r="CM43" s="6">
        <f t="shared" si="13"/>
        <v>3.6519700000000174E-3</v>
      </c>
      <c r="CN43" s="159"/>
      <c r="CO43" s="159"/>
    </row>
    <row r="44" spans="1:93">
      <c r="A44" s="4">
        <v>3.0960999999999999</v>
      </c>
      <c r="B44" s="4">
        <f t="shared" si="2"/>
        <v>0.49081497938386054</v>
      </c>
      <c r="C44" s="6">
        <v>0.18223</v>
      </c>
      <c r="D44" s="6">
        <v>632.9</v>
      </c>
      <c r="E44" s="5">
        <v>9.6976999999999994E-2</v>
      </c>
      <c r="F44" s="6">
        <v>122.97</v>
      </c>
      <c r="G44" s="4">
        <f t="shared" si="3"/>
        <v>2.5754132276387889</v>
      </c>
      <c r="H44" s="4">
        <f t="shared" si="4"/>
        <v>4.0528663939687117</v>
      </c>
      <c r="I44" s="6">
        <f t="shared" si="21"/>
        <v>1.3100000000000056E-3</v>
      </c>
      <c r="J44" s="6">
        <f t="shared" si="18"/>
        <v>4.0558910000000172E-3</v>
      </c>
      <c r="K44" s="2"/>
      <c r="M44" s="4">
        <v>3.0960999999999999</v>
      </c>
      <c r="N44" s="6">
        <v>0.34505000000000002</v>
      </c>
      <c r="O44" s="6">
        <v>1134.8</v>
      </c>
      <c r="P44" s="5">
        <v>7.8739000000000003E-2</v>
      </c>
      <c r="Q44" s="6">
        <v>99.201999999999998</v>
      </c>
      <c r="R44" s="6">
        <f t="shared" si="22"/>
        <v>6.2000000000000943E-4</v>
      </c>
      <c r="S44" s="6">
        <f t="shared" si="19"/>
        <v>1.919582000000029E-3</v>
      </c>
      <c r="T44" s="125"/>
      <c r="V44" s="11">
        <v>3.0960999999999999</v>
      </c>
      <c r="W44" s="12">
        <v>0.63602000000000003</v>
      </c>
      <c r="X44" s="12">
        <v>1575.2</v>
      </c>
      <c r="Y44" s="11">
        <v>9.6204999999999999E-2</v>
      </c>
      <c r="Z44" s="12">
        <v>121.65</v>
      </c>
      <c r="AA44" s="6">
        <f t="shared" si="23"/>
        <v>1.0600000000000609E-3</v>
      </c>
      <c r="AB44" s="6">
        <f t="shared" si="20"/>
        <v>3.2818660000001883E-3</v>
      </c>
      <c r="AE44" s="11">
        <v>3.0960999999999999</v>
      </c>
      <c r="AF44" s="12">
        <v>0.68440999999999996</v>
      </c>
      <c r="AG44" s="12">
        <v>1622.7</v>
      </c>
      <c r="AH44" s="11">
        <v>0.12534000000000001</v>
      </c>
      <c r="AI44" s="12">
        <v>158.63</v>
      </c>
      <c r="AJ44" s="6">
        <f t="shared" si="9"/>
        <v>1.4899999999999913E-3</v>
      </c>
      <c r="AK44" s="6">
        <f t="shared" si="1"/>
        <v>4.6131889999999733E-3</v>
      </c>
      <c r="AL44" s="125"/>
      <c r="AN44" s="4">
        <v>3.0960999999999999</v>
      </c>
      <c r="AO44" s="6">
        <v>0.77154</v>
      </c>
      <c r="AP44" s="6">
        <v>1726.2</v>
      </c>
      <c r="AQ44" s="6">
        <v>0.12393</v>
      </c>
      <c r="AR44" s="6">
        <v>157.54</v>
      </c>
      <c r="AS44" s="6">
        <f t="shared" ref="AS44:AS107" si="24">AO44-AO43</f>
        <v>-2.7309999999999945E-2</v>
      </c>
      <c r="AT44" s="6">
        <f t="shared" ref="AT44:AT107" si="25">AN44*AS44</f>
        <v>-8.4554490999999829E-2</v>
      </c>
      <c r="AU44" s="125"/>
      <c r="BK44" s="1">
        <f t="shared" si="11"/>
        <v>0.41610771232356175</v>
      </c>
      <c r="BL44" s="11">
        <v>2.6067999999999998</v>
      </c>
      <c r="BM44" s="12">
        <v>0.35398000000000002</v>
      </c>
      <c r="BN44" s="12">
        <v>1100.5999999999999</v>
      </c>
      <c r="BO44" s="23">
        <v>0.05</v>
      </c>
      <c r="BP44" s="12">
        <v>75.772999999999996</v>
      </c>
      <c r="BR44" s="11">
        <v>2.6067999999999998</v>
      </c>
      <c r="BS44" s="12">
        <v>0.49780000000000002</v>
      </c>
      <c r="BT44" s="12">
        <v>1468</v>
      </c>
      <c r="BU44" s="23">
        <v>9.6975000000000006E-2</v>
      </c>
      <c r="BV44" s="12">
        <v>146.81</v>
      </c>
      <c r="BW44" s="12"/>
      <c r="BX44" s="158">
        <v>2.6067999999999998</v>
      </c>
      <c r="BY44" s="159">
        <v>0.58499999999999996</v>
      </c>
      <c r="BZ44" s="159">
        <v>1614.4</v>
      </c>
      <c r="CA44" s="158">
        <v>7.1009000000000003E-2</v>
      </c>
      <c r="CB44" s="159">
        <v>107.59</v>
      </c>
      <c r="CC44" s="6">
        <f t="shared" si="16"/>
        <v>1.3299999999999423E-3</v>
      </c>
      <c r="CD44" s="6">
        <f t="shared" si="12"/>
        <v>3.4670439999998494E-3</v>
      </c>
      <c r="CE44" s="159"/>
      <c r="CG44" s="158">
        <v>2.6067999999999998</v>
      </c>
      <c r="CH44" s="159">
        <v>0.49675999999999998</v>
      </c>
      <c r="CI44" s="159">
        <v>1466</v>
      </c>
      <c r="CJ44" s="158">
        <v>5.7292999999999997E-2</v>
      </c>
      <c r="CK44" s="159">
        <v>86.885000000000005</v>
      </c>
      <c r="CL44" s="6">
        <f t="shared" si="17"/>
        <v>1.1199999999999544E-3</v>
      </c>
      <c r="CM44" s="6">
        <f t="shared" si="13"/>
        <v>2.9196159999998806E-3</v>
      </c>
      <c r="CN44" s="159"/>
      <c r="CO44" s="159"/>
    </row>
    <row r="45" spans="1:93">
      <c r="A45" s="4">
        <v>3.2044000000000001</v>
      </c>
      <c r="B45" s="4">
        <f t="shared" si="2"/>
        <v>0.50574672306446478</v>
      </c>
      <c r="C45" s="6">
        <v>0.18381</v>
      </c>
      <c r="D45" s="6">
        <v>634.88</v>
      </c>
      <c r="E45" s="5">
        <v>0.11282</v>
      </c>
      <c r="F45" s="6">
        <v>138.31</v>
      </c>
      <c r="G45" s="4">
        <f t="shared" si="3"/>
        <v>2.6628760580611259</v>
      </c>
      <c r="H45" s="4">
        <f t="shared" si="4"/>
        <v>4.1265351053881787</v>
      </c>
      <c r="I45" s="6">
        <f t="shared" si="21"/>
        <v>1.5799999999999981E-3</v>
      </c>
      <c r="J45" s="6">
        <f t="shared" si="18"/>
        <v>5.0629519999999938E-3</v>
      </c>
      <c r="K45" s="2"/>
      <c r="M45" s="20">
        <v>3.2044000000000001</v>
      </c>
      <c r="N45" s="21">
        <v>0.34677999999999998</v>
      </c>
      <c r="O45" s="21">
        <v>1137</v>
      </c>
      <c r="P45" s="22">
        <v>8.2825999999999997E-2</v>
      </c>
      <c r="Q45" s="21">
        <v>102.33</v>
      </c>
      <c r="R45" s="6">
        <f t="shared" si="22"/>
        <v>1.7299999999999538E-3</v>
      </c>
      <c r="S45" s="6">
        <f t="shared" si="19"/>
        <v>5.5436119999998524E-3</v>
      </c>
      <c r="T45" s="125"/>
      <c r="V45" s="11">
        <v>3.2044000000000001</v>
      </c>
      <c r="W45" s="12">
        <v>0.63783000000000001</v>
      </c>
      <c r="X45" s="12">
        <v>1577.4</v>
      </c>
      <c r="Y45" s="11">
        <v>0.10815</v>
      </c>
      <c r="Z45" s="12">
        <v>132.99</v>
      </c>
      <c r="AA45" s="6">
        <f t="shared" si="23"/>
        <v>1.8099999999999783E-3</v>
      </c>
      <c r="AB45" s="6">
        <f t="shared" si="20"/>
        <v>5.7999639999999309E-3</v>
      </c>
      <c r="AE45" s="11">
        <v>3.2044000000000001</v>
      </c>
      <c r="AF45" s="12">
        <v>0.68666000000000005</v>
      </c>
      <c r="AG45" s="12">
        <v>1625.5</v>
      </c>
      <c r="AH45" s="11">
        <v>0.11974</v>
      </c>
      <c r="AI45" s="12">
        <v>147.6</v>
      </c>
      <c r="AJ45" s="6">
        <f t="shared" si="9"/>
        <v>2.2500000000000853E-3</v>
      </c>
      <c r="AK45" s="6">
        <f t="shared" si="1"/>
        <v>7.2099000000002732E-3</v>
      </c>
      <c r="AL45" s="125"/>
      <c r="AN45" s="4">
        <v>3.2044000000000001</v>
      </c>
      <c r="AO45" s="6">
        <v>0.77329999999999999</v>
      </c>
      <c r="AP45" s="6">
        <v>1728.4</v>
      </c>
      <c r="AQ45" s="6">
        <v>0.13394</v>
      </c>
      <c r="AR45" s="6">
        <v>164.03</v>
      </c>
      <c r="AS45" s="6">
        <f t="shared" si="24"/>
        <v>1.7599999999999838E-3</v>
      </c>
      <c r="AT45" s="6">
        <f t="shared" si="25"/>
        <v>5.6397439999999483E-3</v>
      </c>
      <c r="AU45" s="125"/>
      <c r="BK45" s="1">
        <f t="shared" si="11"/>
        <v>0.43104194533588536</v>
      </c>
      <c r="BL45" s="11">
        <v>2.698</v>
      </c>
      <c r="BM45" s="12">
        <v>0.35453000000000001</v>
      </c>
      <c r="BN45" s="12">
        <v>1101.4000000000001</v>
      </c>
      <c r="BO45" s="23">
        <v>3.3700000000000001E-2</v>
      </c>
      <c r="BP45" s="12">
        <v>49.19</v>
      </c>
      <c r="BR45" s="11">
        <v>2.698</v>
      </c>
      <c r="BS45" s="12">
        <v>0.49893999999999999</v>
      </c>
      <c r="BT45" s="12">
        <v>1469.7</v>
      </c>
      <c r="BU45" s="23">
        <v>6.5208000000000002E-2</v>
      </c>
      <c r="BV45" s="12">
        <v>95.332999999999998</v>
      </c>
      <c r="BW45" s="12"/>
      <c r="BX45" s="158">
        <v>2.698</v>
      </c>
      <c r="BY45" s="159">
        <v>0.58579000000000003</v>
      </c>
      <c r="BZ45" s="159">
        <v>1615.5</v>
      </c>
      <c r="CA45" s="158">
        <v>4.1945000000000003E-2</v>
      </c>
      <c r="CB45" s="159">
        <v>61.405000000000001</v>
      </c>
      <c r="CC45" s="6">
        <f t="shared" si="16"/>
        <v>7.9000000000006843E-4</v>
      </c>
      <c r="CD45" s="6">
        <f t="shared" si="12"/>
        <v>2.1314200000001845E-3</v>
      </c>
      <c r="CE45" s="159"/>
      <c r="CG45" s="158">
        <v>2.698</v>
      </c>
      <c r="CH45" s="159">
        <v>0.49735000000000001</v>
      </c>
      <c r="CI45" s="159">
        <v>1466.8</v>
      </c>
      <c r="CJ45" s="158">
        <v>2.9930999999999999E-2</v>
      </c>
      <c r="CK45" s="159">
        <v>43.866999999999997</v>
      </c>
      <c r="CL45" s="6">
        <f t="shared" si="17"/>
        <v>5.9000000000003494E-4</v>
      </c>
      <c r="CM45" s="6">
        <f t="shared" si="13"/>
        <v>1.5918200000000942E-3</v>
      </c>
      <c r="CN45" s="159"/>
      <c r="CO45" s="159"/>
    </row>
    <row r="46" spans="1:93">
      <c r="A46" s="4">
        <v>3.3166000000000002</v>
      </c>
      <c r="B46" s="4">
        <f t="shared" si="2"/>
        <v>0.52069309640100314</v>
      </c>
      <c r="C46" s="6">
        <v>0.18559999999999999</v>
      </c>
      <c r="D46" s="6">
        <v>637.03</v>
      </c>
      <c r="E46" s="5">
        <v>0.13664000000000001</v>
      </c>
      <c r="F46" s="6">
        <v>161.66</v>
      </c>
      <c r="G46" s="4">
        <f t="shared" si="3"/>
        <v>2.7469016636897332</v>
      </c>
      <c r="H46" s="4">
        <f t="shared" si="4"/>
        <v>4.1941152766813277</v>
      </c>
      <c r="I46" s="6">
        <f t="shared" si="21"/>
        <v>1.789999999999986E-3</v>
      </c>
      <c r="J46" s="6">
        <f t="shared" si="18"/>
        <v>5.9367139999999541E-3</v>
      </c>
      <c r="K46" s="2"/>
      <c r="M46" s="4">
        <v>3.3166000000000002</v>
      </c>
      <c r="N46" s="6">
        <v>0.34753000000000001</v>
      </c>
      <c r="O46" s="6">
        <v>1137.9000000000001</v>
      </c>
      <c r="P46" s="5">
        <v>4.8228E-2</v>
      </c>
      <c r="Q46" s="6">
        <v>57.219000000000001</v>
      </c>
      <c r="R46" s="6">
        <f t="shared" si="22"/>
        <v>7.5000000000002842E-4</v>
      </c>
      <c r="S46" s="6">
        <f t="shared" si="19"/>
        <v>2.4874500000000945E-3</v>
      </c>
      <c r="T46" s="125"/>
      <c r="V46" s="11">
        <v>3.3166000000000002</v>
      </c>
      <c r="W46" s="12">
        <v>0.63924999999999998</v>
      </c>
      <c r="X46" s="12">
        <v>1579.1</v>
      </c>
      <c r="Y46" s="11">
        <v>0.10218000000000001</v>
      </c>
      <c r="Z46" s="12">
        <v>121.01</v>
      </c>
      <c r="AA46" s="6">
        <f t="shared" si="23"/>
        <v>1.4199999999999768E-3</v>
      </c>
      <c r="AB46" s="6">
        <f t="shared" si="20"/>
        <v>4.7095719999999232E-3</v>
      </c>
      <c r="AE46" s="11">
        <v>3.3166000000000002</v>
      </c>
      <c r="AF46" s="12">
        <v>0.68798999999999999</v>
      </c>
      <c r="AG46" s="12">
        <v>1627.1</v>
      </c>
      <c r="AH46" s="11">
        <v>9.4648999999999997E-2</v>
      </c>
      <c r="AI46" s="12">
        <v>112.1</v>
      </c>
      <c r="AJ46" s="6">
        <f t="shared" si="9"/>
        <v>1.3299999999999423E-3</v>
      </c>
      <c r="AK46" s="6">
        <f t="shared" si="1"/>
        <v>4.4110779999998089E-3</v>
      </c>
      <c r="AL46" s="125"/>
      <c r="AN46" s="4">
        <v>3.3166000000000002</v>
      </c>
      <c r="AO46" s="6">
        <v>0.77554000000000001</v>
      </c>
      <c r="AP46" s="6">
        <v>1731.1</v>
      </c>
      <c r="AQ46" s="6">
        <v>0.12114</v>
      </c>
      <c r="AR46" s="6">
        <v>144.22</v>
      </c>
      <c r="AS46" s="6">
        <f t="shared" si="24"/>
        <v>2.2400000000000198E-3</v>
      </c>
      <c r="AT46" s="6">
        <f t="shared" si="25"/>
        <v>7.4291840000000661E-3</v>
      </c>
      <c r="AU46" s="125"/>
      <c r="BK46" s="1">
        <f t="shared" si="11"/>
        <v>0.44599318178764663</v>
      </c>
      <c r="BL46" s="11">
        <v>2.7925</v>
      </c>
      <c r="BM46" s="12">
        <v>0.35499000000000003</v>
      </c>
      <c r="BN46" s="12">
        <v>1102.0999999999999</v>
      </c>
      <c r="BO46" s="23">
        <v>3.0639E-2</v>
      </c>
      <c r="BP46" s="12">
        <v>43.148000000000003</v>
      </c>
      <c r="BR46" s="11">
        <v>2.7925</v>
      </c>
      <c r="BS46" s="12">
        <v>0.49974000000000002</v>
      </c>
      <c r="BT46" s="12">
        <v>1470.9</v>
      </c>
      <c r="BU46" s="23">
        <v>4.4880000000000003E-2</v>
      </c>
      <c r="BV46" s="12">
        <v>63.41</v>
      </c>
      <c r="BW46" s="12"/>
      <c r="BX46" s="158">
        <v>2.7925</v>
      </c>
      <c r="BY46" s="159">
        <v>0.58626</v>
      </c>
      <c r="BZ46" s="159">
        <v>1616.2</v>
      </c>
      <c r="CA46" s="158">
        <v>2.4274E-2</v>
      </c>
      <c r="CB46" s="159">
        <v>34.347999999999999</v>
      </c>
      <c r="CC46" s="6">
        <f t="shared" si="16"/>
        <v>4.6999999999997044E-4</v>
      </c>
      <c r="CD46" s="6">
        <f t="shared" si="12"/>
        <v>1.3124749999999174E-3</v>
      </c>
      <c r="CE46" s="159"/>
      <c r="CG46" s="158">
        <v>2.7925</v>
      </c>
      <c r="CH46" s="159">
        <v>0.49764999999999998</v>
      </c>
      <c r="CI46" s="159">
        <v>1467.3</v>
      </c>
      <c r="CJ46" s="158">
        <v>2.0149E-2</v>
      </c>
      <c r="CK46" s="159">
        <v>28.376000000000001</v>
      </c>
      <c r="CL46" s="6">
        <f t="shared" si="17"/>
        <v>2.9999999999996696E-4</v>
      </c>
      <c r="CM46" s="6">
        <f t="shared" si="13"/>
        <v>8.3774999999990769E-4</v>
      </c>
      <c r="CN46" s="159"/>
      <c r="CO46" s="159"/>
    </row>
    <row r="47" spans="1:93">
      <c r="A47" s="20">
        <v>3.4325999999999999</v>
      </c>
      <c r="B47" s="4">
        <f t="shared" si="2"/>
        <v>0.53562319814931159</v>
      </c>
      <c r="C47" s="21">
        <v>0.18790000000000001</v>
      </c>
      <c r="D47" s="21">
        <v>639.71</v>
      </c>
      <c r="E47" s="22">
        <v>0.18209</v>
      </c>
      <c r="F47" s="21">
        <v>208.04</v>
      </c>
      <c r="G47" s="4">
        <f t="shared" si="3"/>
        <v>2.8274584756555945</v>
      </c>
      <c r="H47" s="4">
        <f t="shared" si="4"/>
        <v>4.255798598132758</v>
      </c>
      <c r="I47" s="6">
        <f t="shared" si="21"/>
        <v>2.3000000000000242E-3</v>
      </c>
      <c r="J47" s="6">
        <f t="shared" si="18"/>
        <v>7.8949800000000826E-3</v>
      </c>
      <c r="K47" s="2"/>
      <c r="M47" s="4">
        <v>3.4325999999999999</v>
      </c>
      <c r="N47" s="6">
        <v>0.34821999999999997</v>
      </c>
      <c r="O47" s="6">
        <v>1138.7</v>
      </c>
      <c r="P47" s="5">
        <v>6.4545000000000005E-2</v>
      </c>
      <c r="Q47" s="6">
        <v>73.587999999999994</v>
      </c>
      <c r="R47" s="6">
        <f t="shared" si="22"/>
        <v>6.8999999999996842E-4</v>
      </c>
      <c r="S47" s="6">
        <f t="shared" si="19"/>
        <v>2.3684939999998916E-3</v>
      </c>
      <c r="T47" s="125"/>
      <c r="V47" s="11">
        <v>3.4325999999999999</v>
      </c>
      <c r="W47" s="12">
        <v>0.64088000000000001</v>
      </c>
      <c r="X47" s="12">
        <v>1581</v>
      </c>
      <c r="Y47" s="11">
        <v>0.13797999999999999</v>
      </c>
      <c r="Z47" s="12">
        <v>157.51</v>
      </c>
      <c r="AA47" s="6">
        <f t="shared" si="23"/>
        <v>1.6300000000000203E-3</v>
      </c>
      <c r="AB47" s="6">
        <f t="shared" si="20"/>
        <v>5.5951380000000698E-3</v>
      </c>
      <c r="AE47" s="11">
        <v>3.4325999999999999</v>
      </c>
      <c r="AF47" s="12">
        <v>0.68949000000000005</v>
      </c>
      <c r="AG47" s="12">
        <v>1628.8</v>
      </c>
      <c r="AH47" s="11">
        <v>0.14266000000000001</v>
      </c>
      <c r="AI47" s="12">
        <v>162.6</v>
      </c>
      <c r="AJ47" s="6">
        <f t="shared" si="9"/>
        <v>1.5000000000000568E-3</v>
      </c>
      <c r="AK47" s="6">
        <f t="shared" si="1"/>
        <v>5.1489000000001948E-3</v>
      </c>
      <c r="AL47" s="125"/>
      <c r="AN47" s="4">
        <v>3.4325999999999999</v>
      </c>
      <c r="AO47" s="6">
        <v>0.77690999999999999</v>
      </c>
      <c r="AP47" s="6">
        <v>1732.7</v>
      </c>
      <c r="AQ47" s="6">
        <v>8.2740999999999995E-2</v>
      </c>
      <c r="AR47" s="6">
        <v>94.971000000000004</v>
      </c>
      <c r="AS47" s="6">
        <f t="shared" si="24"/>
        <v>1.3699999999999823E-3</v>
      </c>
      <c r="AT47" s="6">
        <f t="shared" si="25"/>
        <v>4.7026619999999391E-3</v>
      </c>
      <c r="AU47" s="125"/>
      <c r="BK47" s="1">
        <f t="shared" si="11"/>
        <v>0.46092789669807765</v>
      </c>
      <c r="BL47" s="11">
        <v>2.8902000000000001</v>
      </c>
      <c r="BM47" s="12">
        <v>0.35543999999999998</v>
      </c>
      <c r="BN47" s="12">
        <v>1102.7</v>
      </c>
      <c r="BO47" s="23">
        <v>2.7480000000000001E-2</v>
      </c>
      <c r="BP47" s="12">
        <v>37.456000000000003</v>
      </c>
      <c r="BR47" s="11">
        <v>2.8902000000000001</v>
      </c>
      <c r="BS47" s="12">
        <v>0.50027999999999995</v>
      </c>
      <c r="BT47" s="12">
        <v>1471.6</v>
      </c>
      <c r="BU47" s="23">
        <v>3.3454999999999999E-2</v>
      </c>
      <c r="BV47" s="12">
        <v>45.582000000000001</v>
      </c>
      <c r="BW47" s="12"/>
      <c r="BX47" s="158">
        <v>2.8902000000000001</v>
      </c>
      <c r="BY47" s="159">
        <v>0.58652000000000004</v>
      </c>
      <c r="BZ47" s="159">
        <v>1616.6</v>
      </c>
      <c r="CA47" s="158">
        <v>2.2492000000000002E-2</v>
      </c>
      <c r="CB47" s="159">
        <v>30.483000000000001</v>
      </c>
      <c r="CC47" s="6">
        <f t="shared" si="16"/>
        <v>2.6000000000003798E-4</v>
      </c>
      <c r="CD47" s="6">
        <f t="shared" si="12"/>
        <v>7.5145200000010983E-4</v>
      </c>
      <c r="CE47" s="159"/>
      <c r="CG47" s="158">
        <v>2.8902000000000001</v>
      </c>
      <c r="CH47" s="159">
        <v>0.49795</v>
      </c>
      <c r="CI47" s="159">
        <v>1467.7</v>
      </c>
      <c r="CJ47" s="158">
        <v>1.8120000000000001E-2</v>
      </c>
      <c r="CK47" s="159">
        <v>24.702999999999999</v>
      </c>
      <c r="CL47" s="6">
        <f t="shared" si="17"/>
        <v>3.0000000000002247E-4</v>
      </c>
      <c r="CM47" s="6">
        <f t="shared" si="13"/>
        <v>8.6706000000006495E-4</v>
      </c>
      <c r="CN47" s="159"/>
      <c r="CO47" s="159"/>
    </row>
    <row r="48" spans="1:93">
      <c r="A48" s="4">
        <v>3.5528</v>
      </c>
      <c r="B48" s="4">
        <f t="shared" si="2"/>
        <v>0.55057076016561945</v>
      </c>
      <c r="C48" s="6">
        <v>0.19103999999999999</v>
      </c>
      <c r="D48" s="6">
        <v>643.25</v>
      </c>
      <c r="E48" s="5">
        <v>0.18010000000000001</v>
      </c>
      <c r="F48" s="6">
        <v>199.91</v>
      </c>
      <c r="G48" s="4">
        <f t="shared" si="3"/>
        <v>2.9048641811541605</v>
      </c>
      <c r="H48" s="4">
        <f t="shared" si="4"/>
        <v>4.3120548371760083</v>
      </c>
      <c r="I48" s="6">
        <f t="shared" si="21"/>
        <v>3.1399999999999761E-3</v>
      </c>
      <c r="J48" s="6">
        <f t="shared" si="18"/>
        <v>1.1155791999999914E-2</v>
      </c>
      <c r="K48" s="2"/>
      <c r="M48" s="4">
        <v>3.5528</v>
      </c>
      <c r="N48" s="6">
        <v>0.34944999999999998</v>
      </c>
      <c r="O48" s="6">
        <v>1140.0999999999999</v>
      </c>
      <c r="P48" s="5">
        <v>0.11302</v>
      </c>
      <c r="Q48" s="6">
        <v>124.51</v>
      </c>
      <c r="R48" s="6">
        <f t="shared" si="22"/>
        <v>1.2300000000000089E-3</v>
      </c>
      <c r="S48" s="6">
        <f t="shared" si="19"/>
        <v>4.3699440000000318E-3</v>
      </c>
      <c r="T48" s="125"/>
      <c r="V48" s="11">
        <v>3.5528</v>
      </c>
      <c r="W48" s="12">
        <v>0.64337</v>
      </c>
      <c r="X48" s="12">
        <v>1583.8</v>
      </c>
      <c r="Y48" s="11">
        <v>0.13267999999999999</v>
      </c>
      <c r="Z48" s="12">
        <v>147.5</v>
      </c>
      <c r="AA48" s="6">
        <f t="shared" si="23"/>
        <v>2.4899999999999922E-3</v>
      </c>
      <c r="AB48" s="6">
        <f t="shared" si="20"/>
        <v>8.8464719999999716E-3</v>
      </c>
      <c r="AE48" s="11">
        <v>3.5528</v>
      </c>
      <c r="AF48" s="12">
        <v>0.69225000000000003</v>
      </c>
      <c r="AG48" s="12">
        <v>1631.9</v>
      </c>
      <c r="AH48" s="11">
        <v>0.15015000000000001</v>
      </c>
      <c r="AI48" s="12">
        <v>166.85</v>
      </c>
      <c r="AJ48" s="6">
        <f t="shared" si="9"/>
        <v>2.7599999999999847E-3</v>
      </c>
      <c r="AK48" s="6">
        <f t="shared" si="1"/>
        <v>9.8057279999999459E-3</v>
      </c>
      <c r="AL48" s="125"/>
      <c r="AN48" s="4">
        <v>3.5528</v>
      </c>
      <c r="AO48" s="6">
        <v>0.77800999999999998</v>
      </c>
      <c r="AP48" s="6">
        <v>1733.9</v>
      </c>
      <c r="AQ48" s="6">
        <v>0.10406</v>
      </c>
      <c r="AR48" s="6">
        <v>114.6</v>
      </c>
      <c r="AS48" s="6">
        <f t="shared" si="24"/>
        <v>1.0999999999999899E-3</v>
      </c>
      <c r="AT48" s="6">
        <f t="shared" si="25"/>
        <v>3.908079999999964E-3</v>
      </c>
      <c r="AU48" s="125"/>
      <c r="BK48" s="1">
        <f t="shared" si="11"/>
        <v>0.47587448931943671</v>
      </c>
      <c r="BL48" s="11">
        <v>2.9914000000000001</v>
      </c>
      <c r="BM48" s="12">
        <v>0.35581000000000002</v>
      </c>
      <c r="BN48" s="12">
        <v>1103.2</v>
      </c>
      <c r="BO48" s="23">
        <v>2.647E-2</v>
      </c>
      <c r="BP48" s="12">
        <v>34.753999999999998</v>
      </c>
      <c r="BR48" s="11">
        <v>2.9914000000000001</v>
      </c>
      <c r="BS48" s="12">
        <v>0.50073999999999996</v>
      </c>
      <c r="BT48" s="12">
        <v>1472.2</v>
      </c>
      <c r="BU48" s="23">
        <v>3.9278E-2</v>
      </c>
      <c r="BV48" s="12">
        <v>51.442999999999998</v>
      </c>
      <c r="BW48" s="12"/>
      <c r="BX48" s="158">
        <v>2.9914000000000001</v>
      </c>
      <c r="BY48" s="159">
        <v>0.58692999999999995</v>
      </c>
      <c r="BZ48" s="159">
        <v>1617.1</v>
      </c>
      <c r="CA48" s="158">
        <v>2.7057000000000001E-2</v>
      </c>
      <c r="CB48" s="159">
        <v>35.579000000000001</v>
      </c>
      <c r="CC48" s="6">
        <f>BY48-BY47</f>
        <v>4.0999999999991044E-4</v>
      </c>
      <c r="CD48" s="6">
        <f t="shared" si="12"/>
        <v>1.2264739999997322E-3</v>
      </c>
      <c r="CE48" s="159"/>
      <c r="CG48" s="158">
        <v>2.9914000000000001</v>
      </c>
      <c r="CH48" s="159">
        <v>0.49819000000000002</v>
      </c>
      <c r="CI48" s="159">
        <v>1468</v>
      </c>
      <c r="CJ48" s="158">
        <v>2.2311000000000001E-2</v>
      </c>
      <c r="CK48" s="159">
        <v>29.186</v>
      </c>
      <c r="CL48" s="6">
        <f t="shared" si="17"/>
        <v>2.4000000000001798E-4</v>
      </c>
      <c r="CM48" s="6">
        <f t="shared" si="13"/>
        <v>7.1793600000005374E-4</v>
      </c>
      <c r="CN48" s="159"/>
      <c r="CO48" s="159"/>
    </row>
    <row r="49" spans="1:93">
      <c r="A49" s="4">
        <v>3.6770999999999998</v>
      </c>
      <c r="B49" s="4">
        <f t="shared" si="2"/>
        <v>0.56550544081736531</v>
      </c>
      <c r="C49" s="6">
        <v>0.19328000000000001</v>
      </c>
      <c r="D49" s="6">
        <v>645.67999999999995</v>
      </c>
      <c r="E49" s="5">
        <v>0.15834000000000001</v>
      </c>
      <c r="F49" s="6">
        <v>169.18</v>
      </c>
      <c r="G49" s="4">
        <f t="shared" si="3"/>
        <v>2.9790906496331138</v>
      </c>
      <c r="H49" s="4">
        <f t="shared" si="4"/>
        <v>4.3630964970966497</v>
      </c>
      <c r="I49" s="6">
        <f t="shared" si="21"/>
        <v>2.2400000000000198E-3</v>
      </c>
      <c r="J49" s="6">
        <f t="shared" si="18"/>
        <v>8.2367040000000721E-3</v>
      </c>
      <c r="K49" s="2"/>
      <c r="M49" s="4">
        <v>3.6770999999999998</v>
      </c>
      <c r="N49" s="6">
        <v>0.35160000000000002</v>
      </c>
      <c r="O49" s="6">
        <v>1142.4000000000001</v>
      </c>
      <c r="P49" s="5">
        <v>0.10825</v>
      </c>
      <c r="Q49" s="6">
        <v>116.41</v>
      </c>
      <c r="R49" s="6">
        <f t="shared" si="22"/>
        <v>2.1500000000000408E-3</v>
      </c>
      <c r="S49" s="6">
        <f t="shared" si="19"/>
        <v>7.9057650000001495E-3</v>
      </c>
      <c r="T49" s="125"/>
      <c r="V49" s="11">
        <v>3.6770999999999998</v>
      </c>
      <c r="W49" s="12">
        <v>0.64485000000000003</v>
      </c>
      <c r="X49" s="12">
        <v>1585.4</v>
      </c>
      <c r="Y49" s="11">
        <v>0.11991</v>
      </c>
      <c r="Z49" s="12">
        <v>127.85</v>
      </c>
      <c r="AA49" s="6">
        <f t="shared" si="23"/>
        <v>1.4800000000000368E-3</v>
      </c>
      <c r="AB49" s="6">
        <f t="shared" si="20"/>
        <v>5.4421080000001355E-3</v>
      </c>
      <c r="AE49" s="11">
        <v>3.6770999999999998</v>
      </c>
      <c r="AF49" s="12">
        <v>0.69398000000000004</v>
      </c>
      <c r="AG49" s="12">
        <v>1633.8</v>
      </c>
      <c r="AH49" s="11">
        <v>0.16138</v>
      </c>
      <c r="AI49" s="12">
        <v>171.75</v>
      </c>
      <c r="AJ49" s="6">
        <f t="shared" si="9"/>
        <v>1.7300000000000093E-3</v>
      </c>
      <c r="AK49" s="6">
        <f t="shared" si="1"/>
        <v>6.3613830000000338E-3</v>
      </c>
      <c r="AL49" s="125"/>
      <c r="AN49" s="4">
        <v>3.6770999999999998</v>
      </c>
      <c r="AO49" s="6">
        <v>0.78002000000000005</v>
      </c>
      <c r="AP49" s="6">
        <v>1736.1</v>
      </c>
      <c r="AQ49" s="6">
        <v>0.15001999999999999</v>
      </c>
      <c r="AR49" s="6">
        <v>160.15</v>
      </c>
      <c r="AS49" s="6">
        <f t="shared" si="24"/>
        <v>2.0100000000000673E-3</v>
      </c>
      <c r="AT49" s="6">
        <f t="shared" si="25"/>
        <v>7.3909710000002469E-3</v>
      </c>
      <c r="AU49" s="125"/>
      <c r="BK49" s="1">
        <f t="shared" si="11"/>
        <v>0.49081497938386054</v>
      </c>
      <c r="BL49" s="11">
        <v>3.0960999999999999</v>
      </c>
      <c r="BM49" s="12">
        <v>0.35622999999999999</v>
      </c>
      <c r="BN49" s="12">
        <v>1103.8</v>
      </c>
      <c r="BO49" s="23">
        <v>3.1532999999999999E-2</v>
      </c>
      <c r="BP49" s="12">
        <v>39.985999999999997</v>
      </c>
      <c r="BR49" s="11">
        <v>3.0960999999999999</v>
      </c>
      <c r="BS49" s="12">
        <v>0.50146000000000002</v>
      </c>
      <c r="BT49" s="12">
        <v>1473.1</v>
      </c>
      <c r="BU49" s="23">
        <v>5.0855999999999998E-2</v>
      </c>
      <c r="BV49" s="12">
        <v>64.531000000000006</v>
      </c>
      <c r="BW49" s="12"/>
      <c r="BX49" s="158">
        <v>3.0960999999999999</v>
      </c>
      <c r="BY49" s="159">
        <v>0.58733000000000002</v>
      </c>
      <c r="BZ49" s="159">
        <v>1617.6</v>
      </c>
      <c r="CA49" s="158">
        <v>2.3192999999999998E-2</v>
      </c>
      <c r="CB49" s="159">
        <v>29.527999999999999</v>
      </c>
      <c r="CC49" s="6">
        <f t="shared" si="16"/>
        <v>4.0000000000006697E-4</v>
      </c>
      <c r="CD49" s="6">
        <f t="shared" si="12"/>
        <v>1.2384400000002072E-3</v>
      </c>
      <c r="CE49" s="159"/>
      <c r="CG49" s="158">
        <v>3.0960999999999999</v>
      </c>
      <c r="CH49" s="159">
        <v>0.49862000000000001</v>
      </c>
      <c r="CI49" s="159">
        <v>1468.6</v>
      </c>
      <c r="CJ49" s="158">
        <v>2.5066999999999999E-2</v>
      </c>
      <c r="CK49" s="159">
        <v>31.914000000000001</v>
      </c>
      <c r="CL49" s="6">
        <f t="shared" si="17"/>
        <v>4.2999999999998595E-4</v>
      </c>
      <c r="CM49" s="6">
        <f t="shared" si="13"/>
        <v>1.3313229999999563E-3</v>
      </c>
      <c r="CN49" s="159"/>
      <c r="CO49" s="159"/>
    </row>
    <row r="50" spans="1:93">
      <c r="A50" s="4">
        <v>3.8058000000000001</v>
      </c>
      <c r="B50" s="4">
        <f t="shared" si="2"/>
        <v>0.5804459617811073</v>
      </c>
      <c r="C50" s="6">
        <v>0.19577</v>
      </c>
      <c r="D50" s="6">
        <v>648.29999999999995</v>
      </c>
      <c r="E50" s="5">
        <v>0.17963999999999999</v>
      </c>
      <c r="F50" s="6">
        <v>185.39</v>
      </c>
      <c r="G50" s="4">
        <f t="shared" si="3"/>
        <v>3.0503584127088459</v>
      </c>
      <c r="H50" s="4">
        <f t="shared" si="4"/>
        <v>4.4093173255870646</v>
      </c>
      <c r="I50" s="6">
        <f t="shared" si="21"/>
        <v>2.4899999999999922E-3</v>
      </c>
      <c r="J50" s="6">
        <f t="shared" si="18"/>
        <v>9.4764419999999704E-3</v>
      </c>
      <c r="K50" s="2"/>
      <c r="M50" s="4">
        <v>3.8058000000000001</v>
      </c>
      <c r="N50" s="6">
        <v>0.35269</v>
      </c>
      <c r="O50" s="6">
        <v>1143.5</v>
      </c>
      <c r="P50" s="5">
        <v>8.7166999999999994E-2</v>
      </c>
      <c r="Q50" s="6">
        <v>89.813000000000002</v>
      </c>
      <c r="R50" s="6">
        <f t="shared" si="22"/>
        <v>1.0899999999999799E-3</v>
      </c>
      <c r="S50" s="6">
        <f t="shared" si="19"/>
        <v>4.1483219999999231E-3</v>
      </c>
      <c r="T50" s="125"/>
      <c r="V50" s="11">
        <v>3.8058000000000001</v>
      </c>
      <c r="W50" s="12">
        <v>0.64695999999999998</v>
      </c>
      <c r="X50" s="12">
        <v>1587.7</v>
      </c>
      <c r="Y50" s="11">
        <v>0.18390000000000001</v>
      </c>
      <c r="Z50" s="12">
        <v>189.25</v>
      </c>
      <c r="AA50" s="6">
        <f t="shared" si="23"/>
        <v>2.1099999999999453E-3</v>
      </c>
      <c r="AB50" s="6">
        <f t="shared" si="20"/>
        <v>8.0302379999997921E-3</v>
      </c>
      <c r="AE50" s="11">
        <v>3.8058000000000001</v>
      </c>
      <c r="AF50" s="12">
        <v>0.69706999999999997</v>
      </c>
      <c r="AG50" s="12">
        <v>1637.1</v>
      </c>
      <c r="AH50" s="11">
        <v>0.18196999999999999</v>
      </c>
      <c r="AI50" s="12">
        <v>188.46</v>
      </c>
      <c r="AJ50" s="6">
        <f t="shared" si="9"/>
        <v>3.0899999999999261E-3</v>
      </c>
      <c r="AK50" s="6">
        <f t="shared" si="1"/>
        <v>1.175992199999972E-2</v>
      </c>
      <c r="AL50" s="125"/>
      <c r="AN50" s="4">
        <v>3.8058000000000001</v>
      </c>
      <c r="AO50" s="6">
        <v>0.78249000000000002</v>
      </c>
      <c r="AP50" s="6">
        <v>1738.7</v>
      </c>
      <c r="AQ50" s="6">
        <v>0.13203000000000001</v>
      </c>
      <c r="AR50" s="6">
        <v>137.01</v>
      </c>
      <c r="AS50" s="6">
        <f t="shared" si="24"/>
        <v>2.4699999999999722E-3</v>
      </c>
      <c r="AT50" s="6">
        <f t="shared" si="25"/>
        <v>9.4003259999998947E-3</v>
      </c>
      <c r="AU50" s="125"/>
      <c r="BK50" s="1">
        <f t="shared" si="11"/>
        <v>0.50574672306446478</v>
      </c>
      <c r="BL50" s="11">
        <v>3.2044000000000001</v>
      </c>
      <c r="BM50" s="12">
        <v>0.35675000000000001</v>
      </c>
      <c r="BN50" s="12">
        <v>1104.4000000000001</v>
      </c>
      <c r="BO50" s="23">
        <v>3.5399E-2</v>
      </c>
      <c r="BP50" s="12">
        <v>43.426000000000002</v>
      </c>
      <c r="BR50" s="11">
        <v>3.2044000000000001</v>
      </c>
      <c r="BS50" s="12">
        <v>0.50226000000000004</v>
      </c>
      <c r="BT50" s="12">
        <v>1474.1</v>
      </c>
      <c r="BU50" s="23">
        <v>4.9359E-2</v>
      </c>
      <c r="BV50" s="12">
        <v>60.664999999999999</v>
      </c>
      <c r="BW50" s="12"/>
      <c r="BX50" s="158">
        <v>3.2044000000000001</v>
      </c>
      <c r="BY50" s="159">
        <v>0.58762000000000003</v>
      </c>
      <c r="BZ50" s="159">
        <v>1618</v>
      </c>
      <c r="CA50" s="158">
        <v>2.5843999999999999E-2</v>
      </c>
      <c r="CB50" s="159">
        <v>31.591000000000001</v>
      </c>
      <c r="CC50" s="6">
        <f t="shared" si="16"/>
        <v>2.9000000000001247E-4</v>
      </c>
      <c r="CD50" s="6">
        <f t="shared" si="12"/>
        <v>9.2927600000004005E-4</v>
      </c>
      <c r="CE50" s="159"/>
      <c r="CG50" s="158">
        <v>3.2044000000000001</v>
      </c>
      <c r="CH50" s="159">
        <v>0.49893999999999999</v>
      </c>
      <c r="CI50" s="159">
        <v>1469</v>
      </c>
      <c r="CJ50" s="158">
        <v>2.9031999999999999E-2</v>
      </c>
      <c r="CK50" s="159">
        <v>35.472000000000001</v>
      </c>
      <c r="CL50" s="6">
        <f t="shared" si="17"/>
        <v>3.1999999999998696E-4</v>
      </c>
      <c r="CM50" s="6">
        <f t="shared" si="13"/>
        <v>1.0254079999999582E-3</v>
      </c>
      <c r="CN50" s="159"/>
      <c r="CO50" s="159"/>
    </row>
    <row r="51" spans="1:93">
      <c r="A51" s="4">
        <v>3.9390000000000001</v>
      </c>
      <c r="B51" s="4">
        <f t="shared" si="2"/>
        <v>0.59538598080914173</v>
      </c>
      <c r="C51" s="6">
        <v>0.19864000000000001</v>
      </c>
      <c r="D51" s="6">
        <v>651.22</v>
      </c>
      <c r="E51" s="5">
        <v>0.19694999999999999</v>
      </c>
      <c r="F51" s="6">
        <v>196.54</v>
      </c>
      <c r="G51" s="4">
        <f t="shared" si="3"/>
        <v>3.1187558535553532</v>
      </c>
      <c r="H51" s="4">
        <f t="shared" si="4"/>
        <v>4.4510163646185203</v>
      </c>
      <c r="I51" s="6">
        <f t="shared" si="21"/>
        <v>2.8700000000000114E-3</v>
      </c>
      <c r="J51" s="6">
        <f t="shared" si="18"/>
        <v>1.1304930000000045E-2</v>
      </c>
      <c r="K51" s="2"/>
      <c r="M51" s="4">
        <v>3.9390000000000001</v>
      </c>
      <c r="N51" s="6">
        <v>0.35420000000000001</v>
      </c>
      <c r="O51" s="6">
        <v>1145.0999999999999</v>
      </c>
      <c r="P51" s="5">
        <v>0.15292</v>
      </c>
      <c r="Q51" s="6">
        <v>151.78</v>
      </c>
      <c r="R51" s="6">
        <f t="shared" si="22"/>
        <v>1.5100000000000113E-3</v>
      </c>
      <c r="S51" s="6">
        <f t="shared" si="19"/>
        <v>5.9478900000000451E-3</v>
      </c>
      <c r="T51" s="125"/>
      <c r="V51" s="11">
        <v>3.9390000000000001</v>
      </c>
      <c r="W51" s="12">
        <v>0.65034000000000003</v>
      </c>
      <c r="X51" s="12">
        <v>1591.1</v>
      </c>
      <c r="Y51" s="11">
        <v>0.20185</v>
      </c>
      <c r="Z51" s="12">
        <v>201.93</v>
      </c>
      <c r="AA51" s="6">
        <f t="shared" si="23"/>
        <v>3.3800000000000496E-3</v>
      </c>
      <c r="AB51" s="6">
        <f t="shared" si="20"/>
        <v>1.3313820000000197E-2</v>
      </c>
      <c r="AE51" s="11">
        <v>3.9390000000000001</v>
      </c>
      <c r="AF51" s="12">
        <v>0.69940999999999998</v>
      </c>
      <c r="AG51" s="12">
        <v>1639.5</v>
      </c>
      <c r="AH51" s="11">
        <v>0.20877999999999999</v>
      </c>
      <c r="AI51" s="12">
        <v>207.53</v>
      </c>
      <c r="AJ51" s="6">
        <f t="shared" si="9"/>
        <v>2.3400000000000087E-3</v>
      </c>
      <c r="AK51" s="6">
        <f t="shared" si="1"/>
        <v>9.2172600000000344E-3</v>
      </c>
      <c r="AL51" s="125"/>
      <c r="AN51" s="4">
        <v>3.9390000000000001</v>
      </c>
      <c r="AO51" s="6">
        <v>0.78396999999999994</v>
      </c>
      <c r="AP51" s="6">
        <v>1740.2</v>
      </c>
      <c r="AQ51" s="6">
        <v>0.15948999999999999</v>
      </c>
      <c r="AR51" s="6">
        <v>158.18</v>
      </c>
      <c r="AS51" s="6">
        <f t="shared" si="24"/>
        <v>1.4799999999999258E-3</v>
      </c>
      <c r="AT51" s="6">
        <f t="shared" si="25"/>
        <v>5.8297199999997077E-3</v>
      </c>
      <c r="AU51" s="125"/>
      <c r="BK51" s="1">
        <f t="shared" si="11"/>
        <v>0.52069309640100314</v>
      </c>
      <c r="BL51" s="11">
        <v>3.3166000000000002</v>
      </c>
      <c r="BM51" s="12">
        <v>0.35729</v>
      </c>
      <c r="BN51" s="12">
        <v>1105.0999999999999</v>
      </c>
      <c r="BO51" s="23">
        <v>4.2416000000000002E-2</v>
      </c>
      <c r="BP51" s="12">
        <v>50.164000000000001</v>
      </c>
      <c r="BR51" s="11">
        <v>3.3166000000000002</v>
      </c>
      <c r="BS51" s="12">
        <v>0.50292999999999999</v>
      </c>
      <c r="BT51" s="12">
        <v>1475</v>
      </c>
      <c r="BU51" s="23">
        <v>4.7906999999999998E-2</v>
      </c>
      <c r="BV51" s="12">
        <v>56.737000000000002</v>
      </c>
      <c r="BW51" s="12"/>
      <c r="BX51" s="158">
        <v>3.3166000000000002</v>
      </c>
      <c r="BY51" s="159">
        <v>0.58809999999999996</v>
      </c>
      <c r="BZ51" s="159">
        <v>1618.6</v>
      </c>
      <c r="CA51" s="158">
        <v>3.8331999999999998E-2</v>
      </c>
      <c r="CB51" s="159">
        <v>45.319000000000003</v>
      </c>
      <c r="CC51" s="6">
        <f t="shared" si="16"/>
        <v>4.7999999999992493E-4</v>
      </c>
      <c r="CD51" s="6">
        <f t="shared" si="12"/>
        <v>1.5919679999997511E-3</v>
      </c>
      <c r="CE51" s="159"/>
      <c r="CG51" s="158">
        <v>3.3166000000000002</v>
      </c>
      <c r="CH51" s="159">
        <v>0.49948999999999999</v>
      </c>
      <c r="CI51" s="159">
        <v>1469.6</v>
      </c>
      <c r="CJ51" s="158">
        <v>4.6425000000000001E-2</v>
      </c>
      <c r="CK51" s="159">
        <v>54.841999999999999</v>
      </c>
      <c r="CL51" s="6">
        <f t="shared" si="17"/>
        <v>5.4999999999999494E-4</v>
      </c>
      <c r="CM51" s="6">
        <f t="shared" si="13"/>
        <v>1.8241299999999833E-3</v>
      </c>
      <c r="CN51" s="159"/>
      <c r="CO51" s="159"/>
    </row>
    <row r="52" spans="1:93">
      <c r="A52" s="4">
        <v>4.0769000000000002</v>
      </c>
      <c r="B52" s="4">
        <f t="shared" si="2"/>
        <v>0.61033005901634263</v>
      </c>
      <c r="C52" s="6">
        <v>0.20166000000000001</v>
      </c>
      <c r="D52" s="6">
        <v>654.16999999999996</v>
      </c>
      <c r="E52" s="5">
        <v>0.19467000000000001</v>
      </c>
      <c r="F52" s="6">
        <v>187.88</v>
      </c>
      <c r="G52" s="4">
        <f t="shared" si="3"/>
        <v>3.1844182976608373</v>
      </c>
      <c r="H52" s="4">
        <f t="shared" si="4"/>
        <v>4.4885198214440214</v>
      </c>
      <c r="I52" s="6">
        <f t="shared" si="21"/>
        <v>3.0199999999999949E-3</v>
      </c>
      <c r="J52" s="6">
        <f t="shared" si="18"/>
        <v>1.2312237999999981E-2</v>
      </c>
      <c r="K52" s="2"/>
      <c r="M52" s="4">
        <v>4.0769000000000002</v>
      </c>
      <c r="N52" s="6">
        <v>0.35726000000000002</v>
      </c>
      <c r="O52" s="6">
        <v>1148.0999999999999</v>
      </c>
      <c r="P52" s="5">
        <v>0.14773</v>
      </c>
      <c r="Q52" s="6">
        <v>143.44</v>
      </c>
      <c r="R52" s="6">
        <f t="shared" si="22"/>
        <v>3.0600000000000072E-3</v>
      </c>
      <c r="S52" s="6">
        <f t="shared" si="19"/>
        <v>1.2475314000000029E-2</v>
      </c>
      <c r="T52" s="125"/>
      <c r="V52" s="11">
        <v>4.0769000000000002</v>
      </c>
      <c r="W52" s="12">
        <v>0.65298999999999996</v>
      </c>
      <c r="X52" s="12">
        <v>1593.7</v>
      </c>
      <c r="Y52" s="11">
        <v>0.20533000000000001</v>
      </c>
      <c r="Z52" s="12">
        <v>197.58</v>
      </c>
      <c r="AA52" s="6">
        <f t="shared" si="23"/>
        <v>2.6499999999999302E-3</v>
      </c>
      <c r="AB52" s="6">
        <f t="shared" si="20"/>
        <v>1.0803784999999715E-2</v>
      </c>
      <c r="AE52" s="11">
        <v>4.0769000000000002</v>
      </c>
      <c r="AF52" s="12">
        <v>0.70330999999999999</v>
      </c>
      <c r="AG52" s="12">
        <v>1643.3</v>
      </c>
      <c r="AH52" s="11">
        <v>0.23713999999999999</v>
      </c>
      <c r="AI52" s="12">
        <v>229.12</v>
      </c>
      <c r="AJ52" s="6">
        <f t="shared" si="9"/>
        <v>3.9000000000000146E-3</v>
      </c>
      <c r="AK52" s="6">
        <f t="shared" si="1"/>
        <v>1.5899910000000059E-2</v>
      </c>
      <c r="AL52" s="125"/>
      <c r="AN52" s="4">
        <v>4.0769000000000002</v>
      </c>
      <c r="AO52" s="6">
        <v>0.78725999999999996</v>
      </c>
      <c r="AP52" s="6">
        <v>1743.4</v>
      </c>
      <c r="AQ52" s="6">
        <v>0.1842</v>
      </c>
      <c r="AR52" s="6">
        <v>178.27</v>
      </c>
      <c r="AS52" s="6">
        <f t="shared" si="24"/>
        <v>3.2900000000000151E-3</v>
      </c>
      <c r="AT52" s="6">
        <f t="shared" si="25"/>
        <v>1.3413001000000061E-2</v>
      </c>
      <c r="AU52" s="125"/>
      <c r="BK52" s="1">
        <f t="shared" si="11"/>
        <v>0.53562319814931159</v>
      </c>
      <c r="BL52" s="24">
        <v>3.4325999999999999</v>
      </c>
      <c r="BM52" s="25">
        <v>0.35802</v>
      </c>
      <c r="BN52" s="25">
        <v>1105.9000000000001</v>
      </c>
      <c r="BO52" s="29">
        <v>4.6847E-2</v>
      </c>
      <c r="BP52" s="25">
        <v>53.701000000000001</v>
      </c>
      <c r="BR52" s="11">
        <v>3.4325999999999999</v>
      </c>
      <c r="BS52" s="12">
        <v>0.50368999999999997</v>
      </c>
      <c r="BT52" s="12">
        <v>1475.8</v>
      </c>
      <c r="BU52" s="23">
        <v>5.7502999999999999E-2</v>
      </c>
      <c r="BV52" s="12">
        <v>65.748999999999995</v>
      </c>
      <c r="BW52" s="12"/>
      <c r="BX52" s="158">
        <v>3.4325999999999999</v>
      </c>
      <c r="BY52" s="159">
        <v>0.58877000000000002</v>
      </c>
      <c r="BZ52" s="159">
        <v>1619.3</v>
      </c>
      <c r="CA52" s="158">
        <v>3.8554999999999999E-2</v>
      </c>
      <c r="CB52" s="159">
        <v>44.292999999999999</v>
      </c>
      <c r="CC52" s="6">
        <f t="shared" si="16"/>
        <v>6.7000000000005944E-4</v>
      </c>
      <c r="CD52" s="6">
        <f t="shared" si="12"/>
        <v>2.2998420000002041E-3</v>
      </c>
      <c r="CE52" s="159"/>
      <c r="CG52" s="158">
        <v>3.4325999999999999</v>
      </c>
      <c r="CH52" s="159">
        <v>0.50033000000000005</v>
      </c>
      <c r="CI52" s="159">
        <v>1470.6</v>
      </c>
      <c r="CJ52" s="158">
        <v>4.5471999999999999E-2</v>
      </c>
      <c r="CK52" s="159">
        <v>52.308</v>
      </c>
      <c r="CL52" s="6">
        <f t="shared" si="17"/>
        <v>8.4000000000006292E-4</v>
      </c>
      <c r="CM52" s="6">
        <f t="shared" si="13"/>
        <v>2.8833840000002157E-3</v>
      </c>
      <c r="CN52" s="159"/>
      <c r="CO52" s="159"/>
    </row>
    <row r="53" spans="1:93">
      <c r="A53" s="4">
        <v>4.2195999999999998</v>
      </c>
      <c r="B53" s="4">
        <f t="shared" si="2"/>
        <v>0.62527128365685092</v>
      </c>
      <c r="C53" s="6">
        <v>0.20446</v>
      </c>
      <c r="D53" s="6">
        <v>656.83</v>
      </c>
      <c r="E53" s="5">
        <v>0.20580000000000001</v>
      </c>
      <c r="F53" s="6">
        <v>191.5</v>
      </c>
      <c r="G53" s="4">
        <f t="shared" si="3"/>
        <v>3.2474258444135851</v>
      </c>
      <c r="H53" s="4">
        <f t="shared" si="4"/>
        <v>4.5221171254661501</v>
      </c>
      <c r="I53" s="6">
        <f t="shared" si="21"/>
        <v>2.7999999999999969E-3</v>
      </c>
      <c r="J53" s="6">
        <f t="shared" si="18"/>
        <v>1.1814879999999986E-2</v>
      </c>
      <c r="K53" s="2"/>
      <c r="M53" s="4">
        <v>4.2195999999999998</v>
      </c>
      <c r="N53" s="6">
        <v>0.35861999999999999</v>
      </c>
      <c r="O53" s="6">
        <v>1149.4000000000001</v>
      </c>
      <c r="P53" s="5">
        <v>0.14535999999999999</v>
      </c>
      <c r="Q53" s="6">
        <v>134.59</v>
      </c>
      <c r="R53" s="6">
        <f t="shared" si="22"/>
        <v>1.3599999999999723E-3</v>
      </c>
      <c r="S53" s="6">
        <f t="shared" si="19"/>
        <v>5.7386559999998829E-3</v>
      </c>
      <c r="T53" s="125"/>
      <c r="V53" s="11">
        <v>4.2195999999999998</v>
      </c>
      <c r="W53" s="12">
        <v>0.65647999999999995</v>
      </c>
      <c r="X53" s="12">
        <v>1597</v>
      </c>
      <c r="Y53" s="11">
        <v>0.22958999999999999</v>
      </c>
      <c r="Z53" s="12">
        <v>214.03</v>
      </c>
      <c r="AA53" s="6">
        <f t="shared" si="23"/>
        <v>3.4899999999999931E-3</v>
      </c>
      <c r="AB53" s="6">
        <f t="shared" si="20"/>
        <v>1.4726403999999971E-2</v>
      </c>
      <c r="AE53" s="11">
        <v>4.2195999999999998</v>
      </c>
      <c r="AF53" s="12">
        <v>0.70650000000000002</v>
      </c>
      <c r="AG53" s="12">
        <v>1646.3</v>
      </c>
      <c r="AH53" s="11">
        <v>0.24318000000000001</v>
      </c>
      <c r="AI53" s="12">
        <v>226.15</v>
      </c>
      <c r="AJ53" s="6">
        <f t="shared" si="9"/>
        <v>3.1900000000000261E-3</v>
      </c>
      <c r="AK53" s="6">
        <f t="shared" si="1"/>
        <v>1.3460524000000109E-2</v>
      </c>
      <c r="AL53" s="125"/>
      <c r="AN53" s="4">
        <v>4.2195999999999998</v>
      </c>
      <c r="AO53" s="6">
        <v>0.78947000000000001</v>
      </c>
      <c r="AP53" s="6">
        <v>1745.5</v>
      </c>
      <c r="AQ53" s="6">
        <v>0.14182</v>
      </c>
      <c r="AR53" s="6">
        <v>132.26</v>
      </c>
      <c r="AS53" s="6">
        <f t="shared" si="24"/>
        <v>2.2100000000000453E-3</v>
      </c>
      <c r="AT53" s="6">
        <f t="shared" si="25"/>
        <v>9.325316000000191E-3</v>
      </c>
      <c r="AU53" s="125"/>
      <c r="BK53" s="1">
        <f t="shared" si="11"/>
        <v>0.55057076016561945</v>
      </c>
      <c r="BL53" s="11">
        <v>3.5528</v>
      </c>
      <c r="BM53" s="12">
        <v>0.35869000000000001</v>
      </c>
      <c r="BN53" s="12">
        <v>1106.7</v>
      </c>
      <c r="BO53" s="23">
        <v>3.8136000000000003E-2</v>
      </c>
      <c r="BP53" s="12">
        <v>42.34</v>
      </c>
      <c r="BR53" s="24">
        <v>3.5528</v>
      </c>
      <c r="BS53" s="25">
        <v>0.50465000000000004</v>
      </c>
      <c r="BT53" s="25">
        <v>1476.9</v>
      </c>
      <c r="BU53" s="29">
        <v>6.6862000000000005E-2</v>
      </c>
      <c r="BV53" s="25">
        <v>73.950999999999993</v>
      </c>
      <c r="BW53" s="25"/>
      <c r="BX53" s="158">
        <v>3.5528</v>
      </c>
      <c r="BY53" s="159">
        <v>0.58925000000000005</v>
      </c>
      <c r="BZ53" s="159">
        <v>1619.9</v>
      </c>
      <c r="CA53" s="158">
        <v>3.3873E-2</v>
      </c>
      <c r="CB53" s="159">
        <v>37.462000000000003</v>
      </c>
      <c r="CC53" s="6">
        <f t="shared" si="16"/>
        <v>4.8000000000003595E-4</v>
      </c>
      <c r="CD53" s="6">
        <f t="shared" si="12"/>
        <v>1.7053440000001276E-3</v>
      </c>
      <c r="CE53" s="159"/>
      <c r="CG53" s="158">
        <v>3.5528</v>
      </c>
      <c r="CH53" s="159">
        <v>0.50085000000000002</v>
      </c>
      <c r="CI53" s="159">
        <v>1471.2</v>
      </c>
      <c r="CJ53" s="158">
        <v>3.4522999999999998E-2</v>
      </c>
      <c r="CK53" s="159">
        <v>38.209000000000003</v>
      </c>
      <c r="CL53" s="6">
        <f t="shared" si="17"/>
        <v>5.1999999999996493E-4</v>
      </c>
      <c r="CM53" s="6">
        <f t="shared" si="13"/>
        <v>1.8474559999998755E-3</v>
      </c>
      <c r="CN53" s="159"/>
      <c r="CO53" s="159"/>
    </row>
    <row r="54" spans="1:93">
      <c r="A54" s="4">
        <v>4.3673000000000002</v>
      </c>
      <c r="B54" s="4">
        <f t="shared" si="2"/>
        <v>0.64021302564462002</v>
      </c>
      <c r="C54" s="6">
        <v>0.20780999999999999</v>
      </c>
      <c r="D54" s="6">
        <v>659.9</v>
      </c>
      <c r="E54" s="5">
        <v>0.27740999999999999</v>
      </c>
      <c r="F54" s="6">
        <v>248.95</v>
      </c>
      <c r="G54" s="4">
        <f t="shared" si="3"/>
        <v>3.3078996749795424</v>
      </c>
      <c r="H54" s="4">
        <f t="shared" si="4"/>
        <v>4.5521150100852807</v>
      </c>
      <c r="I54" s="6">
        <f t="shared" si="21"/>
        <v>3.3499999999999919E-3</v>
      </c>
      <c r="J54" s="6">
        <f t="shared" si="18"/>
        <v>1.4630454999999966E-2</v>
      </c>
      <c r="K54" s="2"/>
      <c r="M54" s="4">
        <v>4.3673000000000002</v>
      </c>
      <c r="N54" s="6">
        <v>0.36159999999999998</v>
      </c>
      <c r="O54" s="6">
        <v>1152.0999999999999</v>
      </c>
      <c r="P54" s="5">
        <v>0.17437</v>
      </c>
      <c r="Q54" s="6">
        <v>157.4</v>
      </c>
      <c r="R54" s="6">
        <f t="shared" si="22"/>
        <v>2.9799999999999827E-3</v>
      </c>
      <c r="S54" s="6">
        <f t="shared" si="19"/>
        <v>1.3014553999999925E-2</v>
      </c>
      <c r="T54" s="125"/>
      <c r="V54" s="11">
        <v>4.3673000000000002</v>
      </c>
      <c r="W54" s="12">
        <v>0.65985000000000005</v>
      </c>
      <c r="X54" s="12">
        <v>1600.1</v>
      </c>
      <c r="Y54" s="11">
        <v>0.21393000000000001</v>
      </c>
      <c r="Z54" s="12">
        <v>192.8</v>
      </c>
      <c r="AA54" s="6">
        <f t="shared" si="23"/>
        <v>3.3700000000000951E-3</v>
      </c>
      <c r="AB54" s="6">
        <f t="shared" si="20"/>
        <v>1.4717801000000415E-2</v>
      </c>
      <c r="AE54" s="11">
        <v>4.3673000000000002</v>
      </c>
      <c r="AF54" s="12">
        <v>0.71057000000000003</v>
      </c>
      <c r="AG54" s="12">
        <v>1650</v>
      </c>
      <c r="AH54" s="11">
        <v>0.23194999999999999</v>
      </c>
      <c r="AI54" s="12">
        <v>209.49</v>
      </c>
      <c r="AJ54" s="6">
        <f t="shared" si="9"/>
        <v>4.070000000000018E-3</v>
      </c>
      <c r="AK54" s="6">
        <f t="shared" si="1"/>
        <v>1.7774911000000081E-2</v>
      </c>
      <c r="AL54" s="125"/>
      <c r="AN54" s="4">
        <v>4.3673000000000002</v>
      </c>
      <c r="AO54" s="6">
        <v>0.79149999999999998</v>
      </c>
      <c r="AP54" s="6">
        <v>1747.4</v>
      </c>
      <c r="AQ54" s="6">
        <v>0.20537</v>
      </c>
      <c r="AR54" s="6">
        <v>183.84</v>
      </c>
      <c r="AS54" s="6">
        <f t="shared" si="24"/>
        <v>2.0299999999999763E-3</v>
      </c>
      <c r="AT54" s="6">
        <f t="shared" si="25"/>
        <v>8.8656189999998976E-3</v>
      </c>
      <c r="AU54" s="125"/>
      <c r="BK54" s="1">
        <f t="shared" si="11"/>
        <v>0.56550544081736531</v>
      </c>
      <c r="BL54" s="11">
        <v>3.6770999999999998</v>
      </c>
      <c r="BM54" s="12">
        <v>0.35915999999999998</v>
      </c>
      <c r="BN54" s="12">
        <v>1107.2</v>
      </c>
      <c r="BO54" s="23">
        <v>3.5705000000000001E-2</v>
      </c>
      <c r="BP54" s="12">
        <v>38.103000000000002</v>
      </c>
      <c r="BR54" s="11">
        <v>3.6770999999999998</v>
      </c>
      <c r="BS54" s="12">
        <v>0.50568999999999997</v>
      </c>
      <c r="BT54" s="12">
        <v>1478</v>
      </c>
      <c r="BU54" s="23">
        <v>5.5105000000000001E-2</v>
      </c>
      <c r="BV54" s="12">
        <v>59.195</v>
      </c>
      <c r="BW54" s="12"/>
      <c r="BX54" s="158">
        <v>3.6770999999999998</v>
      </c>
      <c r="BY54" s="159">
        <v>0.58977999999999997</v>
      </c>
      <c r="BZ54" s="159">
        <v>1620.5</v>
      </c>
      <c r="CA54" s="158">
        <v>4.0736000000000001E-2</v>
      </c>
      <c r="CB54" s="159">
        <v>43.466999999999999</v>
      </c>
      <c r="CC54" s="6">
        <f t="shared" si="16"/>
        <v>5.2999999999991942E-4</v>
      </c>
      <c r="CD54" s="6">
        <f t="shared" si="12"/>
        <v>1.9488629999997037E-3</v>
      </c>
      <c r="CE54" s="159"/>
      <c r="CG54" s="158">
        <v>3.6770999999999998</v>
      </c>
      <c r="CH54" s="159">
        <v>0.50136000000000003</v>
      </c>
      <c r="CI54" s="159">
        <v>1471.8</v>
      </c>
      <c r="CJ54" s="158">
        <v>4.7953000000000003E-2</v>
      </c>
      <c r="CK54" s="159">
        <v>51.033000000000001</v>
      </c>
      <c r="CL54" s="6">
        <f t="shared" si="17"/>
        <v>5.1000000000001044E-4</v>
      </c>
      <c r="CM54" s="6">
        <f t="shared" si="13"/>
        <v>1.8753210000000383E-3</v>
      </c>
      <c r="CN54" s="159"/>
      <c r="CO54" s="159"/>
    </row>
    <row r="55" spans="1:93">
      <c r="A55" s="20">
        <v>4.5201000000000002</v>
      </c>
      <c r="B55" s="4">
        <f t="shared" si="2"/>
        <v>0.6551480429900951</v>
      </c>
      <c r="C55" s="21">
        <v>0.21274999999999999</v>
      </c>
      <c r="D55" s="21">
        <v>664.27</v>
      </c>
      <c r="E55" s="22">
        <v>0.28477000000000002</v>
      </c>
      <c r="F55" s="21">
        <v>248.43</v>
      </c>
      <c r="G55" s="4">
        <f t="shared" si="3"/>
        <v>3.36591403751091</v>
      </c>
      <c r="H55" s="4">
        <f t="shared" si="4"/>
        <v>4.5787889718408961</v>
      </c>
      <c r="I55" s="6">
        <f t="shared" si="21"/>
        <v>4.9399999999999999E-3</v>
      </c>
      <c r="J55" s="6">
        <f t="shared" si="18"/>
        <v>2.2329294E-2</v>
      </c>
      <c r="K55" s="2"/>
      <c r="M55" s="4">
        <v>4.5201000000000002</v>
      </c>
      <c r="N55" s="6">
        <v>0.36382999999999999</v>
      </c>
      <c r="O55" s="6">
        <v>1154.0999999999999</v>
      </c>
      <c r="P55" s="5">
        <v>0.10338</v>
      </c>
      <c r="Q55" s="6">
        <v>90.619</v>
      </c>
      <c r="R55" s="6">
        <f t="shared" si="22"/>
        <v>2.2300000000000098E-3</v>
      </c>
      <c r="S55" s="6">
        <f t="shared" si="19"/>
        <v>1.0079823000000045E-2</v>
      </c>
      <c r="T55" s="125"/>
      <c r="V55" s="11">
        <v>4.5201000000000002</v>
      </c>
      <c r="W55" s="12">
        <v>0.66286999999999996</v>
      </c>
      <c r="X55" s="12">
        <v>1602.8</v>
      </c>
      <c r="Y55" s="11">
        <v>0.22323000000000001</v>
      </c>
      <c r="Z55" s="12">
        <v>193.89</v>
      </c>
      <c r="AA55" s="6">
        <f t="shared" si="23"/>
        <v>3.0199999999999116E-3</v>
      </c>
      <c r="AB55" s="6">
        <f t="shared" si="20"/>
        <v>1.3650701999999602E-2</v>
      </c>
      <c r="AE55" s="11">
        <v>4.5201000000000002</v>
      </c>
      <c r="AF55" s="12">
        <v>0.71343000000000001</v>
      </c>
      <c r="AG55" s="12">
        <v>1652.6</v>
      </c>
      <c r="AH55" s="11">
        <v>0.23849999999999999</v>
      </c>
      <c r="AI55" s="12">
        <v>206.78</v>
      </c>
      <c r="AJ55" s="6">
        <f t="shared" si="9"/>
        <v>2.8599999999999737E-3</v>
      </c>
      <c r="AK55" s="6">
        <f t="shared" si="1"/>
        <v>1.2927485999999882E-2</v>
      </c>
      <c r="AL55" s="125"/>
      <c r="AN55" s="4">
        <v>4.5201000000000002</v>
      </c>
      <c r="AO55" s="6">
        <v>0.79561000000000004</v>
      </c>
      <c r="AP55" s="6">
        <v>1751</v>
      </c>
      <c r="AQ55" s="6">
        <v>0.17796000000000001</v>
      </c>
      <c r="AR55" s="6">
        <v>156.28</v>
      </c>
      <c r="AS55" s="6">
        <f t="shared" si="24"/>
        <v>4.1100000000000581E-3</v>
      </c>
      <c r="AT55" s="6">
        <f t="shared" si="25"/>
        <v>1.8577611000000264E-2</v>
      </c>
      <c r="AU55" s="125"/>
      <c r="BK55" s="1">
        <f t="shared" si="11"/>
        <v>0.5804459617811073</v>
      </c>
      <c r="BL55" s="11">
        <v>3.8058000000000001</v>
      </c>
      <c r="BM55" s="12">
        <v>0.35976000000000002</v>
      </c>
      <c r="BN55" s="12">
        <v>1107.8</v>
      </c>
      <c r="BO55" s="23">
        <v>4.6484999999999999E-2</v>
      </c>
      <c r="BP55" s="12">
        <v>47.918999999999997</v>
      </c>
      <c r="BR55" s="11">
        <v>3.8058000000000001</v>
      </c>
      <c r="BS55" s="12">
        <v>0.50629999999999997</v>
      </c>
      <c r="BT55" s="12">
        <v>1478.7</v>
      </c>
      <c r="BU55" s="23">
        <v>5.8638999999999997E-2</v>
      </c>
      <c r="BV55" s="12">
        <v>60.268999999999998</v>
      </c>
      <c r="BW55" s="12"/>
      <c r="BX55" s="158">
        <v>3.8058000000000001</v>
      </c>
      <c r="BY55" s="159">
        <v>0.59047000000000005</v>
      </c>
      <c r="BZ55" s="159">
        <v>1621.2</v>
      </c>
      <c r="CA55" s="158">
        <v>5.3115000000000002E-2</v>
      </c>
      <c r="CB55" s="159">
        <v>54.753999999999998</v>
      </c>
      <c r="CC55" s="6">
        <f t="shared" si="16"/>
        <v>6.9000000000007944E-4</v>
      </c>
      <c r="CD55" s="6">
        <f t="shared" si="12"/>
        <v>2.6260020000003024E-3</v>
      </c>
      <c r="CE55" s="159"/>
      <c r="CG55" s="158">
        <v>3.8058000000000001</v>
      </c>
      <c r="CH55" s="159">
        <v>0.50227999999999995</v>
      </c>
      <c r="CI55" s="159">
        <v>1472.7</v>
      </c>
      <c r="CJ55" s="158">
        <v>6.3537999999999997E-2</v>
      </c>
      <c r="CK55" s="159">
        <v>65.611999999999995</v>
      </c>
      <c r="CL55" s="6">
        <f t="shared" si="17"/>
        <v>9.1999999999992088E-4</v>
      </c>
      <c r="CM55" s="6">
        <f t="shared" si="13"/>
        <v>3.5013359999996989E-3</v>
      </c>
      <c r="CN55" s="159"/>
      <c r="CO55" s="159"/>
    </row>
    <row r="56" spans="1:93">
      <c r="A56" s="4">
        <v>4.6783999999999999</v>
      </c>
      <c r="B56" s="4">
        <f t="shared" si="2"/>
        <v>0.67009735094174749</v>
      </c>
      <c r="C56" s="6">
        <v>0.21631</v>
      </c>
      <c r="D56" s="6">
        <v>667.32</v>
      </c>
      <c r="E56" s="5">
        <v>0.22433</v>
      </c>
      <c r="F56" s="6">
        <v>188.77</v>
      </c>
      <c r="G56" s="4">
        <f t="shared" si="3"/>
        <v>3.4216467265448207</v>
      </c>
      <c r="H56" s="4">
        <f t="shared" si="4"/>
        <v>4.6024509998106629</v>
      </c>
      <c r="I56" s="6">
        <f t="shared" si="21"/>
        <v>3.5600000000000076E-3</v>
      </c>
      <c r="J56" s="6">
        <f t="shared" si="18"/>
        <v>1.6655104000000035E-2</v>
      </c>
      <c r="K56" s="2"/>
      <c r="M56" s="4">
        <v>4.6783999999999999</v>
      </c>
      <c r="N56" s="6">
        <v>0.36469000000000001</v>
      </c>
      <c r="O56" s="6">
        <v>1154.8</v>
      </c>
      <c r="P56" s="5">
        <v>0.14545</v>
      </c>
      <c r="Q56" s="6">
        <v>121</v>
      </c>
      <c r="R56" s="6">
        <f t="shared" si="22"/>
        <v>8.6000000000002741E-4</v>
      </c>
      <c r="S56" s="6">
        <f t="shared" si="19"/>
        <v>4.0234240000001278E-3</v>
      </c>
      <c r="T56" s="125"/>
      <c r="V56" s="11">
        <v>4.6783999999999999</v>
      </c>
      <c r="W56" s="12">
        <v>0.66652</v>
      </c>
      <c r="X56" s="12">
        <v>1605.9</v>
      </c>
      <c r="Y56" s="11">
        <v>0.21834999999999999</v>
      </c>
      <c r="Z56" s="12">
        <v>183.91</v>
      </c>
      <c r="AA56" s="6">
        <f t="shared" si="23"/>
        <v>3.6500000000000421E-3</v>
      </c>
      <c r="AB56" s="6">
        <f t="shared" si="20"/>
        <v>1.7076160000000198E-2</v>
      </c>
      <c r="AE56" s="11">
        <v>4.6783999999999999</v>
      </c>
      <c r="AF56" s="12">
        <v>0.7177</v>
      </c>
      <c r="AG56" s="12">
        <v>1656.2</v>
      </c>
      <c r="AH56" s="11">
        <v>0.23758000000000001</v>
      </c>
      <c r="AI56" s="12">
        <v>200.39</v>
      </c>
      <c r="AJ56" s="6">
        <f t="shared" si="9"/>
        <v>4.269999999999996E-3</v>
      </c>
      <c r="AK56" s="6">
        <f t="shared" si="1"/>
        <v>1.9976767999999982E-2</v>
      </c>
      <c r="AL56" s="125"/>
      <c r="AN56" s="4">
        <v>4.6783999999999999</v>
      </c>
      <c r="AO56" s="6">
        <v>0.79681999999999997</v>
      </c>
      <c r="AP56" s="6">
        <v>1752</v>
      </c>
      <c r="AQ56" s="6">
        <v>0.17482</v>
      </c>
      <c r="AR56" s="6">
        <v>145.59</v>
      </c>
      <c r="AS56" s="6">
        <f t="shared" si="24"/>
        <v>1.2099999999999334E-3</v>
      </c>
      <c r="AT56" s="6">
        <f t="shared" si="25"/>
        <v>5.6608639999996884E-3</v>
      </c>
      <c r="AU56" s="125"/>
      <c r="AX56" s="28" t="s">
        <v>71</v>
      </c>
      <c r="BC56" s="90"/>
      <c r="BD56" s="90"/>
      <c r="BK56" s="1">
        <f t="shared" si="11"/>
        <v>0.59538598080914173</v>
      </c>
      <c r="BL56" s="24">
        <v>3.9390000000000001</v>
      </c>
      <c r="BM56" s="25">
        <v>0.36054999999999998</v>
      </c>
      <c r="BN56" s="25">
        <v>1108.5999999999999</v>
      </c>
      <c r="BO56" s="29">
        <v>6.7472000000000004E-2</v>
      </c>
      <c r="BP56" s="25">
        <v>67.105000000000004</v>
      </c>
      <c r="BR56" s="11">
        <v>3.9390000000000001</v>
      </c>
      <c r="BS56" s="12">
        <v>0.50744</v>
      </c>
      <c r="BT56" s="12">
        <v>1479.8</v>
      </c>
      <c r="BU56" s="23">
        <v>9.0462000000000001E-2</v>
      </c>
      <c r="BV56" s="12">
        <v>90.072000000000003</v>
      </c>
      <c r="BW56" s="12"/>
      <c r="BX56" s="158">
        <v>3.9390000000000001</v>
      </c>
      <c r="BY56" s="159">
        <v>0.59136999999999995</v>
      </c>
      <c r="BZ56" s="159">
        <v>1622.1</v>
      </c>
      <c r="CA56" s="158">
        <v>5.6405999999999998E-2</v>
      </c>
      <c r="CB56" s="159">
        <v>56.377000000000002</v>
      </c>
      <c r="CC56" s="6">
        <f t="shared" si="16"/>
        <v>8.9999999999990088E-4</v>
      </c>
      <c r="CD56" s="6">
        <f t="shared" si="12"/>
        <v>3.5450999999996095E-3</v>
      </c>
      <c r="CE56" s="159"/>
      <c r="CG56" s="158">
        <v>3.9390000000000001</v>
      </c>
      <c r="CH56" s="159">
        <v>0.50326000000000004</v>
      </c>
      <c r="CI56" s="159">
        <v>1473.7</v>
      </c>
      <c r="CJ56" s="158">
        <v>5.9490000000000001E-2</v>
      </c>
      <c r="CK56" s="159">
        <v>59.494</v>
      </c>
      <c r="CL56" s="6">
        <f t="shared" si="17"/>
        <v>9.8000000000009191E-4</v>
      </c>
      <c r="CM56" s="6">
        <f t="shared" si="13"/>
        <v>3.8602200000003623E-3</v>
      </c>
      <c r="CN56" s="159"/>
      <c r="CO56" s="159"/>
    </row>
    <row r="57" spans="1:93">
      <c r="A57" s="4">
        <v>4.8421000000000003</v>
      </c>
      <c r="B57" s="4">
        <f t="shared" si="2"/>
        <v>0.68503375433325031</v>
      </c>
      <c r="C57" s="6">
        <v>0.21945000000000001</v>
      </c>
      <c r="D57" s="6">
        <v>669.91</v>
      </c>
      <c r="E57" s="5">
        <v>0.20982000000000001</v>
      </c>
      <c r="F57" s="6">
        <v>170.4</v>
      </c>
      <c r="G57" s="4">
        <f t="shared" si="3"/>
        <v>3.4750900086057261</v>
      </c>
      <c r="H57" s="4">
        <f t="shared" si="4"/>
        <v>4.6233222599490009</v>
      </c>
      <c r="I57" s="6">
        <f t="shared" si="21"/>
        <v>3.1400000000000039E-3</v>
      </c>
      <c r="J57" s="6">
        <f t="shared" si="18"/>
        <v>1.520419400000002E-2</v>
      </c>
      <c r="K57" s="2"/>
      <c r="M57" s="20">
        <v>4.8421000000000003</v>
      </c>
      <c r="N57" s="21">
        <v>0.36817</v>
      </c>
      <c r="O57" s="21">
        <v>1157.7</v>
      </c>
      <c r="P57" s="22">
        <v>0.21154999999999999</v>
      </c>
      <c r="Q57" s="21">
        <v>172.11</v>
      </c>
      <c r="R57" s="6">
        <f t="shared" si="22"/>
        <v>3.4799999999999831E-3</v>
      </c>
      <c r="S57" s="6">
        <f t="shared" si="19"/>
        <v>1.685050799999992E-2</v>
      </c>
      <c r="T57" s="125"/>
      <c r="V57" s="24">
        <v>4.8421000000000003</v>
      </c>
      <c r="W57" s="25">
        <v>0.66939000000000004</v>
      </c>
      <c r="X57" s="25">
        <v>1608.3</v>
      </c>
      <c r="Y57" s="24">
        <v>0.25056</v>
      </c>
      <c r="Z57" s="25">
        <v>202.68</v>
      </c>
      <c r="AA57" s="6">
        <f t="shared" si="23"/>
        <v>2.8700000000000392E-3</v>
      </c>
      <c r="AB57" s="6">
        <f t="shared" si="20"/>
        <v>1.3896827000000191E-2</v>
      </c>
      <c r="AE57" s="24">
        <v>4.8421000000000003</v>
      </c>
      <c r="AF57" s="25">
        <v>0.72053</v>
      </c>
      <c r="AG57" s="25">
        <v>1658.6</v>
      </c>
      <c r="AH57" s="24">
        <v>0.25888</v>
      </c>
      <c r="AI57" s="25">
        <v>209.27</v>
      </c>
      <c r="AJ57" s="6">
        <f>AF57-AF56</f>
        <v>2.8299999999999992E-3</v>
      </c>
      <c r="AK57" s="6">
        <f t="shared" si="1"/>
        <v>1.3703142999999997E-2</v>
      </c>
      <c r="AL57" s="125"/>
      <c r="AN57" s="4">
        <v>4.8421000000000003</v>
      </c>
      <c r="AO57" s="6">
        <v>0.80083000000000004</v>
      </c>
      <c r="AP57" s="6">
        <v>1755.3</v>
      </c>
      <c r="AQ57" s="6">
        <v>0.23119000000000001</v>
      </c>
      <c r="AR57" s="6">
        <v>188.28</v>
      </c>
      <c r="AS57" s="6">
        <f t="shared" si="24"/>
        <v>4.0100000000000691E-3</v>
      </c>
      <c r="AT57" s="6">
        <f t="shared" si="25"/>
        <v>1.9416821000000337E-2</v>
      </c>
      <c r="AU57" s="125"/>
      <c r="BC57" s="32"/>
      <c r="BD57" s="85"/>
      <c r="BK57" s="1">
        <f t="shared" si="11"/>
        <v>0.61033005901634263</v>
      </c>
      <c r="BL57" s="11">
        <v>4.0769000000000002</v>
      </c>
      <c r="BM57" s="12">
        <v>0.36176999999999998</v>
      </c>
      <c r="BN57" s="12">
        <v>1109.8</v>
      </c>
      <c r="BO57" s="23">
        <v>6.7412E-2</v>
      </c>
      <c r="BP57" s="12">
        <v>65.263999999999996</v>
      </c>
      <c r="BR57" s="24">
        <v>4.0769000000000002</v>
      </c>
      <c r="BS57" s="25">
        <v>0.50900000000000001</v>
      </c>
      <c r="BT57" s="25">
        <v>1481.4</v>
      </c>
      <c r="BU57" s="29">
        <v>0.10761999999999999</v>
      </c>
      <c r="BV57" s="25">
        <v>103.74</v>
      </c>
      <c r="BW57" s="25"/>
      <c r="BX57" s="158">
        <v>4.0769000000000002</v>
      </c>
      <c r="BY57" s="159">
        <v>0.59214999999999995</v>
      </c>
      <c r="BZ57" s="159">
        <v>1622.9</v>
      </c>
      <c r="CA57" s="158">
        <v>5.8341999999999998E-2</v>
      </c>
      <c r="CB57" s="159">
        <v>56.177999999999997</v>
      </c>
      <c r="CC57" s="6">
        <f t="shared" si="16"/>
        <v>7.8000000000000291E-4</v>
      </c>
      <c r="CD57" s="6">
        <f t="shared" si="12"/>
        <v>3.1799820000000122E-3</v>
      </c>
      <c r="CE57" s="159"/>
      <c r="CG57" s="158">
        <v>4.0769000000000002</v>
      </c>
      <c r="CH57" s="159">
        <v>0.50405999999999995</v>
      </c>
      <c r="CI57" s="159">
        <v>1474.5</v>
      </c>
      <c r="CJ57" s="158">
        <v>6.1751E-2</v>
      </c>
      <c r="CK57" s="159">
        <v>59.421999999999997</v>
      </c>
      <c r="CL57" s="6">
        <f t="shared" si="17"/>
        <v>7.9999999999991189E-4</v>
      </c>
      <c r="CM57" s="6">
        <f t="shared" si="13"/>
        <v>3.2615199999996409E-3</v>
      </c>
      <c r="CN57" s="159"/>
      <c r="CO57" s="159"/>
    </row>
    <row r="58" spans="1:93">
      <c r="A58" s="4">
        <v>5.0115999999999996</v>
      </c>
      <c r="B58" s="4">
        <f t="shared" si="2"/>
        <v>0.69997640056528765</v>
      </c>
      <c r="C58" s="6">
        <v>0.22258</v>
      </c>
      <c r="D58" s="6">
        <v>672.41</v>
      </c>
      <c r="E58" s="5">
        <v>0.17931</v>
      </c>
      <c r="F58" s="6">
        <v>141.1</v>
      </c>
      <c r="G58" s="4">
        <f t="shared" si="3"/>
        <v>3.5264041225838536</v>
      </c>
      <c r="H58" s="4">
        <f t="shared" si="4"/>
        <v>4.6416832856815589</v>
      </c>
      <c r="I58" s="6">
        <f t="shared" si="21"/>
        <v>3.1299999999999939E-3</v>
      </c>
      <c r="J58" s="6">
        <f t="shared" si="18"/>
        <v>1.5686307999999968E-2</v>
      </c>
      <c r="K58" s="2"/>
      <c r="M58" s="4">
        <v>5.0115999999999996</v>
      </c>
      <c r="N58" s="6">
        <v>0.37101000000000001</v>
      </c>
      <c r="O58" s="6">
        <v>1159.9000000000001</v>
      </c>
      <c r="P58" s="5">
        <v>0.11928</v>
      </c>
      <c r="Q58" s="6">
        <v>94.545000000000002</v>
      </c>
      <c r="R58" s="6">
        <f t="shared" si="22"/>
        <v>2.8400000000000092E-3</v>
      </c>
      <c r="S58" s="6">
        <f t="shared" si="19"/>
        <v>1.4232944000000044E-2</v>
      </c>
      <c r="T58" s="125"/>
      <c r="V58" s="11">
        <v>5.0115999999999996</v>
      </c>
      <c r="W58" s="12">
        <v>0.67401</v>
      </c>
      <c r="X58" s="12">
        <v>1611.9</v>
      </c>
      <c r="Y58" s="11">
        <v>0.24249999999999999</v>
      </c>
      <c r="Z58" s="12">
        <v>191.17</v>
      </c>
      <c r="AA58" s="6">
        <f t="shared" si="23"/>
        <v>4.6199999999999575E-3</v>
      </c>
      <c r="AB58" s="6">
        <f t="shared" si="20"/>
        <v>2.3153591999999786E-2</v>
      </c>
      <c r="AE58" s="4">
        <v>5.0115999999999996</v>
      </c>
      <c r="AF58" s="6">
        <v>0.72543999999999997</v>
      </c>
      <c r="AG58" s="6">
        <v>1662.5</v>
      </c>
      <c r="AH58" s="6">
        <v>0.21392</v>
      </c>
      <c r="AI58" s="6">
        <v>169.4</v>
      </c>
      <c r="AJ58" s="6">
        <f t="shared" ref="AJ58:AJ112" si="26">AF58-AF57</f>
        <v>4.9099999999999699E-3</v>
      </c>
      <c r="AK58" s="6">
        <f t="shared" ref="AK58:AK113" si="27">AE58*AJ58</f>
        <v>2.4606955999999847E-2</v>
      </c>
      <c r="AL58" s="125"/>
      <c r="AN58" s="4">
        <v>5.0115999999999996</v>
      </c>
      <c r="AO58" s="6">
        <v>0.80371999999999999</v>
      </c>
      <c r="AP58" s="6">
        <v>1757.7</v>
      </c>
      <c r="AQ58" s="6">
        <v>0.11584999999999999</v>
      </c>
      <c r="AR58" s="6">
        <v>91.947000000000003</v>
      </c>
      <c r="AS58" s="6">
        <f t="shared" si="24"/>
        <v>2.8899999999999482E-3</v>
      </c>
      <c r="AT58" s="6">
        <f t="shared" si="25"/>
        <v>1.4483523999999739E-2</v>
      </c>
      <c r="AU58" s="125"/>
      <c r="AX58" s="32" t="s">
        <v>14</v>
      </c>
      <c r="AY58" s="2">
        <v>-0.53</v>
      </c>
      <c r="BC58" s="85"/>
      <c r="BD58" s="4"/>
      <c r="BK58" s="1">
        <f t="shared" si="11"/>
        <v>0.62527128365685092</v>
      </c>
      <c r="BL58" s="11">
        <v>4.2195999999999998</v>
      </c>
      <c r="BM58" s="12">
        <v>0.36255999999999999</v>
      </c>
      <c r="BN58" s="12">
        <v>1110.5999999999999</v>
      </c>
      <c r="BO58" s="23">
        <v>4.6601999999999998E-2</v>
      </c>
      <c r="BP58" s="12">
        <v>43.527999999999999</v>
      </c>
      <c r="BR58" s="11">
        <v>4.2195999999999998</v>
      </c>
      <c r="BS58" s="12">
        <v>0.51066</v>
      </c>
      <c r="BT58" s="12">
        <v>1482.9</v>
      </c>
      <c r="BU58" s="23">
        <v>9.9328E-2</v>
      </c>
      <c r="BV58" s="12">
        <v>92.759</v>
      </c>
      <c r="BW58" s="12"/>
      <c r="BX58" s="158">
        <v>4.2195999999999998</v>
      </c>
      <c r="BY58" s="159">
        <v>0.59311000000000003</v>
      </c>
      <c r="BZ58" s="159">
        <v>1623.8</v>
      </c>
      <c r="CA58" s="158">
        <v>5.8226E-2</v>
      </c>
      <c r="CB58" s="159">
        <v>54.357999999999997</v>
      </c>
      <c r="CC58" s="6">
        <f t="shared" si="16"/>
        <v>9.6000000000007191E-4</v>
      </c>
      <c r="CD58" s="6">
        <f t="shared" si="12"/>
        <v>4.0508160000003032E-3</v>
      </c>
      <c r="CE58" s="159"/>
      <c r="CG58" s="158">
        <v>4.2195999999999998</v>
      </c>
      <c r="CH58" s="159">
        <v>0.50510999999999995</v>
      </c>
      <c r="CI58" s="159">
        <v>1475.5</v>
      </c>
      <c r="CJ58" s="158">
        <v>6.2039999999999998E-2</v>
      </c>
      <c r="CK58" s="159">
        <v>57.948999999999998</v>
      </c>
      <c r="CL58" s="6">
        <f t="shared" si="17"/>
        <v>1.0499999999999954E-3</v>
      </c>
      <c r="CM58" s="6">
        <f t="shared" si="13"/>
        <v>4.43057999999998E-3</v>
      </c>
      <c r="CN58" s="159"/>
      <c r="CO58" s="159"/>
    </row>
    <row r="59" spans="1:93">
      <c r="A59" s="4">
        <v>5.1870000000000003</v>
      </c>
      <c r="B59" s="4">
        <f t="shared" si="2"/>
        <v>0.714916247993585</v>
      </c>
      <c r="C59" s="6">
        <v>0.22481000000000001</v>
      </c>
      <c r="D59" s="6">
        <v>674.13</v>
      </c>
      <c r="E59" s="5">
        <v>0.14445</v>
      </c>
      <c r="F59" s="6">
        <v>109.57</v>
      </c>
      <c r="G59" s="4">
        <f t="shared" si="3"/>
        <v>3.575643847954356</v>
      </c>
      <c r="H59" s="4">
        <f t="shared" si="4"/>
        <v>4.6577605762648577</v>
      </c>
      <c r="I59" s="6">
        <f t="shared" si="21"/>
        <v>2.2300000000000098E-3</v>
      </c>
      <c r="J59" s="6">
        <f t="shared" si="18"/>
        <v>1.1567010000000051E-2</v>
      </c>
      <c r="K59" s="2"/>
      <c r="M59" s="4">
        <v>5.1870000000000003</v>
      </c>
      <c r="N59" s="6">
        <v>0.37174000000000001</v>
      </c>
      <c r="O59" s="6">
        <v>1160.5</v>
      </c>
      <c r="P59" s="5">
        <v>4.0787999999999998E-2</v>
      </c>
      <c r="Q59" s="6">
        <v>31.02</v>
      </c>
      <c r="R59" s="6">
        <f t="shared" si="22"/>
        <v>7.3000000000000842E-4</v>
      </c>
      <c r="S59" s="6">
        <f t="shared" si="19"/>
        <v>3.7865100000000437E-3</v>
      </c>
      <c r="T59" s="125"/>
      <c r="V59" s="11">
        <v>5.1870000000000003</v>
      </c>
      <c r="W59" s="12">
        <v>0.67664000000000002</v>
      </c>
      <c r="X59" s="12">
        <v>1614</v>
      </c>
      <c r="Y59" s="11">
        <v>0.12908</v>
      </c>
      <c r="Z59" s="12">
        <v>98.474000000000004</v>
      </c>
      <c r="AA59" s="6">
        <f t="shared" si="23"/>
        <v>2.6300000000000212E-3</v>
      </c>
      <c r="AB59" s="6">
        <f t="shared" si="20"/>
        <v>1.364181000000011E-2</v>
      </c>
      <c r="AE59" s="4">
        <v>5.1870000000000003</v>
      </c>
      <c r="AF59" s="6">
        <v>0.72692000000000001</v>
      </c>
      <c r="AG59" s="6">
        <v>1663.6</v>
      </c>
      <c r="AH59" s="6">
        <v>0.14166000000000001</v>
      </c>
      <c r="AI59" s="6">
        <v>106.84</v>
      </c>
      <c r="AJ59" s="6">
        <f t="shared" si="26"/>
        <v>1.4800000000000368E-3</v>
      </c>
      <c r="AK59" s="6">
        <f t="shared" si="27"/>
        <v>7.6767600000001912E-3</v>
      </c>
      <c r="AL59" s="125"/>
      <c r="AN59" s="4">
        <v>5.1870000000000003</v>
      </c>
      <c r="AO59" s="6">
        <v>0.80430000000000001</v>
      </c>
      <c r="AP59" s="6">
        <v>1758.1</v>
      </c>
      <c r="AQ59" s="6">
        <v>0.11196</v>
      </c>
      <c r="AR59" s="6">
        <v>83.912000000000006</v>
      </c>
      <c r="AS59" s="6">
        <f t="shared" si="24"/>
        <v>5.8000000000002494E-4</v>
      </c>
      <c r="AT59" s="6">
        <f t="shared" si="25"/>
        <v>3.0084600000001294E-3</v>
      </c>
      <c r="AX59" s="32" t="s">
        <v>15</v>
      </c>
      <c r="AY59" s="2">
        <v>-3.7</v>
      </c>
      <c r="BC59" s="68"/>
      <c r="BD59" s="4"/>
      <c r="BK59" s="1">
        <f t="shared" si="11"/>
        <v>0.64021302564462002</v>
      </c>
      <c r="BL59" s="11">
        <v>4.3673000000000002</v>
      </c>
      <c r="BM59" s="12">
        <v>0.36315999999999998</v>
      </c>
      <c r="BN59" s="12">
        <v>1111.0999999999999</v>
      </c>
      <c r="BO59" s="23">
        <v>5.7148999999999998E-2</v>
      </c>
      <c r="BP59" s="12">
        <v>51.203000000000003</v>
      </c>
      <c r="BR59" s="11">
        <v>4.3673000000000002</v>
      </c>
      <c r="BS59" s="12">
        <v>0.51197000000000004</v>
      </c>
      <c r="BT59" s="12">
        <v>1484.1</v>
      </c>
      <c r="BU59" s="23">
        <v>8.3153000000000005E-2</v>
      </c>
      <c r="BV59" s="12">
        <v>74.941999999999993</v>
      </c>
      <c r="BW59" s="12"/>
      <c r="BX59" s="158">
        <v>4.3673000000000002</v>
      </c>
      <c r="BY59" s="159">
        <v>0.59389000000000003</v>
      </c>
      <c r="BZ59" s="159">
        <v>1624.5</v>
      </c>
      <c r="CA59" s="158">
        <v>5.9921000000000002E-2</v>
      </c>
      <c r="CB59" s="159">
        <v>53.834000000000003</v>
      </c>
      <c r="CC59" s="6">
        <f t="shared" si="16"/>
        <v>7.8000000000000291E-4</v>
      </c>
      <c r="CD59" s="6">
        <f t="shared" si="12"/>
        <v>3.4064940000000129E-3</v>
      </c>
      <c r="CE59" s="159"/>
      <c r="CG59" s="158">
        <v>4.3673000000000002</v>
      </c>
      <c r="CH59" s="159">
        <v>0.50590999999999997</v>
      </c>
      <c r="CI59" s="159">
        <v>1476.2</v>
      </c>
      <c r="CJ59" s="158">
        <v>5.6727E-2</v>
      </c>
      <c r="CK59" s="159">
        <v>51.036000000000001</v>
      </c>
      <c r="CL59" s="6">
        <f t="shared" si="17"/>
        <v>8.0000000000002292E-4</v>
      </c>
      <c r="CM59" s="6">
        <f t="shared" si="13"/>
        <v>3.4938400000001004E-3</v>
      </c>
      <c r="CN59" s="159"/>
      <c r="CO59" s="159"/>
    </row>
    <row r="60" spans="1:93">
      <c r="A60" s="4">
        <v>5.3689999999999998</v>
      </c>
      <c r="B60" s="4">
        <f t="shared" si="2"/>
        <v>0.72989340396323776</v>
      </c>
      <c r="C60" s="6">
        <v>0.22691</v>
      </c>
      <c r="D60" s="6">
        <v>675.69</v>
      </c>
      <c r="E60" s="5">
        <v>0.12717000000000001</v>
      </c>
      <c r="F60" s="6">
        <v>93.308999999999997</v>
      </c>
      <c r="G60" s="4">
        <f t="shared" si="3"/>
        <v>3.6230176797627669</v>
      </c>
      <c r="H60" s="4">
        <f t="shared" si="4"/>
        <v>4.6718150924774653</v>
      </c>
      <c r="I60" s="6">
        <f t="shared" si="21"/>
        <v>2.0999999999999908E-3</v>
      </c>
      <c r="J60" s="6">
        <f t="shared" si="18"/>
        <v>1.1274899999999951E-2</v>
      </c>
      <c r="K60" s="2"/>
      <c r="M60" s="4">
        <v>5.3689999999999998</v>
      </c>
      <c r="N60" s="6">
        <v>0.37223000000000001</v>
      </c>
      <c r="O60" s="6">
        <v>1160.9000000000001</v>
      </c>
      <c r="P60" s="5">
        <v>0.13324</v>
      </c>
      <c r="Q60" s="6">
        <v>96.34</v>
      </c>
      <c r="R60" s="6">
        <f t="shared" si="22"/>
        <v>4.8999999999999044E-4</v>
      </c>
      <c r="S60" s="6">
        <f t="shared" si="19"/>
        <v>2.6308099999999487E-3</v>
      </c>
      <c r="T60" s="125"/>
      <c r="V60" s="11">
        <v>5.3689999999999998</v>
      </c>
      <c r="W60" s="12">
        <v>0.67786999999999997</v>
      </c>
      <c r="X60" s="12">
        <v>1614.9</v>
      </c>
      <c r="Y60" s="11">
        <v>0.16148999999999999</v>
      </c>
      <c r="Z60" s="12">
        <v>117.3</v>
      </c>
      <c r="AA60" s="6">
        <f t="shared" si="23"/>
        <v>1.2299999999999534E-3</v>
      </c>
      <c r="AB60" s="6">
        <f t="shared" si="20"/>
        <v>6.6038699999997489E-3</v>
      </c>
      <c r="AE60" s="4">
        <v>5.3689999999999998</v>
      </c>
      <c r="AF60" s="6">
        <v>0.72968</v>
      </c>
      <c r="AG60" s="6">
        <v>1665.7</v>
      </c>
      <c r="AH60" s="6">
        <v>0.22056000000000001</v>
      </c>
      <c r="AI60" s="6">
        <v>161.1</v>
      </c>
      <c r="AJ60" s="6">
        <f t="shared" si="26"/>
        <v>2.7599999999999847E-3</v>
      </c>
      <c r="AK60" s="6">
        <f t="shared" si="27"/>
        <v>1.4818439999999917E-2</v>
      </c>
      <c r="AL60" s="125"/>
      <c r="AN60" s="4">
        <v>5.3689999999999998</v>
      </c>
      <c r="AO60" s="6">
        <v>0.80706999999999995</v>
      </c>
      <c r="AP60" s="6">
        <v>1760.2</v>
      </c>
      <c r="AQ60" s="6">
        <v>0.24410000000000001</v>
      </c>
      <c r="AR60" s="6">
        <v>178.07</v>
      </c>
      <c r="AS60" s="6">
        <f t="shared" si="24"/>
        <v>2.7699999999999392E-3</v>
      </c>
      <c r="AT60" s="6">
        <f t="shared" si="25"/>
        <v>1.4872129999999673E-2</v>
      </c>
      <c r="AX60" s="2" t="s">
        <v>16</v>
      </c>
      <c r="AY60" s="2">
        <v>16.149999999999999</v>
      </c>
      <c r="BC60" s="85"/>
      <c r="BD60" s="4"/>
      <c r="BK60" s="1">
        <f t="shared" si="11"/>
        <v>0.6551480429900951</v>
      </c>
      <c r="BL60" s="24">
        <v>4.5201000000000002</v>
      </c>
      <c r="BM60" s="25">
        <v>0.36426999999999998</v>
      </c>
      <c r="BN60" s="25">
        <v>1112.0999999999999</v>
      </c>
      <c r="BO60" s="29">
        <v>8.5212999999999997E-2</v>
      </c>
      <c r="BP60" s="25">
        <v>73.959999999999994</v>
      </c>
      <c r="BR60" s="11">
        <v>4.5201000000000002</v>
      </c>
      <c r="BS60" s="12">
        <v>0.51314000000000004</v>
      </c>
      <c r="BT60" s="12">
        <v>1485.2</v>
      </c>
      <c r="BU60" s="23">
        <v>9.9061999999999997E-2</v>
      </c>
      <c r="BV60" s="12">
        <v>85.872</v>
      </c>
      <c r="BW60" s="12"/>
      <c r="BX60" s="158">
        <v>4.5201000000000002</v>
      </c>
      <c r="BY60" s="159">
        <v>0.59489999999999998</v>
      </c>
      <c r="BZ60" s="159">
        <v>1625.4</v>
      </c>
      <c r="CA60" s="158">
        <v>6.5055000000000002E-2</v>
      </c>
      <c r="CB60" s="159">
        <v>56.63</v>
      </c>
      <c r="CC60" s="6">
        <f t="shared" si="16"/>
        <v>1.0099999999999554E-3</v>
      </c>
      <c r="CD60" s="6">
        <f t="shared" si="12"/>
        <v>4.5653009999997987E-3</v>
      </c>
      <c r="CE60" s="159"/>
      <c r="CG60" s="158">
        <v>4.5201000000000002</v>
      </c>
      <c r="CH60" s="159">
        <v>0.50680000000000003</v>
      </c>
      <c r="CI60" s="159">
        <v>1477</v>
      </c>
      <c r="CJ60" s="158">
        <v>7.3388999999999996E-2</v>
      </c>
      <c r="CK60" s="159">
        <v>63.64</v>
      </c>
      <c r="CL60" s="6">
        <f t="shared" si="17"/>
        <v>8.9000000000005741E-4</v>
      </c>
      <c r="CM60" s="6">
        <f t="shared" si="13"/>
        <v>4.0228890000002593E-3</v>
      </c>
      <c r="CN60" s="159"/>
      <c r="CO60" s="159"/>
    </row>
    <row r="61" spans="1:93">
      <c r="A61" s="4">
        <v>5.556</v>
      </c>
      <c r="B61" s="4">
        <f t="shared" si="2"/>
        <v>0.74476223706557798</v>
      </c>
      <c r="C61" s="6">
        <v>0.22861000000000001</v>
      </c>
      <c r="D61" s="6">
        <v>676.91</v>
      </c>
      <c r="E61" s="5">
        <v>0.11745999999999999</v>
      </c>
      <c r="F61" s="6">
        <v>83.087999999999994</v>
      </c>
      <c r="G61" s="4">
        <f t="shared" si="3"/>
        <v>3.6681583029438873</v>
      </c>
      <c r="H61" s="4">
        <f t="shared" si="4"/>
        <v>4.6839340313188025</v>
      </c>
      <c r="I61" s="6">
        <f t="shared" si="21"/>
        <v>1.7000000000000071E-3</v>
      </c>
      <c r="J61" s="6">
        <f t="shared" si="18"/>
        <v>9.445200000000039E-3</v>
      </c>
      <c r="K61" s="2"/>
      <c r="M61" s="20">
        <v>5.556</v>
      </c>
      <c r="N61" s="21">
        <v>0.37570999999999999</v>
      </c>
      <c r="O61" s="21">
        <v>1163.4000000000001</v>
      </c>
      <c r="P61" s="22">
        <v>0.20152</v>
      </c>
      <c r="Q61" s="21">
        <v>143.02000000000001</v>
      </c>
      <c r="R61" s="6">
        <f t="shared" si="22"/>
        <v>3.4799999999999831E-3</v>
      </c>
      <c r="S61" s="6">
        <f t="shared" si="19"/>
        <v>1.9334879999999905E-2</v>
      </c>
      <c r="T61" s="125"/>
      <c r="V61" s="11">
        <v>5.556</v>
      </c>
      <c r="W61" s="12">
        <v>0.68145999999999995</v>
      </c>
      <c r="X61" s="12">
        <v>1617.5</v>
      </c>
      <c r="Y61" s="11">
        <v>0.22120000000000001</v>
      </c>
      <c r="Z61" s="12">
        <v>156.79</v>
      </c>
      <c r="AA61" s="6">
        <f t="shared" si="23"/>
        <v>3.5899999999999821E-3</v>
      </c>
      <c r="AB61" s="6">
        <f t="shared" si="20"/>
        <v>1.9946039999999901E-2</v>
      </c>
      <c r="AE61" s="4">
        <v>5.556</v>
      </c>
      <c r="AF61" s="6">
        <v>0.73351</v>
      </c>
      <c r="AG61" s="6">
        <v>1668.4</v>
      </c>
      <c r="AH61" s="6">
        <v>0.17588999999999999</v>
      </c>
      <c r="AI61" s="6">
        <v>125.47</v>
      </c>
      <c r="AJ61" s="6">
        <f t="shared" si="26"/>
        <v>3.8300000000000001E-3</v>
      </c>
      <c r="AK61" s="6">
        <f t="shared" si="27"/>
        <v>2.127948E-2</v>
      </c>
      <c r="AL61" s="125"/>
      <c r="AN61" s="4">
        <v>5.556</v>
      </c>
      <c r="AO61" s="6">
        <v>0.81157999999999997</v>
      </c>
      <c r="AP61" s="6">
        <v>1763.4</v>
      </c>
      <c r="AQ61" s="6">
        <v>0.19259000000000001</v>
      </c>
      <c r="AR61" s="6">
        <v>137.63999999999999</v>
      </c>
      <c r="AS61" s="6">
        <f t="shared" si="24"/>
        <v>4.510000000000014E-3</v>
      </c>
      <c r="AT61" s="6">
        <f t="shared" si="25"/>
        <v>2.5057560000000079E-2</v>
      </c>
      <c r="AX61" s="2" t="s">
        <v>17</v>
      </c>
      <c r="AY61" s="2">
        <v>3.82</v>
      </c>
      <c r="BK61" s="1">
        <f t="shared" si="11"/>
        <v>0.67009735094174749</v>
      </c>
      <c r="BL61" s="11">
        <v>4.6783999999999999</v>
      </c>
      <c r="BM61" s="12">
        <v>0.36570999999999998</v>
      </c>
      <c r="BN61" s="12">
        <v>1113.3</v>
      </c>
      <c r="BO61" s="23">
        <v>7.4959999999999999E-2</v>
      </c>
      <c r="BP61" s="12">
        <v>63.319000000000003</v>
      </c>
      <c r="BR61" s="11">
        <v>4.6783999999999999</v>
      </c>
      <c r="BS61" s="12">
        <v>0.51493</v>
      </c>
      <c r="BT61" s="12">
        <v>1486.7</v>
      </c>
      <c r="BU61" s="23">
        <v>8.9584999999999998E-2</v>
      </c>
      <c r="BV61" s="12">
        <v>75.73</v>
      </c>
      <c r="BW61" s="12"/>
      <c r="BX61" s="158">
        <v>4.6783999999999999</v>
      </c>
      <c r="BY61" s="159">
        <v>0.59584000000000004</v>
      </c>
      <c r="BZ61" s="159">
        <v>1626.2</v>
      </c>
      <c r="CA61" s="158">
        <v>4.8046999999999999E-2</v>
      </c>
      <c r="CB61" s="159">
        <v>40.595999999999997</v>
      </c>
      <c r="CC61" s="6">
        <f t="shared" si="16"/>
        <v>9.4000000000005191E-4</v>
      </c>
      <c r="CD61" s="6">
        <f t="shared" si="12"/>
        <v>4.3976960000002424E-3</v>
      </c>
      <c r="CE61" s="159"/>
      <c r="CG61" s="158">
        <v>4.6783999999999999</v>
      </c>
      <c r="CH61" s="159">
        <v>0.5081</v>
      </c>
      <c r="CI61" s="159">
        <v>1478.1</v>
      </c>
      <c r="CJ61" s="158">
        <v>6.4879000000000006E-2</v>
      </c>
      <c r="CK61" s="159">
        <v>54.857999999999997</v>
      </c>
      <c r="CL61" s="6">
        <f t="shared" si="17"/>
        <v>1.2999999999999678E-3</v>
      </c>
      <c r="CM61" s="6">
        <f t="shared" si="13"/>
        <v>6.0819199999998493E-3</v>
      </c>
      <c r="CN61" s="159"/>
      <c r="CO61" s="159"/>
    </row>
    <row r="62" spans="1:93">
      <c r="A62" s="4">
        <v>5.7510000000000003</v>
      </c>
      <c r="B62" s="4">
        <f t="shared" si="2"/>
        <v>0.75974336759772498</v>
      </c>
      <c r="C62" s="6">
        <v>0.23041</v>
      </c>
      <c r="D62" s="6">
        <v>678.17</v>
      </c>
      <c r="E62" s="5">
        <v>0.21812000000000001</v>
      </c>
      <c r="F62" s="6">
        <v>148.01</v>
      </c>
      <c r="G62" s="4">
        <f t="shared" si="3"/>
        <v>3.7118114222072824</v>
      </c>
      <c r="H62" s="4">
        <f t="shared" si="4"/>
        <v>4.6944932732940163</v>
      </c>
      <c r="I62" s="6">
        <f t="shared" si="21"/>
        <v>1.799999999999996E-3</v>
      </c>
      <c r="J62" s="6">
        <f t="shared" si="18"/>
        <v>1.0351799999999979E-2</v>
      </c>
      <c r="K62" s="2"/>
      <c r="M62" s="4">
        <v>5.7510000000000003</v>
      </c>
      <c r="N62" s="6">
        <v>0.37824999999999998</v>
      </c>
      <c r="O62" s="6">
        <v>1165.0999999999999</v>
      </c>
      <c r="P62" s="5">
        <v>0.10906</v>
      </c>
      <c r="Q62" s="6">
        <v>75.286000000000001</v>
      </c>
      <c r="R62" s="6">
        <f t="shared" si="22"/>
        <v>2.5399999999999867E-3</v>
      </c>
      <c r="S62" s="6">
        <f t="shared" si="19"/>
        <v>1.4607539999999924E-2</v>
      </c>
      <c r="T62" s="125"/>
      <c r="V62" s="11">
        <v>5.7510000000000003</v>
      </c>
      <c r="W62" s="12">
        <v>0.68447000000000002</v>
      </c>
      <c r="X62" s="12">
        <v>1619.6</v>
      </c>
      <c r="Y62" s="11">
        <v>0.14854999999999999</v>
      </c>
      <c r="Z62" s="12">
        <v>102.2</v>
      </c>
      <c r="AA62" s="6">
        <f t="shared" si="23"/>
        <v>3.0100000000000682E-3</v>
      </c>
      <c r="AB62" s="6">
        <f t="shared" si="20"/>
        <v>1.7310510000000393E-2</v>
      </c>
      <c r="AE62" s="4">
        <v>5.7510000000000003</v>
      </c>
      <c r="AF62" s="6">
        <v>0.73492999999999997</v>
      </c>
      <c r="AG62" s="6">
        <v>1669.4</v>
      </c>
      <c r="AH62" s="6">
        <v>0.11487</v>
      </c>
      <c r="AI62" s="6">
        <v>78.314999999999998</v>
      </c>
      <c r="AJ62" s="6">
        <f t="shared" si="26"/>
        <v>1.4199999999999768E-3</v>
      </c>
      <c r="AK62" s="6">
        <f t="shared" si="27"/>
        <v>8.166419999999867E-3</v>
      </c>
      <c r="AL62" s="125"/>
      <c r="AN62" s="4">
        <v>5.7510000000000003</v>
      </c>
      <c r="AO62" s="6">
        <v>0.81281999999999999</v>
      </c>
      <c r="AP62" s="6">
        <v>1764.3</v>
      </c>
      <c r="AQ62" s="6">
        <v>6.4149999999999999E-2</v>
      </c>
      <c r="AR62" s="6">
        <v>44.087000000000003</v>
      </c>
      <c r="AS62" s="6">
        <f t="shared" si="24"/>
        <v>1.2400000000000189E-3</v>
      </c>
      <c r="AT62" s="6">
        <f t="shared" si="25"/>
        <v>7.1312400000001089E-3</v>
      </c>
      <c r="AX62" s="2" t="s">
        <v>18</v>
      </c>
      <c r="AY62" s="2">
        <v>0.56999999999999995</v>
      </c>
      <c r="BK62" s="1">
        <f t="shared" si="11"/>
        <v>0.68503375433325031</v>
      </c>
      <c r="BL62" s="11">
        <v>4.8421000000000003</v>
      </c>
      <c r="BM62" s="12">
        <v>0.36651</v>
      </c>
      <c r="BN62" s="12">
        <v>1114</v>
      </c>
      <c r="BO62" s="23">
        <v>2.6637999999999998E-2</v>
      </c>
      <c r="BP62" s="12">
        <v>22.007000000000001</v>
      </c>
      <c r="BR62" s="11">
        <v>4.8421000000000003</v>
      </c>
      <c r="BS62" s="12">
        <v>0.51581999999999995</v>
      </c>
      <c r="BT62" s="12">
        <v>1487.5</v>
      </c>
      <c r="BU62" s="23">
        <v>4.9910000000000003E-2</v>
      </c>
      <c r="BV62" s="12">
        <v>40.671999999999997</v>
      </c>
      <c r="BW62" s="12"/>
      <c r="BX62" s="158">
        <v>4.8421000000000003</v>
      </c>
      <c r="BY62" s="159">
        <v>0.59633999999999998</v>
      </c>
      <c r="BZ62" s="159">
        <v>1626.6</v>
      </c>
      <c r="CA62" s="158">
        <v>5.6177999999999999E-2</v>
      </c>
      <c r="CB62" s="159">
        <v>45.308999999999997</v>
      </c>
      <c r="CC62" s="6">
        <f t="shared" si="16"/>
        <v>4.9999999999994493E-4</v>
      </c>
      <c r="CD62" s="6">
        <f t="shared" si="12"/>
        <v>2.4210499999997334E-3</v>
      </c>
      <c r="CE62" s="159"/>
      <c r="CG62" s="158">
        <v>4.8421000000000003</v>
      </c>
      <c r="CH62" s="159">
        <v>0.50873999999999997</v>
      </c>
      <c r="CI62" s="159">
        <v>1478.7</v>
      </c>
      <c r="CJ62" s="158">
        <v>6.3949000000000006E-2</v>
      </c>
      <c r="CK62" s="159">
        <v>51.637</v>
      </c>
      <c r="CL62" s="6">
        <f t="shared" si="17"/>
        <v>6.3999999999997392E-4</v>
      </c>
      <c r="CM62" s="6">
        <f t="shared" si="13"/>
        <v>3.098943999999874E-3</v>
      </c>
      <c r="CN62" s="159"/>
      <c r="CO62" s="159"/>
    </row>
    <row r="63" spans="1:93">
      <c r="A63" s="20">
        <v>5.952</v>
      </c>
      <c r="B63" s="4">
        <f t="shared" si="2"/>
        <v>0.77466292253782221</v>
      </c>
      <c r="C63" s="21">
        <v>0.23513000000000001</v>
      </c>
      <c r="D63" s="21">
        <v>681.34</v>
      </c>
      <c r="E63" s="22">
        <v>0.25140000000000001</v>
      </c>
      <c r="F63" s="21">
        <v>166.84</v>
      </c>
      <c r="G63" s="4">
        <f t="shared" si="3"/>
        <v>3.7535344292214967</v>
      </c>
      <c r="H63" s="4">
        <f t="shared" si="4"/>
        <v>4.7035438009662718</v>
      </c>
      <c r="I63" s="6">
        <f t="shared" si="21"/>
        <v>4.720000000000002E-3</v>
      </c>
      <c r="J63" s="6">
        <f t="shared" si="18"/>
        <v>2.8093440000000011E-2</v>
      </c>
      <c r="K63" s="2"/>
      <c r="M63" s="4">
        <v>5.952</v>
      </c>
      <c r="N63" s="6">
        <v>0.37896999999999997</v>
      </c>
      <c r="O63" s="6">
        <v>1165.5999999999999</v>
      </c>
      <c r="P63" s="5">
        <v>4.4306999999999999E-2</v>
      </c>
      <c r="Q63" s="6">
        <v>29.321999999999999</v>
      </c>
      <c r="R63" s="6">
        <f t="shared" si="22"/>
        <v>7.1999999999999842E-4</v>
      </c>
      <c r="S63" s="6">
        <f t="shared" si="19"/>
        <v>4.2854399999999902E-3</v>
      </c>
      <c r="T63" s="125"/>
      <c r="V63" s="11">
        <v>5.952</v>
      </c>
      <c r="W63" s="12">
        <v>0.68589999999999995</v>
      </c>
      <c r="X63" s="12">
        <v>1620.5</v>
      </c>
      <c r="Y63" s="11">
        <v>9.6020999999999995E-2</v>
      </c>
      <c r="Z63" s="12">
        <v>63.438000000000002</v>
      </c>
      <c r="AA63" s="6">
        <f t="shared" si="23"/>
        <v>1.4299999999999313E-3</v>
      </c>
      <c r="AB63" s="6">
        <f t="shared" si="20"/>
        <v>8.5113599999995914E-3</v>
      </c>
      <c r="AE63" s="4">
        <v>5.952</v>
      </c>
      <c r="AF63" s="6">
        <v>0.73694000000000004</v>
      </c>
      <c r="AG63" s="6">
        <v>1670.8</v>
      </c>
      <c r="AH63" s="6">
        <v>0.22806000000000001</v>
      </c>
      <c r="AI63" s="6">
        <v>149.62</v>
      </c>
      <c r="AJ63" s="6">
        <f t="shared" si="26"/>
        <v>2.0100000000000673E-3</v>
      </c>
      <c r="AK63" s="6">
        <f t="shared" si="27"/>
        <v>1.1963520000000401E-2</v>
      </c>
      <c r="AL63" s="125"/>
      <c r="AN63" s="4">
        <v>5.952</v>
      </c>
      <c r="AO63" s="6">
        <v>0.8135</v>
      </c>
      <c r="AP63" s="6">
        <v>1764.7</v>
      </c>
      <c r="AQ63" s="6">
        <v>4.4871000000000001E-2</v>
      </c>
      <c r="AR63" s="6">
        <v>29.652999999999999</v>
      </c>
      <c r="AS63" s="6">
        <f t="shared" si="24"/>
        <v>6.8000000000001393E-4</v>
      </c>
      <c r="AT63" s="6">
        <f t="shared" si="25"/>
        <v>4.0473600000000831E-3</v>
      </c>
      <c r="BK63" s="1">
        <f t="shared" si="11"/>
        <v>0.69997640056528765</v>
      </c>
      <c r="BL63" s="11">
        <v>5.0115999999999996</v>
      </c>
      <c r="BM63" s="12">
        <v>0.36651</v>
      </c>
      <c r="BN63" s="12">
        <v>1114</v>
      </c>
      <c r="BO63" s="23">
        <v>3.9302999999999998E-2</v>
      </c>
      <c r="BP63" s="12">
        <v>30.31</v>
      </c>
      <c r="BR63" s="11">
        <v>5.0115999999999996</v>
      </c>
      <c r="BS63" s="12">
        <v>0.51641999999999999</v>
      </c>
      <c r="BT63" s="12">
        <v>1487.9</v>
      </c>
      <c r="BU63" s="23">
        <v>5.2246000000000001E-2</v>
      </c>
      <c r="BV63" s="12">
        <v>40.832999999999998</v>
      </c>
      <c r="BW63" s="12"/>
      <c r="BX63" s="158">
        <v>5.0115999999999996</v>
      </c>
      <c r="BY63" s="159">
        <v>0.59752000000000005</v>
      </c>
      <c r="BZ63" s="159">
        <v>1627.5</v>
      </c>
      <c r="CA63" s="158">
        <v>6.7329E-2</v>
      </c>
      <c r="CB63" s="159">
        <v>52.984999999999999</v>
      </c>
      <c r="CC63" s="6">
        <f t="shared" si="16"/>
        <v>1.1800000000000699E-3</v>
      </c>
      <c r="CD63" s="6">
        <f t="shared" si="12"/>
        <v>5.9136880000003498E-3</v>
      </c>
      <c r="CE63" s="159"/>
      <c r="CG63" s="158">
        <v>5.0115999999999996</v>
      </c>
      <c r="CH63" s="159">
        <v>0.51002000000000003</v>
      </c>
      <c r="CI63" s="159">
        <v>1479.7</v>
      </c>
      <c r="CJ63" s="158">
        <v>7.8044000000000002E-2</v>
      </c>
      <c r="CK63" s="159">
        <v>61.335000000000001</v>
      </c>
      <c r="CL63" s="6">
        <f t="shared" si="17"/>
        <v>1.2800000000000589E-3</v>
      </c>
      <c r="CM63" s="6">
        <f t="shared" si="13"/>
        <v>6.4148480000002948E-3</v>
      </c>
      <c r="CN63" s="159"/>
      <c r="CO63" s="159"/>
    </row>
    <row r="64" spans="1:93">
      <c r="A64" s="4">
        <v>6.16</v>
      </c>
      <c r="B64" s="4">
        <f t="shared" si="2"/>
        <v>0.78958071216442538</v>
      </c>
      <c r="C64" s="6">
        <v>0.23791000000000001</v>
      </c>
      <c r="D64" s="6">
        <v>683.15</v>
      </c>
      <c r="E64" s="5">
        <v>0.15035000000000001</v>
      </c>
      <c r="F64" s="6">
        <v>96.375</v>
      </c>
      <c r="G64" s="4">
        <f t="shared" si="3"/>
        <v>3.7935760187465926</v>
      </c>
      <c r="H64" s="4">
        <f t="shared" si="4"/>
        <v>4.7112989487957577</v>
      </c>
      <c r="I64" s="6">
        <f t="shared" si="21"/>
        <v>2.7800000000000047E-3</v>
      </c>
      <c r="J64" s="6">
        <f t="shared" si="18"/>
        <v>1.712480000000003E-2</v>
      </c>
      <c r="K64" s="2"/>
      <c r="M64" s="4">
        <v>6.16</v>
      </c>
      <c r="N64" s="6">
        <v>0.37957000000000002</v>
      </c>
      <c r="O64" s="6">
        <v>1166</v>
      </c>
      <c r="P64" s="5">
        <v>4.0821999999999997E-2</v>
      </c>
      <c r="Q64" s="6">
        <v>26.047999999999998</v>
      </c>
      <c r="R64" s="6">
        <f t="shared" si="22"/>
        <v>6.0000000000004494E-4</v>
      </c>
      <c r="S64" s="6">
        <f t="shared" si="19"/>
        <v>3.6960000000002768E-3</v>
      </c>
      <c r="T64" s="125"/>
      <c r="V64" s="11">
        <v>6.16</v>
      </c>
      <c r="W64" s="12">
        <v>0.68733999999999995</v>
      </c>
      <c r="X64" s="12">
        <v>1621.5</v>
      </c>
      <c r="Y64" s="11">
        <v>0.16658000000000001</v>
      </c>
      <c r="Z64" s="12">
        <v>105.56</v>
      </c>
      <c r="AA64" s="6">
        <f t="shared" si="23"/>
        <v>1.4399999999999968E-3</v>
      </c>
      <c r="AB64" s="6">
        <f t="shared" si="20"/>
        <v>8.8703999999999814E-3</v>
      </c>
      <c r="AE64" s="4">
        <v>6.16</v>
      </c>
      <c r="AF64" s="6">
        <v>0.74173</v>
      </c>
      <c r="AG64" s="6">
        <v>1673.9</v>
      </c>
      <c r="AH64" s="6">
        <v>0.22456000000000001</v>
      </c>
      <c r="AI64" s="6">
        <v>144.4</v>
      </c>
      <c r="AJ64" s="6">
        <f t="shared" si="26"/>
        <v>4.789999999999961E-3</v>
      </c>
      <c r="AK64" s="6">
        <f t="shared" si="27"/>
        <v>2.9506399999999759E-2</v>
      </c>
      <c r="AL64" s="125"/>
      <c r="AN64" s="4">
        <v>6.16</v>
      </c>
      <c r="AO64" s="6">
        <v>0.81415999999999999</v>
      </c>
      <c r="AP64" s="6">
        <v>1765.2</v>
      </c>
      <c r="AQ64" s="6">
        <v>0.18023</v>
      </c>
      <c r="AR64" s="6">
        <v>113.56</v>
      </c>
      <c r="AS64" s="6">
        <f t="shared" si="24"/>
        <v>6.5999999999999392E-4</v>
      </c>
      <c r="AT64" s="6">
        <f t="shared" si="25"/>
        <v>4.0655999999999626E-3</v>
      </c>
      <c r="AW64" s="41"/>
      <c r="AX64" s="41"/>
      <c r="AY64" s="41"/>
      <c r="AZ64" s="41"/>
      <c r="BA64" s="66"/>
      <c r="BB64" s="66"/>
      <c r="BC64" s="66"/>
      <c r="BD64" s="66"/>
      <c r="BE64" s="66"/>
      <c r="BF64" s="66"/>
      <c r="BG64" s="41"/>
      <c r="BK64" s="1">
        <f t="shared" si="11"/>
        <v>0.714916247993585</v>
      </c>
      <c r="BL64" s="11">
        <v>5.1870000000000003</v>
      </c>
      <c r="BM64" s="12">
        <v>0.36768000000000001</v>
      </c>
      <c r="BN64" s="12">
        <v>1114.9000000000001</v>
      </c>
      <c r="BO64" s="23">
        <v>5.3265E-2</v>
      </c>
      <c r="BP64" s="12">
        <v>40.71</v>
      </c>
      <c r="BR64" s="11">
        <v>5.1870000000000003</v>
      </c>
      <c r="BS64" s="12">
        <v>0.51737999999999995</v>
      </c>
      <c r="BT64" s="12">
        <v>1488.7</v>
      </c>
      <c r="BU64" s="23">
        <v>7.1402999999999994E-2</v>
      </c>
      <c r="BV64" s="12">
        <v>54.034999999999997</v>
      </c>
      <c r="BW64" s="12"/>
      <c r="BX64" s="158">
        <v>5.1870000000000003</v>
      </c>
      <c r="BY64" s="159">
        <v>0.59835000000000005</v>
      </c>
      <c r="BZ64" s="159">
        <v>1628.2</v>
      </c>
      <c r="CA64" s="158">
        <v>3.6468E-2</v>
      </c>
      <c r="CB64" s="159">
        <v>27.899000000000001</v>
      </c>
      <c r="CC64" s="6">
        <f t="shared" si="16"/>
        <v>8.2999999999999741E-4</v>
      </c>
      <c r="CD64" s="6">
        <f t="shared" si="12"/>
        <v>4.3052099999999864E-3</v>
      </c>
      <c r="CE64" s="159"/>
      <c r="CG64" s="158">
        <v>5.1870000000000003</v>
      </c>
      <c r="CH64" s="159">
        <v>0.51107000000000002</v>
      </c>
      <c r="CI64" s="159">
        <v>1480.5</v>
      </c>
      <c r="CJ64" s="158">
        <v>5.4186999999999999E-2</v>
      </c>
      <c r="CK64" s="159">
        <v>41.292999999999999</v>
      </c>
      <c r="CL64" s="6">
        <f t="shared" si="17"/>
        <v>1.0499999999999954E-3</v>
      </c>
      <c r="CM64" s="6">
        <f t="shared" si="13"/>
        <v>5.4463499999999766E-3</v>
      </c>
      <c r="CN64" s="159"/>
      <c r="CO64" s="159"/>
    </row>
    <row r="65" spans="1:93">
      <c r="A65" s="4">
        <v>6.3760000000000003</v>
      </c>
      <c r="B65" s="4">
        <f t="shared" si="2"/>
        <v>0.80454830838805591</v>
      </c>
      <c r="C65" s="6">
        <v>0.23962</v>
      </c>
      <c r="D65" s="6">
        <v>684.22</v>
      </c>
      <c r="E65" s="5">
        <v>0.11692</v>
      </c>
      <c r="F65" s="6">
        <v>72.082999999999998</v>
      </c>
      <c r="G65" s="4">
        <f t="shared" si="3"/>
        <v>3.8321342867806081</v>
      </c>
      <c r="H65" s="4">
        <f t="shared" si="4"/>
        <v>4.7179339611008002</v>
      </c>
      <c r="I65" s="6">
        <f t="shared" si="21"/>
        <v>1.7099999999999893E-3</v>
      </c>
      <c r="J65" s="6">
        <f t="shared" si="18"/>
        <v>1.0902959999999932E-2</v>
      </c>
      <c r="K65" s="2"/>
      <c r="M65" s="4">
        <v>6.3760000000000003</v>
      </c>
      <c r="N65" s="6">
        <v>0.38018999999999997</v>
      </c>
      <c r="O65" s="6">
        <v>1166.4000000000001</v>
      </c>
      <c r="P65" s="5">
        <v>0.13297999999999999</v>
      </c>
      <c r="Q65" s="6">
        <v>81.051000000000002</v>
      </c>
      <c r="R65" s="6">
        <f t="shared" si="22"/>
        <v>6.1999999999995392E-4</v>
      </c>
      <c r="S65" s="6">
        <f t="shared" si="19"/>
        <v>3.953119999999706E-3</v>
      </c>
      <c r="T65" s="125"/>
      <c r="V65" s="11">
        <v>6.3760000000000003</v>
      </c>
      <c r="W65" s="12">
        <v>0.69088000000000005</v>
      </c>
      <c r="X65" s="12">
        <v>1623.7</v>
      </c>
      <c r="Y65" s="11">
        <v>0.193</v>
      </c>
      <c r="Z65" s="12">
        <v>119.5</v>
      </c>
      <c r="AA65" s="6">
        <f t="shared" si="23"/>
        <v>3.5400000000000986E-3</v>
      </c>
      <c r="AB65" s="6">
        <f t="shared" si="20"/>
        <v>2.2571040000000629E-2</v>
      </c>
      <c r="AE65" s="4">
        <v>6.3760000000000003</v>
      </c>
      <c r="AF65" s="6">
        <v>0.74365000000000003</v>
      </c>
      <c r="AG65" s="6">
        <v>1675.1</v>
      </c>
      <c r="AH65" s="6">
        <v>0.10425</v>
      </c>
      <c r="AI65" s="6">
        <v>64.555999999999997</v>
      </c>
      <c r="AJ65" s="6">
        <f t="shared" si="26"/>
        <v>1.9200000000000328E-3</v>
      </c>
      <c r="AK65" s="6">
        <f t="shared" si="27"/>
        <v>1.224192000000021E-2</v>
      </c>
      <c r="AL65" s="125"/>
      <c r="AN65" s="4">
        <v>6.3760000000000003</v>
      </c>
      <c r="AO65" s="6">
        <v>0.81889000000000001</v>
      </c>
      <c r="AP65" s="6">
        <v>1768.1</v>
      </c>
      <c r="AQ65" s="6">
        <v>0.24421999999999999</v>
      </c>
      <c r="AR65" s="6">
        <v>151.38</v>
      </c>
      <c r="AS65" s="6">
        <f t="shared" si="24"/>
        <v>4.730000000000012E-3</v>
      </c>
      <c r="AT65" s="6">
        <f t="shared" si="25"/>
        <v>3.0158480000000078E-2</v>
      </c>
      <c r="AW65" s="41"/>
      <c r="AX65" s="41"/>
      <c r="AY65" s="41"/>
      <c r="AZ65" s="41"/>
      <c r="BA65" s="263" t="s">
        <v>19</v>
      </c>
      <c r="BB65" s="264"/>
      <c r="BC65" s="265" t="s">
        <v>21</v>
      </c>
      <c r="BD65" s="265"/>
      <c r="BE65" s="66"/>
      <c r="BF65" s="66"/>
      <c r="BG65" s="41"/>
      <c r="BK65" s="1">
        <f t="shared" si="11"/>
        <v>0.72989340396323776</v>
      </c>
      <c r="BL65" s="11">
        <v>5.3689999999999998</v>
      </c>
      <c r="BM65" s="12">
        <v>0.36809999999999998</v>
      </c>
      <c r="BN65" s="12">
        <v>1115.2</v>
      </c>
      <c r="BO65" s="23">
        <v>2.5696E-2</v>
      </c>
      <c r="BP65" s="12">
        <v>18.850999999999999</v>
      </c>
      <c r="BR65" s="11">
        <v>5.3689999999999998</v>
      </c>
      <c r="BS65" s="12">
        <v>0.51856000000000002</v>
      </c>
      <c r="BT65" s="12">
        <v>1489.5</v>
      </c>
      <c r="BU65" s="23">
        <v>6.5865000000000007E-2</v>
      </c>
      <c r="BV65" s="12">
        <v>48.405000000000001</v>
      </c>
      <c r="BW65" s="12"/>
      <c r="BX65" s="158">
        <v>5.3689999999999998</v>
      </c>
      <c r="BY65" s="159">
        <v>0.59860999999999998</v>
      </c>
      <c r="BZ65" s="159">
        <v>1628.4</v>
      </c>
      <c r="CA65" s="158">
        <v>1.4625000000000001E-2</v>
      </c>
      <c r="CB65" s="159">
        <v>10.744</v>
      </c>
      <c r="CC65" s="6">
        <f t="shared" si="16"/>
        <v>2.5999999999992696E-4</v>
      </c>
      <c r="CD65" s="6">
        <f t="shared" si="12"/>
        <v>1.3959399999996078E-3</v>
      </c>
      <c r="CE65" s="159"/>
      <c r="CG65" s="158">
        <v>5.3689999999999998</v>
      </c>
      <c r="CH65" s="159">
        <v>0.51163999999999998</v>
      </c>
      <c r="CI65" s="159">
        <v>1480.9</v>
      </c>
      <c r="CJ65" s="158">
        <v>3.0747E-2</v>
      </c>
      <c r="CK65" s="159">
        <v>22.61</v>
      </c>
      <c r="CL65" s="6">
        <f t="shared" si="17"/>
        <v>5.6999999999995943E-4</v>
      </c>
      <c r="CM65" s="6">
        <f t="shared" si="13"/>
        <v>3.0603299999997819E-3</v>
      </c>
      <c r="CN65" s="159"/>
      <c r="CO65" s="159"/>
    </row>
    <row r="66" spans="1:93" ht="16" customHeight="1">
      <c r="A66" s="4">
        <v>6.5990000000000002</v>
      </c>
      <c r="B66" s="4">
        <f t="shared" si="2"/>
        <v>0.81947812836212253</v>
      </c>
      <c r="C66" s="6">
        <v>0.24141000000000001</v>
      </c>
      <c r="D66" s="6">
        <v>685.3</v>
      </c>
      <c r="E66" s="5">
        <v>0.11847000000000001</v>
      </c>
      <c r="F66" s="6">
        <v>70.606999999999999</v>
      </c>
      <c r="G66" s="4">
        <f t="shared" si="3"/>
        <v>3.8690465877419582</v>
      </c>
      <c r="H66" s="4">
        <f t="shared" si="4"/>
        <v>4.723549620561605</v>
      </c>
      <c r="I66" s="6">
        <f t="shared" si="21"/>
        <v>1.7900000000000138E-3</v>
      </c>
      <c r="J66" s="6">
        <f t="shared" si="18"/>
        <v>1.1812210000000092E-2</v>
      </c>
      <c r="K66" s="2"/>
      <c r="M66" s="20">
        <v>6.5990000000000002</v>
      </c>
      <c r="N66" s="21">
        <v>0.38355</v>
      </c>
      <c r="O66" s="21">
        <v>1168.4000000000001</v>
      </c>
      <c r="P66" s="22">
        <v>0.18190999999999999</v>
      </c>
      <c r="Q66" s="21">
        <v>108.83</v>
      </c>
      <c r="R66" s="6">
        <f t="shared" si="22"/>
        <v>3.3600000000000296E-3</v>
      </c>
      <c r="S66" s="6">
        <f t="shared" si="19"/>
        <v>2.2172640000000195E-2</v>
      </c>
      <c r="T66" s="125"/>
      <c r="V66" s="11">
        <v>6.5990000000000002</v>
      </c>
      <c r="W66" s="12">
        <v>0.69311</v>
      </c>
      <c r="X66" s="12">
        <v>1625</v>
      </c>
      <c r="Y66" s="11">
        <v>0.12822</v>
      </c>
      <c r="Z66" s="12">
        <v>76.616</v>
      </c>
      <c r="AA66" s="6">
        <f t="shared" si="23"/>
        <v>2.2299999999999542E-3</v>
      </c>
      <c r="AB66" s="6">
        <f t="shared" si="20"/>
        <v>1.4715769999999698E-2</v>
      </c>
      <c r="AE66" s="4">
        <v>6.5990000000000002</v>
      </c>
      <c r="AF66" s="6">
        <v>0.74485000000000001</v>
      </c>
      <c r="AG66" s="6">
        <v>1675.8</v>
      </c>
      <c r="AH66" s="6">
        <v>7.8008999999999995E-2</v>
      </c>
      <c r="AI66" s="6">
        <v>46.506999999999998</v>
      </c>
      <c r="AJ66" s="6">
        <f t="shared" si="26"/>
        <v>1.1999999999999789E-3</v>
      </c>
      <c r="AK66" s="6">
        <f t="shared" si="27"/>
        <v>7.9187999999998614E-3</v>
      </c>
      <c r="AL66" s="125"/>
      <c r="AN66" s="4">
        <v>6.5990000000000002</v>
      </c>
      <c r="AO66" s="6">
        <v>0.82145999999999997</v>
      </c>
      <c r="AP66" s="6">
        <v>1769.7</v>
      </c>
      <c r="AQ66" s="6">
        <v>0.11899</v>
      </c>
      <c r="AR66" s="6">
        <v>71.454999999999998</v>
      </c>
      <c r="AS66" s="6">
        <f t="shared" si="24"/>
        <v>2.5699999999999612E-3</v>
      </c>
      <c r="AT66" s="6">
        <f t="shared" si="25"/>
        <v>1.6959429999999744E-2</v>
      </c>
      <c r="AW66" s="41"/>
      <c r="AX66" s="42"/>
      <c r="AY66" s="41"/>
      <c r="AZ66" s="43"/>
      <c r="BA66" s="243" t="s">
        <v>34</v>
      </c>
      <c r="BB66" s="243"/>
      <c r="BC66" s="266" t="s">
        <v>34</v>
      </c>
      <c r="BD66" s="267"/>
      <c r="BE66" s="243" t="s">
        <v>35</v>
      </c>
      <c r="BF66" s="243"/>
      <c r="BK66" s="1">
        <f t="shared" si="11"/>
        <v>0.74476223706557798</v>
      </c>
      <c r="BL66" s="11">
        <v>5.556</v>
      </c>
      <c r="BM66" s="12">
        <v>0.36845</v>
      </c>
      <c r="BN66" s="12">
        <v>1115.4000000000001</v>
      </c>
      <c r="BO66" s="23">
        <v>2.077E-2</v>
      </c>
      <c r="BP66" s="12">
        <v>14.73</v>
      </c>
      <c r="BR66" s="11">
        <v>5.556</v>
      </c>
      <c r="BS66" s="12">
        <v>0.51934999999999998</v>
      </c>
      <c r="BT66" s="12">
        <v>1490.1</v>
      </c>
      <c r="BU66" s="23">
        <v>4.9970000000000001E-2</v>
      </c>
      <c r="BV66" s="12">
        <v>35.406999999999996</v>
      </c>
      <c r="BW66" s="12"/>
      <c r="BX66" s="158">
        <v>5.556</v>
      </c>
      <c r="BY66" s="159">
        <v>0.59879000000000004</v>
      </c>
      <c r="BZ66" s="159">
        <v>1628.5</v>
      </c>
      <c r="CA66" s="158">
        <v>4.3838000000000002E-2</v>
      </c>
      <c r="CB66" s="159">
        <v>30.634</v>
      </c>
      <c r="CC66" s="6">
        <f t="shared" si="16"/>
        <v>1.8000000000006899E-4</v>
      </c>
      <c r="CD66" s="6">
        <f t="shared" si="12"/>
        <v>1.0000800000003834E-3</v>
      </c>
      <c r="CE66" s="159"/>
      <c r="CG66" s="158">
        <v>5.556</v>
      </c>
      <c r="CH66" s="159">
        <v>0.51198999999999995</v>
      </c>
      <c r="CI66" s="159">
        <v>1481.2</v>
      </c>
      <c r="CJ66" s="158">
        <v>2.8389000000000001E-2</v>
      </c>
      <c r="CK66" s="159">
        <v>20.033999999999999</v>
      </c>
      <c r="CL66" s="6">
        <f t="shared" si="17"/>
        <v>3.4999999999996145E-4</v>
      </c>
      <c r="CM66" s="6">
        <f t="shared" si="13"/>
        <v>1.9445999999997859E-3</v>
      </c>
      <c r="CN66" s="159"/>
      <c r="CO66" s="159"/>
    </row>
    <row r="67" spans="1:93">
      <c r="A67" s="4">
        <v>6.83</v>
      </c>
      <c r="B67" s="4">
        <f t="shared" si="2"/>
        <v>0.83442070368153254</v>
      </c>
      <c r="C67" s="6">
        <v>0.24315999999999999</v>
      </c>
      <c r="D67" s="6">
        <v>686.33</v>
      </c>
      <c r="E67" s="5">
        <v>0.11756999999999999</v>
      </c>
      <c r="F67" s="6">
        <v>67.69</v>
      </c>
      <c r="G67" s="4">
        <f t="shared" si="3"/>
        <v>3.9045040976514085</v>
      </c>
      <c r="H67" s="4">
        <f t="shared" si="4"/>
        <v>4.7282955589375755</v>
      </c>
      <c r="I67" s="6">
        <f t="shared" si="21"/>
        <v>1.7499999999999738E-3</v>
      </c>
      <c r="J67" s="6">
        <f t="shared" si="18"/>
        <v>1.1952499999999821E-2</v>
      </c>
      <c r="K67" s="2"/>
      <c r="M67" s="4">
        <v>6.83</v>
      </c>
      <c r="N67" s="6">
        <v>0.38562999999999997</v>
      </c>
      <c r="O67" s="6">
        <v>1169.7</v>
      </c>
      <c r="P67" s="5">
        <v>9.6814999999999998E-2</v>
      </c>
      <c r="Q67" s="6">
        <v>56.161999999999999</v>
      </c>
      <c r="R67" s="6">
        <f t="shared" si="22"/>
        <v>2.0799999999999708E-3</v>
      </c>
      <c r="S67" s="6">
        <f t="shared" si="19"/>
        <v>1.42063999999998E-2</v>
      </c>
      <c r="T67" s="125"/>
      <c r="V67" s="11">
        <v>6.83</v>
      </c>
      <c r="W67" s="12">
        <v>0.69471000000000005</v>
      </c>
      <c r="X67" s="12">
        <v>1626</v>
      </c>
      <c r="Y67" s="11">
        <v>9.4173000000000007E-2</v>
      </c>
      <c r="Z67" s="12">
        <v>54.351999999999997</v>
      </c>
      <c r="AA67" s="6">
        <f t="shared" si="23"/>
        <v>1.6000000000000458E-3</v>
      </c>
      <c r="AB67" s="6">
        <f t="shared" si="20"/>
        <v>1.0928000000000312E-2</v>
      </c>
      <c r="AE67" s="4">
        <v>6.83</v>
      </c>
      <c r="AF67" s="6">
        <v>0.74597999999999998</v>
      </c>
      <c r="AG67" s="6">
        <v>1676.5</v>
      </c>
      <c r="AH67" s="6">
        <v>0.16342000000000001</v>
      </c>
      <c r="AI67" s="6">
        <v>93.22</v>
      </c>
      <c r="AJ67" s="6">
        <f t="shared" si="26"/>
        <v>1.1299999999999644E-3</v>
      </c>
      <c r="AK67" s="6">
        <f t="shared" si="27"/>
        <v>7.7178999999997569E-3</v>
      </c>
      <c r="AL67" s="125"/>
      <c r="AN67" s="4">
        <v>6.83</v>
      </c>
      <c r="AO67" s="6">
        <v>0.82243999999999995</v>
      </c>
      <c r="AP67" s="6">
        <v>1770.3</v>
      </c>
      <c r="AQ67" s="6">
        <v>6.7097000000000004E-2</v>
      </c>
      <c r="AR67" s="6">
        <v>38.615000000000002</v>
      </c>
      <c r="AS67" s="6">
        <f t="shared" si="24"/>
        <v>9.7999999999998089E-4</v>
      </c>
      <c r="AT67" s="6">
        <f t="shared" si="25"/>
        <v>6.6933999999998694E-3</v>
      </c>
      <c r="AW67" s="41"/>
      <c r="AX67" s="41"/>
      <c r="AY67" s="40" t="s">
        <v>30</v>
      </c>
      <c r="AZ67" s="40" t="s">
        <v>31</v>
      </c>
      <c r="BA67" s="34" t="s">
        <v>33</v>
      </c>
      <c r="BB67" s="36" t="s">
        <v>22</v>
      </c>
      <c r="BC67" s="39" t="s">
        <v>20</v>
      </c>
      <c r="BD67" s="33" t="s">
        <v>22</v>
      </c>
      <c r="BE67" s="33" t="s">
        <v>29</v>
      </c>
      <c r="BF67" s="37" t="s">
        <v>36</v>
      </c>
      <c r="BG67" s="41"/>
      <c r="BK67" s="1">
        <f t="shared" si="11"/>
        <v>0.75974336759772498</v>
      </c>
      <c r="BL67" s="11">
        <v>5.7510000000000003</v>
      </c>
      <c r="BM67" s="12">
        <v>0.36871999999999999</v>
      </c>
      <c r="BN67" s="12">
        <v>1115.5999999999999</v>
      </c>
      <c r="BO67" s="23">
        <v>1.6811E-2</v>
      </c>
      <c r="BP67" s="12">
        <v>11.513</v>
      </c>
      <c r="BR67" s="11">
        <v>5.7510000000000003</v>
      </c>
      <c r="BS67" s="12">
        <v>0.52005000000000001</v>
      </c>
      <c r="BT67" s="12">
        <v>1490.6</v>
      </c>
      <c r="BU67" s="23">
        <v>7.3358000000000007E-2</v>
      </c>
      <c r="BV67" s="12">
        <v>49.851999999999997</v>
      </c>
      <c r="BW67" s="12"/>
      <c r="BX67" s="158">
        <v>5.7510000000000003</v>
      </c>
      <c r="BY67" s="159">
        <v>0.59991000000000005</v>
      </c>
      <c r="BZ67" s="159">
        <v>1629.3</v>
      </c>
      <c r="CA67" s="158">
        <v>6.5458000000000002E-2</v>
      </c>
      <c r="CB67" s="159">
        <v>44.878999999999998</v>
      </c>
      <c r="CC67" s="6">
        <f t="shared" si="16"/>
        <v>1.1200000000000099E-3</v>
      </c>
      <c r="CD67" s="6">
        <f t="shared" si="12"/>
        <v>6.4411200000000571E-3</v>
      </c>
      <c r="CE67" s="159"/>
      <c r="CG67" s="158">
        <v>5.7510000000000003</v>
      </c>
      <c r="CH67" s="159">
        <v>0.51248000000000005</v>
      </c>
      <c r="CI67" s="159">
        <v>1481.5</v>
      </c>
      <c r="CJ67" s="158">
        <v>5.4087000000000003E-2</v>
      </c>
      <c r="CK67" s="159">
        <v>36.738999999999997</v>
      </c>
      <c r="CL67" s="6">
        <f t="shared" si="17"/>
        <v>4.9000000000010147E-4</v>
      </c>
      <c r="CM67" s="6">
        <f t="shared" si="13"/>
        <v>2.8179900000005836E-3</v>
      </c>
      <c r="CN67" s="159"/>
      <c r="CO67" s="159"/>
    </row>
    <row r="68" spans="1:93">
      <c r="A68" s="4">
        <v>7.069</v>
      </c>
      <c r="B68" s="4">
        <f t="shared" si="2"/>
        <v>0.84935798166129883</v>
      </c>
      <c r="C68" s="6">
        <v>0.24492</v>
      </c>
      <c r="D68" s="6">
        <v>687.32</v>
      </c>
      <c r="E68" s="5">
        <v>0.10538</v>
      </c>
      <c r="F68" s="6">
        <v>58.738999999999997</v>
      </c>
      <c r="G68" s="4">
        <f t="shared" si="3"/>
        <v>3.9385226594069849</v>
      </c>
      <c r="H68" s="4">
        <f t="shared" si="4"/>
        <v>4.7322809767878127</v>
      </c>
      <c r="I68" s="6">
        <f t="shared" si="21"/>
        <v>1.7600000000000116E-3</v>
      </c>
      <c r="J68" s="6">
        <f t="shared" si="18"/>
        <v>1.2441440000000081E-2</v>
      </c>
      <c r="K68" s="2"/>
      <c r="M68" s="4">
        <v>7.069</v>
      </c>
      <c r="N68" s="6">
        <v>0.38644000000000001</v>
      </c>
      <c r="O68" s="6">
        <v>1170.0999999999999</v>
      </c>
      <c r="P68" s="5">
        <v>4.6799E-2</v>
      </c>
      <c r="Q68" s="6">
        <v>26.106000000000002</v>
      </c>
      <c r="R68" s="6">
        <f t="shared" si="22"/>
        <v>8.1000000000003292E-4</v>
      </c>
      <c r="S68" s="6">
        <f t="shared" si="19"/>
        <v>5.7258900000002324E-3</v>
      </c>
      <c r="T68" s="125"/>
      <c r="V68" s="11">
        <v>7.069</v>
      </c>
      <c r="W68" s="12">
        <v>0.69591999999999998</v>
      </c>
      <c r="X68" s="12">
        <v>1626.7</v>
      </c>
      <c r="Y68" s="11">
        <v>0.11335000000000001</v>
      </c>
      <c r="Z68" s="12">
        <v>62.74</v>
      </c>
      <c r="AA68" s="6">
        <f t="shared" si="23"/>
        <v>1.2099999999999334E-3</v>
      </c>
      <c r="AB68" s="6">
        <f t="shared" si="20"/>
        <v>8.5534899999995286E-3</v>
      </c>
      <c r="AE68" s="4">
        <v>7.069</v>
      </c>
      <c r="AF68" s="6">
        <v>0.74973000000000001</v>
      </c>
      <c r="AG68" s="6">
        <v>1678.6</v>
      </c>
      <c r="AH68" s="6">
        <v>0.22172</v>
      </c>
      <c r="AI68" s="6">
        <v>123.61</v>
      </c>
      <c r="AJ68" s="6">
        <f t="shared" si="26"/>
        <v>3.7500000000000311E-3</v>
      </c>
      <c r="AK68" s="6">
        <f t="shared" si="27"/>
        <v>2.650875000000022E-2</v>
      </c>
      <c r="AL68" s="125"/>
      <c r="AN68" s="4">
        <v>7.069</v>
      </c>
      <c r="AO68" s="6">
        <v>0.82347000000000004</v>
      </c>
      <c r="AP68" s="6">
        <v>1770.8</v>
      </c>
      <c r="AQ68" s="6">
        <v>6.3509999999999997E-2</v>
      </c>
      <c r="AR68" s="6">
        <v>35.378</v>
      </c>
      <c r="AS68" s="6">
        <f t="shared" si="24"/>
        <v>1.0300000000000864E-3</v>
      </c>
      <c r="AT68" s="6">
        <f t="shared" si="25"/>
        <v>7.2810700000006104E-3</v>
      </c>
      <c r="AX68" s="257" t="s">
        <v>10</v>
      </c>
      <c r="AY68" s="257">
        <v>0</v>
      </c>
      <c r="AZ68" s="257">
        <v>0</v>
      </c>
      <c r="BA68" s="44">
        <v>0.96599999999999997</v>
      </c>
      <c r="BB68" s="45">
        <v>8.39</v>
      </c>
      <c r="BC68" s="46">
        <v>2</v>
      </c>
      <c r="BD68" s="47">
        <v>3.6760000000000002</v>
      </c>
      <c r="BE68" s="249">
        <v>10.58</v>
      </c>
      <c r="BF68" s="259">
        <v>0.78888498299860899</v>
      </c>
      <c r="BG68" s="41"/>
      <c r="BK68" s="1">
        <f t="shared" si="11"/>
        <v>0.77466292253782221</v>
      </c>
      <c r="BL68" s="11">
        <v>5.952</v>
      </c>
      <c r="BM68" s="12">
        <v>0.36895</v>
      </c>
      <c r="BN68" s="12">
        <v>1115.8</v>
      </c>
      <c r="BO68" s="23">
        <v>2.7335000000000002E-2</v>
      </c>
      <c r="BP68" s="12">
        <v>17.923999999999999</v>
      </c>
      <c r="BR68" s="24">
        <v>5.952</v>
      </c>
      <c r="BS68" s="25">
        <v>0.52154</v>
      </c>
      <c r="BT68" s="25">
        <v>1491.6</v>
      </c>
      <c r="BU68" s="29">
        <v>8.8053000000000006E-2</v>
      </c>
      <c r="BV68" s="25">
        <v>58.311999999999998</v>
      </c>
      <c r="BW68" s="25"/>
      <c r="BX68" s="158">
        <v>5.952</v>
      </c>
      <c r="BY68" s="159">
        <v>0.60074000000000005</v>
      </c>
      <c r="BZ68" s="159">
        <v>1629.8</v>
      </c>
      <c r="CA68" s="158">
        <v>3.9146E-2</v>
      </c>
      <c r="CB68" s="159">
        <v>26.048999999999999</v>
      </c>
      <c r="CC68" s="6">
        <f t="shared" si="16"/>
        <v>8.2999999999999741E-4</v>
      </c>
      <c r="CD68" s="6">
        <f t="shared" si="12"/>
        <v>4.9401599999999843E-3</v>
      </c>
      <c r="CE68" s="159"/>
      <c r="CG68" s="158">
        <v>5.952</v>
      </c>
      <c r="CH68" s="159">
        <v>0.51361000000000001</v>
      </c>
      <c r="CI68" s="159">
        <v>1482.3</v>
      </c>
      <c r="CJ68" s="158">
        <v>5.8362999999999998E-2</v>
      </c>
      <c r="CK68" s="159">
        <v>38.752000000000002</v>
      </c>
      <c r="CL68" s="6">
        <f t="shared" si="17"/>
        <v>1.1299999999999644E-3</v>
      </c>
      <c r="CM68" s="6">
        <f t="shared" si="13"/>
        <v>6.7257599999997883E-3</v>
      </c>
      <c r="CN68" s="159"/>
      <c r="CO68" s="159"/>
    </row>
    <row r="69" spans="1:93">
      <c r="A69" s="4">
        <v>7.3170000000000002</v>
      </c>
      <c r="B69" s="4">
        <f t="shared" si="2"/>
        <v>0.86433305503339297</v>
      </c>
      <c r="C69" s="6">
        <v>0.24631</v>
      </c>
      <c r="D69" s="6">
        <v>688.09</v>
      </c>
      <c r="E69" s="5">
        <v>9.2922000000000005E-2</v>
      </c>
      <c r="F69" s="6">
        <v>49.942</v>
      </c>
      <c r="G69" s="4">
        <f t="shared" si="3"/>
        <v>3.9712534070049443</v>
      </c>
      <c r="H69" s="4">
        <f t="shared" si="4"/>
        <v>4.7356191577738569</v>
      </c>
      <c r="I69" s="6">
        <f t="shared" si="21"/>
        <v>1.3900000000000023E-3</v>
      </c>
      <c r="J69" s="6">
        <f t="shared" si="18"/>
        <v>1.0170630000000017E-2</v>
      </c>
      <c r="K69" s="2"/>
      <c r="M69" s="4">
        <v>7.3170000000000002</v>
      </c>
      <c r="N69" s="6">
        <v>0.38702999999999999</v>
      </c>
      <c r="O69" s="6">
        <v>1170.4000000000001</v>
      </c>
      <c r="P69" s="5">
        <v>3.8317999999999998E-2</v>
      </c>
      <c r="Q69" s="6">
        <v>20.602</v>
      </c>
      <c r="R69" s="6">
        <f t="shared" si="22"/>
        <v>5.8999999999997943E-4</v>
      </c>
      <c r="S69" s="6">
        <f t="shared" si="19"/>
        <v>4.3170299999998494E-3</v>
      </c>
      <c r="T69" s="125"/>
      <c r="V69" s="11">
        <v>7.3170000000000002</v>
      </c>
      <c r="W69" s="12">
        <v>0.69810000000000005</v>
      </c>
      <c r="X69" s="12">
        <v>1627.9</v>
      </c>
      <c r="Y69" s="11">
        <v>0.17779</v>
      </c>
      <c r="Z69" s="12">
        <v>95.260999999999996</v>
      </c>
      <c r="AA69" s="6">
        <f t="shared" si="23"/>
        <v>2.1800000000000708E-3</v>
      </c>
      <c r="AB69" s="6">
        <f t="shared" si="20"/>
        <v>1.5951060000000516E-2</v>
      </c>
      <c r="AE69" s="4">
        <v>7.3170000000000002</v>
      </c>
      <c r="AF69" s="6">
        <v>0.75261</v>
      </c>
      <c r="AG69" s="6">
        <v>1680.2</v>
      </c>
      <c r="AH69" s="6">
        <v>0.14638000000000001</v>
      </c>
      <c r="AI69" s="6">
        <v>79.102999999999994</v>
      </c>
      <c r="AJ69" s="6">
        <f t="shared" si="26"/>
        <v>2.8799999999999937E-3</v>
      </c>
      <c r="AK69" s="6">
        <f t="shared" si="27"/>
        <v>2.1072959999999953E-2</v>
      </c>
      <c r="AL69" s="125"/>
      <c r="AN69" s="4">
        <v>7.3170000000000002</v>
      </c>
      <c r="AO69" s="6">
        <v>0.82433999999999996</v>
      </c>
      <c r="AP69" s="6">
        <v>1771.3</v>
      </c>
      <c r="AQ69" s="6">
        <v>0.11619</v>
      </c>
      <c r="AR69" s="6">
        <v>61.912999999999997</v>
      </c>
      <c r="AS69" s="6">
        <f t="shared" si="24"/>
        <v>8.6999999999992639E-4</v>
      </c>
      <c r="AT69" s="6">
        <f t="shared" si="25"/>
        <v>6.3657899999994619E-3</v>
      </c>
      <c r="AW69" s="41"/>
      <c r="AX69" s="257"/>
      <c r="AY69" s="257"/>
      <c r="AZ69" s="257"/>
      <c r="BA69" s="48">
        <v>1.0069999999999999</v>
      </c>
      <c r="BB69" s="49">
        <v>8.02</v>
      </c>
      <c r="BC69" s="48">
        <v>2.3512</v>
      </c>
      <c r="BD69" s="45">
        <v>2.9529999999999998</v>
      </c>
      <c r="BE69" s="250"/>
      <c r="BF69" s="259"/>
      <c r="BG69" s="41" t="s">
        <v>38</v>
      </c>
      <c r="BK69" s="1">
        <f t="shared" si="11"/>
        <v>0.78958071216442538</v>
      </c>
      <c r="BL69" s="24">
        <v>6.16</v>
      </c>
      <c r="BM69" s="25">
        <v>0.36953999999999998</v>
      </c>
      <c r="BN69" s="25">
        <v>1116.2</v>
      </c>
      <c r="BO69" s="29">
        <v>3.8934000000000003E-2</v>
      </c>
      <c r="BP69" s="25">
        <v>24.855</v>
      </c>
      <c r="BR69" s="11">
        <v>6.16</v>
      </c>
      <c r="BS69" s="12">
        <v>0.52268000000000003</v>
      </c>
      <c r="BT69" s="12">
        <v>1492.3</v>
      </c>
      <c r="BU69" s="23">
        <v>5.8395000000000002E-2</v>
      </c>
      <c r="BV69" s="12">
        <v>37.468000000000004</v>
      </c>
      <c r="BW69" s="12"/>
      <c r="BX69" s="158">
        <v>6.16</v>
      </c>
      <c r="BY69" s="159">
        <v>0.60107999999999995</v>
      </c>
      <c r="BZ69" s="159">
        <v>1630.1</v>
      </c>
      <c r="CA69" s="158">
        <v>1.9781E-2</v>
      </c>
      <c r="CB69" s="159">
        <v>12.657999999999999</v>
      </c>
      <c r="CC69" s="6">
        <f t="shared" si="16"/>
        <v>3.3999999999989594E-4</v>
      </c>
      <c r="CD69" s="6">
        <f t="shared" si="12"/>
        <v>2.0943999999993592E-3</v>
      </c>
      <c r="CE69" s="159"/>
      <c r="CG69" s="158">
        <v>6.16</v>
      </c>
      <c r="CH69" s="159">
        <v>0.51422999999999996</v>
      </c>
      <c r="CI69" s="159">
        <v>1482.7</v>
      </c>
      <c r="CJ69" s="158">
        <v>3.3454999999999999E-2</v>
      </c>
      <c r="CK69" s="159">
        <v>21.44</v>
      </c>
      <c r="CL69" s="6">
        <f t="shared" si="17"/>
        <v>6.1999999999995392E-4</v>
      </c>
      <c r="CM69" s="6">
        <f t="shared" si="13"/>
        <v>3.8191999999997164E-3</v>
      </c>
      <c r="CN69" s="159"/>
      <c r="CO69" s="159"/>
    </row>
    <row r="70" spans="1:93" ht="15" customHeight="1">
      <c r="A70" s="4">
        <v>7.5730000000000004</v>
      </c>
      <c r="B70" s="4">
        <f t="shared" si="2"/>
        <v>0.87926795682461267</v>
      </c>
      <c r="C70" s="6">
        <v>0.2477</v>
      </c>
      <c r="D70" s="6">
        <v>688.82</v>
      </c>
      <c r="E70" s="5">
        <v>9.2994999999999994E-2</v>
      </c>
      <c r="F70" s="6">
        <v>48.286000000000001</v>
      </c>
      <c r="G70" s="4">
        <f t="shared" si="3"/>
        <v>4.0025814248670919</v>
      </c>
      <c r="H70" s="4">
        <f t="shared" si="4"/>
        <v>4.7383856781570985</v>
      </c>
      <c r="I70" s="6">
        <f t="shared" si="21"/>
        <v>1.3900000000000023E-3</v>
      </c>
      <c r="J70" s="6">
        <f t="shared" si="18"/>
        <v>1.0526470000000019E-2</v>
      </c>
      <c r="K70" s="2"/>
      <c r="M70" s="4">
        <v>7.5730000000000004</v>
      </c>
      <c r="N70" s="6">
        <v>0.38758999999999999</v>
      </c>
      <c r="O70" s="6">
        <v>1170.7</v>
      </c>
      <c r="P70" s="5">
        <v>3.3121999999999999E-2</v>
      </c>
      <c r="Q70" s="6">
        <v>17.236000000000001</v>
      </c>
      <c r="R70" s="6">
        <f t="shared" si="22"/>
        <v>5.6000000000000494E-4</v>
      </c>
      <c r="S70" s="6">
        <f t="shared" si="19"/>
        <v>4.240880000000038E-3</v>
      </c>
      <c r="T70" s="125"/>
      <c r="V70" s="11">
        <v>7.5730000000000004</v>
      </c>
      <c r="W70" s="12">
        <v>0.70123999999999997</v>
      </c>
      <c r="X70" s="12">
        <v>1629.5</v>
      </c>
      <c r="Y70" s="11">
        <v>0.16397</v>
      </c>
      <c r="Z70" s="12">
        <v>85.557000000000002</v>
      </c>
      <c r="AA70" s="6">
        <f t="shared" si="23"/>
        <v>3.1399999999999206E-3</v>
      </c>
      <c r="AB70" s="6">
        <f t="shared" si="20"/>
        <v>2.37792199999994E-2</v>
      </c>
      <c r="AE70" s="4">
        <v>7.5730000000000004</v>
      </c>
      <c r="AF70" s="6">
        <v>0.75410999999999995</v>
      </c>
      <c r="AG70" s="6">
        <v>1681</v>
      </c>
      <c r="AH70" s="6">
        <v>9.3092999999999995E-2</v>
      </c>
      <c r="AI70" s="6">
        <v>48.4</v>
      </c>
      <c r="AJ70" s="6">
        <f t="shared" si="26"/>
        <v>1.4999999999999458E-3</v>
      </c>
      <c r="AK70" s="6">
        <f t="shared" si="27"/>
        <v>1.135949999999959E-2</v>
      </c>
      <c r="AL70" s="125"/>
      <c r="AN70" s="4">
        <v>7.5730000000000004</v>
      </c>
      <c r="AO70" s="6">
        <v>0.82694000000000001</v>
      </c>
      <c r="AP70" s="6">
        <v>1772.7</v>
      </c>
      <c r="AQ70" s="6">
        <v>0.23042000000000001</v>
      </c>
      <c r="AR70" s="6">
        <v>119.15</v>
      </c>
      <c r="AS70" s="6">
        <f t="shared" si="24"/>
        <v>2.6000000000000467E-3</v>
      </c>
      <c r="AT70" s="6">
        <f t="shared" si="25"/>
        <v>1.9689800000000354E-2</v>
      </c>
      <c r="AW70" s="41"/>
      <c r="AX70" s="257"/>
      <c r="AY70" s="257"/>
      <c r="AZ70" s="257"/>
      <c r="BA70" s="50">
        <v>1.0960000000000001</v>
      </c>
      <c r="BB70" s="51">
        <v>7.34</v>
      </c>
      <c r="BC70" s="52">
        <v>2.6067999999999998</v>
      </c>
      <c r="BD70" s="52">
        <v>2.5659999999999998</v>
      </c>
      <c r="BE70" s="251"/>
      <c r="BF70" s="259"/>
      <c r="BG70" s="41"/>
      <c r="BK70" s="1">
        <f t="shared" si="11"/>
        <v>0.80454830838805591</v>
      </c>
      <c r="BL70" s="11">
        <v>6.3760000000000003</v>
      </c>
      <c r="BM70" s="12">
        <v>0.37010999999999999</v>
      </c>
      <c r="BN70" s="12">
        <v>1116.5</v>
      </c>
      <c r="BO70" s="23">
        <v>3.2760999999999998E-2</v>
      </c>
      <c r="BP70" s="12">
        <v>20.271999999999998</v>
      </c>
      <c r="BR70" s="11">
        <v>6.3760000000000003</v>
      </c>
      <c r="BS70" s="12">
        <v>0.52329000000000003</v>
      </c>
      <c r="BT70" s="12">
        <v>1492.7</v>
      </c>
      <c r="BU70" s="23">
        <v>3.4125000000000003E-2</v>
      </c>
      <c r="BV70" s="12">
        <v>21.117000000000001</v>
      </c>
      <c r="BW70" s="12"/>
      <c r="BX70" s="158">
        <v>6.3760000000000003</v>
      </c>
      <c r="BY70" s="159">
        <v>0.60133000000000003</v>
      </c>
      <c r="BZ70" s="159">
        <v>1630.2</v>
      </c>
      <c r="CA70" s="158">
        <v>1.5913E-2</v>
      </c>
      <c r="CB70" s="159">
        <v>9.8236000000000008</v>
      </c>
      <c r="CC70" s="6">
        <f t="shared" si="16"/>
        <v>2.5000000000008349E-4</v>
      </c>
      <c r="CD70" s="6">
        <f t="shared" si="12"/>
        <v>1.5940000000005325E-3</v>
      </c>
      <c r="CE70" s="159"/>
      <c r="CG70" s="158">
        <v>6.3760000000000003</v>
      </c>
      <c r="CH70" s="159">
        <v>0.51461000000000001</v>
      </c>
      <c r="CI70" s="159">
        <v>1482.9</v>
      </c>
      <c r="CJ70" s="158">
        <v>2.5419000000000001E-2</v>
      </c>
      <c r="CK70" s="159">
        <v>15.679</v>
      </c>
      <c r="CL70" s="6">
        <f t="shared" si="17"/>
        <v>3.8000000000004697E-4</v>
      </c>
      <c r="CM70" s="6">
        <f t="shared" si="13"/>
        <v>2.4228800000002998E-3</v>
      </c>
      <c r="CN70" s="159"/>
      <c r="CO70" s="159"/>
    </row>
    <row r="71" spans="1:93">
      <c r="A71" s="4">
        <v>7.8379000000000003</v>
      </c>
      <c r="B71" s="4">
        <f t="shared" si="2"/>
        <v>0.89419971822281397</v>
      </c>
      <c r="C71" s="6">
        <v>0.24909000000000001</v>
      </c>
      <c r="D71" s="6">
        <v>689.53</v>
      </c>
      <c r="E71" s="5">
        <v>8.9672000000000002E-2</v>
      </c>
      <c r="F71" s="6">
        <v>45.018000000000001</v>
      </c>
      <c r="G71" s="4">
        <f t="shared" si="3"/>
        <v>4.0326429615731954</v>
      </c>
      <c r="H71" s="4">
        <f t="shared" si="4"/>
        <v>4.7406720496073484</v>
      </c>
      <c r="I71" s="6">
        <f t="shared" si="21"/>
        <v>1.3900000000000023E-3</v>
      </c>
      <c r="J71" s="6">
        <f t="shared" si="18"/>
        <v>1.0894681000000019E-2</v>
      </c>
      <c r="K71" s="2"/>
      <c r="M71" s="4">
        <v>7.8379000000000003</v>
      </c>
      <c r="N71" s="6">
        <v>0.38801999999999998</v>
      </c>
      <c r="O71" s="6">
        <v>1171</v>
      </c>
      <c r="P71" s="5">
        <v>1.7638999999999998E-2</v>
      </c>
      <c r="Q71" s="6">
        <v>8.9497</v>
      </c>
      <c r="R71" s="6">
        <f t="shared" si="22"/>
        <v>4.2999999999998595E-4</v>
      </c>
      <c r="S71" s="6">
        <f t="shared" si="19"/>
        <v>3.3702969999998898E-3</v>
      </c>
      <c r="T71" s="125"/>
      <c r="V71" s="11">
        <v>7.8379000000000003</v>
      </c>
      <c r="W71" s="12">
        <v>0.70299999999999996</v>
      </c>
      <c r="X71" s="12">
        <v>1630.4</v>
      </c>
      <c r="Y71" s="11">
        <v>9.5902000000000001E-2</v>
      </c>
      <c r="Z71" s="12">
        <v>48.304000000000002</v>
      </c>
      <c r="AA71" s="6">
        <f t="shared" si="23"/>
        <v>1.7599999999999838E-3</v>
      </c>
      <c r="AB71" s="6">
        <f t="shared" si="20"/>
        <v>1.3794703999999873E-2</v>
      </c>
      <c r="AE71" s="4">
        <v>7.8379000000000003</v>
      </c>
      <c r="AF71" s="6">
        <v>0.75539000000000001</v>
      </c>
      <c r="AG71" s="6">
        <v>1681.6</v>
      </c>
      <c r="AH71" s="6">
        <v>7.6880000000000004E-2</v>
      </c>
      <c r="AI71" s="6">
        <v>38.646999999999998</v>
      </c>
      <c r="AJ71" s="6">
        <f t="shared" si="26"/>
        <v>1.2800000000000589E-3</v>
      </c>
      <c r="AK71" s="6">
        <f t="shared" si="27"/>
        <v>1.0032512000000462E-2</v>
      </c>
      <c r="AL71" s="125"/>
      <c r="AN71" s="4">
        <v>7.8379000000000003</v>
      </c>
      <c r="AO71" s="6">
        <v>0.83121999999999996</v>
      </c>
      <c r="AP71" s="6">
        <v>1774.9</v>
      </c>
      <c r="AQ71" s="6">
        <v>0.19333</v>
      </c>
      <c r="AR71" s="6">
        <v>97.805000000000007</v>
      </c>
      <c r="AS71" s="6">
        <f t="shared" si="24"/>
        <v>4.2799999999999505E-3</v>
      </c>
      <c r="AT71" s="6">
        <f t="shared" si="25"/>
        <v>3.354621199999961E-2</v>
      </c>
      <c r="AW71" s="41"/>
      <c r="AX71" s="257"/>
      <c r="AY71" s="257">
        <v>15</v>
      </c>
      <c r="AZ71" s="257">
        <v>21</v>
      </c>
      <c r="BA71" s="53">
        <v>0.92600000000000005</v>
      </c>
      <c r="BB71" s="54">
        <v>8.7799999999999994</v>
      </c>
      <c r="BC71" s="46">
        <v>2</v>
      </c>
      <c r="BD71" s="47">
        <v>3.6760000000000002</v>
      </c>
      <c r="BE71" s="254">
        <v>9.7200000000000006</v>
      </c>
      <c r="BF71" s="260">
        <v>0.84615969646243305</v>
      </c>
      <c r="BG71" s="41"/>
      <c r="BK71" s="1">
        <f t="shared" si="11"/>
        <v>0.81947812836212253</v>
      </c>
      <c r="BL71" s="11">
        <v>6.5990000000000002</v>
      </c>
      <c r="BM71" s="12">
        <v>0.37052000000000002</v>
      </c>
      <c r="BN71" s="12">
        <v>1116.8</v>
      </c>
      <c r="BO71" s="23">
        <v>2.0444E-2</v>
      </c>
      <c r="BP71" s="12">
        <v>12.247</v>
      </c>
      <c r="BR71" s="11">
        <v>6.5990000000000002</v>
      </c>
      <c r="BS71" s="12">
        <v>0.52370000000000005</v>
      </c>
      <c r="BT71" s="12">
        <v>1493</v>
      </c>
      <c r="BU71" s="23">
        <v>2.5978999999999999E-2</v>
      </c>
      <c r="BV71" s="12">
        <v>15.496</v>
      </c>
      <c r="BW71" s="12"/>
      <c r="BX71" s="158">
        <v>6.5990000000000002</v>
      </c>
      <c r="BY71" s="159">
        <v>0.60155999999999998</v>
      </c>
      <c r="BZ71" s="159">
        <v>1630.4</v>
      </c>
      <c r="CA71" s="158">
        <v>1.9106999999999999E-2</v>
      </c>
      <c r="CB71" s="159">
        <v>11.343999999999999</v>
      </c>
      <c r="CC71" s="6">
        <f t="shared" si="16"/>
        <v>2.2999999999995246E-4</v>
      </c>
      <c r="CD71" s="6">
        <f t="shared" si="12"/>
        <v>1.5177699999996863E-3</v>
      </c>
      <c r="CE71" s="159"/>
      <c r="CG71" s="158">
        <v>6.5990000000000002</v>
      </c>
      <c r="CH71" s="159">
        <v>0.51498999999999995</v>
      </c>
      <c r="CI71" s="159">
        <v>1483.1</v>
      </c>
      <c r="CJ71" s="158">
        <v>2.4424999999999999E-2</v>
      </c>
      <c r="CK71" s="159">
        <v>14.564</v>
      </c>
      <c r="CL71" s="6">
        <f t="shared" si="17"/>
        <v>3.7999999999993594E-4</v>
      </c>
      <c r="CM71" s="6">
        <f t="shared" si="13"/>
        <v>2.5076199999995775E-3</v>
      </c>
      <c r="CN71" s="159"/>
      <c r="CO71" s="159"/>
    </row>
    <row r="72" spans="1:93">
      <c r="A72" s="4">
        <v>8.1121999999999996</v>
      </c>
      <c r="B72" s="4">
        <f t="shared" si="2"/>
        <v>0.90913864931490806</v>
      </c>
      <c r="C72" s="6">
        <v>0.25037999999999999</v>
      </c>
      <c r="D72" s="6">
        <v>690.16</v>
      </c>
      <c r="E72" s="5">
        <v>8.0823000000000006E-2</v>
      </c>
      <c r="F72" s="6">
        <v>39.223999999999997</v>
      </c>
      <c r="G72" s="4">
        <f t="shared" si="3"/>
        <v>4.0615089800830217</v>
      </c>
      <c r="H72" s="4">
        <f t="shared" si="4"/>
        <v>4.742552154449184</v>
      </c>
      <c r="I72" s="6">
        <f t="shared" si="21"/>
        <v>1.2899999999999856E-3</v>
      </c>
      <c r="J72" s="6">
        <f t="shared" si="18"/>
        <v>1.0464737999999883E-2</v>
      </c>
      <c r="K72" s="2"/>
      <c r="M72" s="4">
        <v>8.1121999999999996</v>
      </c>
      <c r="N72" s="6">
        <v>0.38811000000000001</v>
      </c>
      <c r="O72" s="6">
        <v>1171</v>
      </c>
      <c r="P72" s="5">
        <v>0.13244</v>
      </c>
      <c r="Q72" s="6">
        <v>63.148000000000003</v>
      </c>
      <c r="R72" s="6">
        <f t="shared" si="22"/>
        <v>9.0000000000034497E-5</v>
      </c>
      <c r="S72" s="6">
        <f t="shared" si="19"/>
        <v>7.3009800000027982E-4</v>
      </c>
      <c r="T72" s="125"/>
      <c r="V72" s="11">
        <v>8.1121999999999996</v>
      </c>
      <c r="W72" s="12">
        <v>0.70409999999999995</v>
      </c>
      <c r="X72" s="12">
        <v>1631</v>
      </c>
      <c r="Y72" s="11">
        <v>7.3907E-2</v>
      </c>
      <c r="Z72" s="12">
        <v>35.826999999999998</v>
      </c>
      <c r="AA72" s="6">
        <f t="shared" si="23"/>
        <v>1.0999999999999899E-3</v>
      </c>
      <c r="AB72" s="6">
        <f t="shared" si="20"/>
        <v>8.9234199999999181E-3</v>
      </c>
      <c r="AE72" s="4">
        <v>8.1121999999999996</v>
      </c>
      <c r="AF72" s="6">
        <v>0.75639999999999996</v>
      </c>
      <c r="AG72" s="6">
        <v>1682.1</v>
      </c>
      <c r="AH72" s="6">
        <v>0.13219</v>
      </c>
      <c r="AI72" s="6">
        <v>63.54</v>
      </c>
      <c r="AJ72" s="6">
        <f t="shared" si="26"/>
        <v>1.0099999999999554E-3</v>
      </c>
      <c r="AK72" s="6">
        <f t="shared" si="27"/>
        <v>8.1933219999996369E-3</v>
      </c>
      <c r="AL72" s="125"/>
      <c r="AN72" s="4">
        <v>8.1121999999999996</v>
      </c>
      <c r="AO72" s="6">
        <v>0.83272000000000002</v>
      </c>
      <c r="AP72" s="6">
        <v>1775.6</v>
      </c>
      <c r="AQ72" s="6">
        <v>8.3333000000000004E-2</v>
      </c>
      <c r="AR72" s="6">
        <v>40.533999999999999</v>
      </c>
      <c r="AS72" s="6">
        <f t="shared" si="24"/>
        <v>1.5000000000000568E-3</v>
      </c>
      <c r="AT72" s="6">
        <f t="shared" si="25"/>
        <v>1.2168300000000461E-2</v>
      </c>
      <c r="AW72" s="41"/>
      <c r="AX72" s="257"/>
      <c r="AY72" s="257"/>
      <c r="AZ72" s="257"/>
      <c r="BA72" s="55">
        <v>1.0150999999999999</v>
      </c>
      <c r="BB72" s="52">
        <v>7.95</v>
      </c>
      <c r="BC72" s="56">
        <v>2.1206</v>
      </c>
      <c r="BD72" s="57">
        <v>3.4</v>
      </c>
      <c r="BE72" s="255"/>
      <c r="BF72" s="261"/>
      <c r="BG72" s="41" t="s">
        <v>38</v>
      </c>
      <c r="BK72" s="1">
        <f t="shared" si="11"/>
        <v>0.83442070368153254</v>
      </c>
      <c r="BL72" s="11">
        <v>6.83</v>
      </c>
      <c r="BM72" s="12">
        <v>0.37073</v>
      </c>
      <c r="BN72" s="12">
        <v>1116.9000000000001</v>
      </c>
      <c r="BO72" s="23">
        <v>1.1403999999999999E-2</v>
      </c>
      <c r="BP72" s="12">
        <v>6.5896999999999997</v>
      </c>
      <c r="BR72" s="11">
        <v>6.83</v>
      </c>
      <c r="BS72" s="12">
        <v>0.52405999999999997</v>
      </c>
      <c r="BT72" s="12">
        <v>1493.2</v>
      </c>
      <c r="BU72" s="23">
        <v>1.755E-2</v>
      </c>
      <c r="BV72" s="12">
        <v>10.177</v>
      </c>
      <c r="BW72" s="12"/>
      <c r="BX72" s="158">
        <v>6.83</v>
      </c>
      <c r="BY72" s="159">
        <v>0.60189999999999999</v>
      </c>
      <c r="BZ72" s="159">
        <v>1630.6</v>
      </c>
      <c r="CA72" s="158">
        <v>3.6415000000000003E-2</v>
      </c>
      <c r="CB72" s="159">
        <v>20.835000000000001</v>
      </c>
      <c r="CC72" s="6">
        <f t="shared" si="16"/>
        <v>3.4000000000000696E-4</v>
      </c>
      <c r="CD72" s="6">
        <f t="shared" si="12"/>
        <v>2.3222000000000477E-3</v>
      </c>
      <c r="CE72" s="159"/>
      <c r="CG72" s="158">
        <v>6.83</v>
      </c>
      <c r="CH72" s="159">
        <v>0.51534000000000002</v>
      </c>
      <c r="CI72" s="159">
        <v>1483.3</v>
      </c>
      <c r="CJ72" s="158">
        <v>3.8996999999999997E-2</v>
      </c>
      <c r="CK72" s="159">
        <v>22.297999999999998</v>
      </c>
      <c r="CL72" s="6">
        <f t="shared" si="17"/>
        <v>3.5000000000007248E-4</v>
      </c>
      <c r="CM72" s="6">
        <f t="shared" si="13"/>
        <v>2.3905000000004951E-3</v>
      </c>
      <c r="CN72" s="159"/>
      <c r="CO72" s="159"/>
    </row>
    <row r="73" spans="1:93">
      <c r="A73" s="4">
        <v>8.3961000000000006</v>
      </c>
      <c r="B73" s="4">
        <f t="shared" si="2"/>
        <v>0.92407760251512228</v>
      </c>
      <c r="C73" s="6">
        <v>0.25151000000000001</v>
      </c>
      <c r="D73" s="6">
        <v>690.7</v>
      </c>
      <c r="E73" s="5">
        <v>7.4186000000000002E-2</v>
      </c>
      <c r="F73" s="6">
        <v>34.755000000000003</v>
      </c>
      <c r="G73" s="4">
        <f t="shared" si="3"/>
        <v>4.0892134874229429</v>
      </c>
      <c r="H73" s="4">
        <f t="shared" si="4"/>
        <v>4.744088381889652</v>
      </c>
      <c r="I73" s="6">
        <f t="shared" si="21"/>
        <v>1.1300000000000199E-3</v>
      </c>
      <c r="J73" s="6">
        <f t="shared" si="18"/>
        <v>9.4875930000001673E-3</v>
      </c>
      <c r="K73" s="2"/>
      <c r="M73" s="4">
        <v>8.3961000000000006</v>
      </c>
      <c r="N73" s="6">
        <v>0.39196999999999999</v>
      </c>
      <c r="O73" s="6">
        <v>1172.8</v>
      </c>
      <c r="P73" s="5">
        <v>0.24113000000000001</v>
      </c>
      <c r="Q73" s="6">
        <v>113.07</v>
      </c>
      <c r="R73" s="6">
        <f t="shared" si="22"/>
        <v>3.8599999999999746E-3</v>
      </c>
      <c r="S73" s="6">
        <f t="shared" si="19"/>
        <v>3.2408945999999786E-2</v>
      </c>
      <c r="T73" s="125"/>
      <c r="V73" s="11">
        <v>8.3961000000000006</v>
      </c>
      <c r="W73" s="12">
        <v>0.70521</v>
      </c>
      <c r="X73" s="12">
        <v>1631.5</v>
      </c>
      <c r="Y73" s="11">
        <v>6.9985000000000006E-2</v>
      </c>
      <c r="Z73" s="12">
        <v>32.811999999999998</v>
      </c>
      <c r="AA73" s="6">
        <f t="shared" si="23"/>
        <v>1.1100000000000554E-3</v>
      </c>
      <c r="AB73" s="6">
        <f t="shared" si="20"/>
        <v>9.3196710000004665E-3</v>
      </c>
      <c r="AE73" s="4">
        <v>8.3961000000000006</v>
      </c>
      <c r="AF73" s="6">
        <v>0.75934000000000001</v>
      </c>
      <c r="AG73" s="6">
        <v>1683.5</v>
      </c>
      <c r="AH73" s="6">
        <v>0.19015000000000001</v>
      </c>
      <c r="AI73" s="6">
        <v>89.11</v>
      </c>
      <c r="AJ73" s="6">
        <f t="shared" si="26"/>
        <v>2.9400000000000537E-3</v>
      </c>
      <c r="AK73" s="6">
        <f t="shared" si="27"/>
        <v>2.4684534000000452E-2</v>
      </c>
      <c r="AL73" s="125"/>
      <c r="AN73" s="4">
        <v>8.3961000000000006</v>
      </c>
      <c r="AO73" s="6">
        <v>0.83370999999999995</v>
      </c>
      <c r="AP73" s="6">
        <v>1776.1</v>
      </c>
      <c r="AQ73" s="6">
        <v>6.6197000000000006E-2</v>
      </c>
      <c r="AR73" s="6">
        <v>31.003</v>
      </c>
      <c r="AS73" s="6">
        <f t="shared" si="24"/>
        <v>9.8999999999993538E-4</v>
      </c>
      <c r="AT73" s="6">
        <f t="shared" si="25"/>
        <v>8.3121389999994584E-3</v>
      </c>
      <c r="AW73" s="41"/>
      <c r="AX73" s="257"/>
      <c r="AY73" s="257"/>
      <c r="AZ73" s="257"/>
      <c r="BA73" s="58">
        <v>1.1930000000000001</v>
      </c>
      <c r="BB73" s="51">
        <v>6.71</v>
      </c>
      <c r="BC73" s="59">
        <v>2.6067999999999998</v>
      </c>
      <c r="BD73" s="51">
        <v>2.5659999999999998</v>
      </c>
      <c r="BE73" s="256"/>
      <c r="BF73" s="262"/>
      <c r="BG73" s="41"/>
      <c r="BK73" s="1">
        <f t="shared" si="11"/>
        <v>0.84935798166129883</v>
      </c>
      <c r="BL73" s="11">
        <v>7.069</v>
      </c>
      <c r="BM73" s="12">
        <v>0.37086000000000002</v>
      </c>
      <c r="BN73" s="12">
        <v>1117</v>
      </c>
      <c r="BO73" s="23">
        <v>1.2716999999999999E-2</v>
      </c>
      <c r="BP73" s="12">
        <v>7.0354999999999999</v>
      </c>
      <c r="BR73" s="11">
        <v>7.069</v>
      </c>
      <c r="BS73" s="12">
        <v>0.52422000000000002</v>
      </c>
      <c r="BT73" s="12">
        <v>1493.3</v>
      </c>
      <c r="BU73" s="23">
        <v>2.9814E-2</v>
      </c>
      <c r="BV73" s="12">
        <v>16.396999999999998</v>
      </c>
      <c r="BW73" s="12"/>
      <c r="BX73" s="158">
        <v>7.069</v>
      </c>
      <c r="BY73" s="159">
        <v>0.60265000000000002</v>
      </c>
      <c r="BZ73" s="159">
        <v>1631</v>
      </c>
      <c r="CA73" s="158">
        <v>4.7507000000000001E-2</v>
      </c>
      <c r="CB73" s="159">
        <v>26.449000000000002</v>
      </c>
      <c r="CC73" s="6">
        <f t="shared" si="16"/>
        <v>7.5000000000002842E-4</v>
      </c>
      <c r="CD73" s="6">
        <f t="shared" si="12"/>
        <v>5.3017500000002013E-3</v>
      </c>
      <c r="CE73" s="159"/>
      <c r="CG73" s="158">
        <v>7.069</v>
      </c>
      <c r="CH73" s="159">
        <v>0.51615</v>
      </c>
      <c r="CI73" s="159">
        <v>1483.8</v>
      </c>
      <c r="CJ73" s="158">
        <v>5.3224E-2</v>
      </c>
      <c r="CK73" s="159">
        <v>29.619</v>
      </c>
      <c r="CL73" s="6">
        <f t="shared" si="17"/>
        <v>8.099999999999774E-4</v>
      </c>
      <c r="CM73" s="6">
        <f t="shared" si="13"/>
        <v>5.7258899999998404E-3</v>
      </c>
      <c r="CN73" s="159"/>
      <c r="CO73" s="159"/>
    </row>
    <row r="74" spans="1:93">
      <c r="A74" s="4">
        <v>8.69</v>
      </c>
      <c r="B74" s="4">
        <f t="shared" si="2"/>
        <v>0.93901977644866641</v>
      </c>
      <c r="C74" s="6">
        <v>0.25259999999999999</v>
      </c>
      <c r="D74" s="6">
        <v>691.2</v>
      </c>
      <c r="E74" s="5">
        <v>6.7784999999999998E-2</v>
      </c>
      <c r="F74" s="6">
        <v>30.713999999999999</v>
      </c>
      <c r="G74" s="4">
        <f t="shared" si="3"/>
        <v>4.1158087959382383</v>
      </c>
      <c r="H74" s="4">
        <f t="shared" si="4"/>
        <v>4.7453363760913492</v>
      </c>
      <c r="I74" s="6">
        <f t="shared" si="21"/>
        <v>1.0899999999999799E-3</v>
      </c>
      <c r="J74" s="6">
        <f t="shared" ref="J74:J105" si="28">A74*I74</f>
        <v>9.4720999999998237E-3</v>
      </c>
      <c r="K74" s="2"/>
      <c r="M74" s="4">
        <v>8.69</v>
      </c>
      <c r="N74" s="6">
        <v>0.39532</v>
      </c>
      <c r="O74" s="6">
        <v>1174.4000000000001</v>
      </c>
      <c r="P74" s="5">
        <v>0.14002000000000001</v>
      </c>
      <c r="Q74" s="6">
        <v>64.013000000000005</v>
      </c>
      <c r="R74" s="6">
        <f t="shared" si="22"/>
        <v>3.3500000000000196E-3</v>
      </c>
      <c r="S74" s="6">
        <f t="shared" ref="S74:S105" si="29">M74*R74</f>
        <v>2.9111500000000168E-2</v>
      </c>
      <c r="T74" s="125"/>
      <c r="V74" s="11">
        <v>8.69</v>
      </c>
      <c r="W74" s="12">
        <v>0.70618999999999998</v>
      </c>
      <c r="X74" s="12">
        <v>1631.9</v>
      </c>
      <c r="Y74" s="11">
        <v>5.6669999999999998E-2</v>
      </c>
      <c r="Z74" s="12">
        <v>25.713000000000001</v>
      </c>
      <c r="AA74" s="6">
        <f t="shared" si="23"/>
        <v>9.7999999999998089E-4</v>
      </c>
      <c r="AB74" s="6">
        <f t="shared" ref="AB74:AB105" si="30">V74*AA74</f>
        <v>8.5161999999998333E-3</v>
      </c>
      <c r="AE74" s="4">
        <v>8.69</v>
      </c>
      <c r="AF74" s="6">
        <v>0.76209000000000005</v>
      </c>
      <c r="AG74" s="6">
        <v>1684.8</v>
      </c>
      <c r="AH74" s="6">
        <v>0.13250000000000001</v>
      </c>
      <c r="AI74" s="6">
        <v>60.356999999999999</v>
      </c>
      <c r="AJ74" s="6">
        <f t="shared" si="26"/>
        <v>2.7500000000000302E-3</v>
      </c>
      <c r="AK74" s="6">
        <f t="shared" si="27"/>
        <v>2.3897500000000262E-2</v>
      </c>
      <c r="AL74" s="125"/>
      <c r="AN74" s="4">
        <v>8.69</v>
      </c>
      <c r="AO74" s="6">
        <v>0.8347</v>
      </c>
      <c r="AP74" s="6">
        <v>1776.5</v>
      </c>
      <c r="AQ74" s="6">
        <v>6.6820000000000004E-2</v>
      </c>
      <c r="AR74" s="6">
        <v>30.231000000000002</v>
      </c>
      <c r="AS74" s="6">
        <f t="shared" si="24"/>
        <v>9.900000000000464E-4</v>
      </c>
      <c r="AT74" s="6">
        <f t="shared" si="25"/>
        <v>8.6031000000004031E-3</v>
      </c>
      <c r="AW74" s="41"/>
      <c r="AX74" s="257"/>
      <c r="AY74" s="257">
        <v>45</v>
      </c>
      <c r="AZ74" s="257">
        <v>50</v>
      </c>
      <c r="BA74" s="53">
        <v>0.96599999999999997</v>
      </c>
      <c r="BB74" s="60">
        <v>8.39</v>
      </c>
      <c r="BC74" s="44">
        <v>2</v>
      </c>
      <c r="BD74" s="45">
        <v>3.6760000000000002</v>
      </c>
      <c r="BE74" s="257">
        <v>6.72</v>
      </c>
      <c r="BF74" s="246">
        <v>1.1913350428667837</v>
      </c>
      <c r="BG74" s="41"/>
      <c r="BK74" s="1">
        <f t="shared" si="11"/>
        <v>0.86433305503339297</v>
      </c>
      <c r="BL74" s="11">
        <v>7.3170000000000002</v>
      </c>
      <c r="BM74" s="12">
        <v>0.37111</v>
      </c>
      <c r="BN74" s="12">
        <v>1117.0999999999999</v>
      </c>
      <c r="BO74" s="23">
        <v>2.0011000000000001E-2</v>
      </c>
      <c r="BP74" s="12">
        <v>10.726000000000001</v>
      </c>
      <c r="BR74" s="11">
        <v>7.3170000000000002</v>
      </c>
      <c r="BS74" s="12">
        <v>0.52495999999999998</v>
      </c>
      <c r="BT74" s="12">
        <v>1493.7</v>
      </c>
      <c r="BU74" s="23">
        <v>7.1877999999999997E-2</v>
      </c>
      <c r="BV74" s="12">
        <v>38.417000000000002</v>
      </c>
      <c r="BW74" s="12"/>
      <c r="BX74" s="158">
        <v>7.3170000000000002</v>
      </c>
      <c r="BY74" s="159">
        <v>0.60333000000000003</v>
      </c>
      <c r="BZ74" s="159">
        <v>1631.4</v>
      </c>
      <c r="CA74" s="158">
        <v>3.7961000000000002E-2</v>
      </c>
      <c r="CB74" s="159">
        <v>20.472000000000001</v>
      </c>
      <c r="CC74" s="6">
        <f t="shared" si="16"/>
        <v>6.8000000000001393E-4</v>
      </c>
      <c r="CD74" s="6">
        <f t="shared" si="12"/>
        <v>4.9755600000001019E-3</v>
      </c>
      <c r="CE74" s="159"/>
      <c r="CG74" s="158">
        <v>7.3170000000000002</v>
      </c>
      <c r="CH74" s="159">
        <v>0.51693</v>
      </c>
      <c r="CI74" s="159">
        <v>1484.2</v>
      </c>
      <c r="CJ74" s="158">
        <v>4.1000000000000002E-2</v>
      </c>
      <c r="CK74" s="159">
        <v>22.137</v>
      </c>
      <c r="CL74" s="6">
        <f t="shared" si="17"/>
        <v>7.8000000000000291E-4</v>
      </c>
      <c r="CM74" s="6">
        <f t="shared" si="13"/>
        <v>5.7072600000000213E-3</v>
      </c>
      <c r="CN74" s="159"/>
      <c r="CO74" s="159"/>
    </row>
    <row r="75" spans="1:93">
      <c r="A75" s="4">
        <v>8.9940999999999995</v>
      </c>
      <c r="B75" s="4">
        <f t="shared" ref="B75:B112" si="31">LOG(A75, 10)</f>
        <v>0.95395771191846479</v>
      </c>
      <c r="C75" s="6">
        <v>0.25352999999999998</v>
      </c>
      <c r="D75" s="6">
        <v>691.62</v>
      </c>
      <c r="E75" s="5">
        <v>5.4461000000000002E-2</v>
      </c>
      <c r="F75" s="6">
        <v>23.873999999999999</v>
      </c>
      <c r="G75" s="4">
        <f t="shared" ref="G75:G113" si="32">4.75-(8.3832*A75^-1.194)</f>
        <v>4.141326604886288</v>
      </c>
      <c r="H75" s="4">
        <f t="shared" ref="H75:H112" si="33">4.75+($H$2*EXP(-((A75/2/$H$3)^$H$4))+$H$2*EXP(-((A75/2/$H$3)^$H$4)))</f>
        <v>4.7463435089046424</v>
      </c>
      <c r="I75" s="6">
        <f t="shared" ref="I75:I106" si="34">C75-C74</f>
        <v>9.2999999999998639E-4</v>
      </c>
      <c r="J75" s="6">
        <f t="shared" si="28"/>
        <v>8.3645129999998773E-3</v>
      </c>
      <c r="K75" s="2"/>
      <c r="M75" s="4">
        <v>8.9940999999999995</v>
      </c>
      <c r="N75" s="6">
        <v>0.39616000000000001</v>
      </c>
      <c r="O75" s="6">
        <v>1174.8</v>
      </c>
      <c r="P75" s="5">
        <v>5.0083000000000003E-2</v>
      </c>
      <c r="Q75" s="6">
        <v>21.943000000000001</v>
      </c>
      <c r="R75" s="6">
        <f t="shared" ref="R75:R106" si="35">N75-N74</f>
        <v>8.4000000000000741E-4</v>
      </c>
      <c r="S75" s="6">
        <f t="shared" si="29"/>
        <v>7.5550440000000663E-3</v>
      </c>
      <c r="T75" s="125"/>
      <c r="V75" s="11">
        <v>8.9940999999999995</v>
      </c>
      <c r="W75" s="12">
        <v>0.70689999999999997</v>
      </c>
      <c r="X75" s="12">
        <v>1632.2</v>
      </c>
      <c r="Y75" s="11">
        <v>9.8598000000000005E-2</v>
      </c>
      <c r="Z75" s="12">
        <v>42.722999999999999</v>
      </c>
      <c r="AA75" s="6">
        <f t="shared" ref="AA75:AA106" si="36">W75-W74</f>
        <v>7.0999999999998842E-4</v>
      </c>
      <c r="AB75" s="6">
        <f t="shared" si="30"/>
        <v>6.3858109999998958E-3</v>
      </c>
      <c r="AE75" s="4">
        <v>8.9940999999999995</v>
      </c>
      <c r="AF75" s="6">
        <v>0.76329999999999998</v>
      </c>
      <c r="AG75" s="6">
        <v>1685.3</v>
      </c>
      <c r="AH75" s="6">
        <v>8.2780000000000006E-2</v>
      </c>
      <c r="AI75" s="6">
        <v>36.186</v>
      </c>
      <c r="AJ75" s="6">
        <f t="shared" si="26"/>
        <v>1.2099999999999334E-3</v>
      </c>
      <c r="AK75" s="6">
        <f t="shared" si="27"/>
        <v>1.08828609999994E-2</v>
      </c>
      <c r="AL75" s="125"/>
      <c r="AN75" s="4">
        <v>8.9940999999999995</v>
      </c>
      <c r="AO75" s="6">
        <v>0.83570999999999995</v>
      </c>
      <c r="AP75" s="6">
        <v>1777</v>
      </c>
      <c r="AQ75" s="6">
        <v>6.0358000000000002E-2</v>
      </c>
      <c r="AR75" s="6">
        <v>26.446000000000002</v>
      </c>
      <c r="AS75" s="6">
        <f t="shared" si="24"/>
        <v>1.0099999999999554E-3</v>
      </c>
      <c r="AT75" s="6">
        <f t="shared" si="25"/>
        <v>9.0840409999995986E-3</v>
      </c>
      <c r="AW75" s="41"/>
      <c r="AX75" s="257"/>
      <c r="AY75" s="257"/>
      <c r="AZ75" s="257"/>
      <c r="BA75" s="61">
        <v>1.0960000000000001</v>
      </c>
      <c r="BB75" s="62">
        <v>7.34</v>
      </c>
      <c r="BC75" s="63">
        <v>2.1947999999999999</v>
      </c>
      <c r="BD75" s="45">
        <v>3.2450000000000001</v>
      </c>
      <c r="BE75" s="257"/>
      <c r="BF75" s="247"/>
      <c r="BG75" s="41" t="s">
        <v>37</v>
      </c>
      <c r="BK75" s="1">
        <f t="shared" ref="BK75:BK118" si="37">LOG(BL75,10)</f>
        <v>0.87926795682461267</v>
      </c>
      <c r="BL75" s="11">
        <v>7.5730000000000004</v>
      </c>
      <c r="BM75" s="12">
        <v>0.37145</v>
      </c>
      <c r="BN75" s="12">
        <v>1117.3</v>
      </c>
      <c r="BO75" s="23">
        <v>2.2426999999999999E-2</v>
      </c>
      <c r="BP75" s="12">
        <v>11.657</v>
      </c>
      <c r="BR75" s="11">
        <v>7.5730000000000004</v>
      </c>
      <c r="BS75" s="12">
        <v>0.52637</v>
      </c>
      <c r="BT75" s="12">
        <v>1494.4</v>
      </c>
      <c r="BU75" s="23">
        <v>6.6545999999999994E-2</v>
      </c>
      <c r="BV75" s="12">
        <v>34.805999999999997</v>
      </c>
      <c r="BW75" s="12"/>
      <c r="BX75" s="158">
        <v>7.5730000000000004</v>
      </c>
      <c r="BY75" s="159">
        <v>0.60377999999999998</v>
      </c>
      <c r="BZ75" s="159">
        <v>1631.6</v>
      </c>
      <c r="CA75" s="158">
        <v>2.4517000000000001E-2</v>
      </c>
      <c r="CB75" s="159">
        <v>12.785</v>
      </c>
      <c r="CC75" s="6">
        <f t="shared" si="16"/>
        <v>4.4999999999995044E-4</v>
      </c>
      <c r="CD75" s="6">
        <f t="shared" ref="CD75:CD118" si="38">BX75*CC75</f>
        <v>3.4078499999996249E-3</v>
      </c>
      <c r="CE75" s="159"/>
      <c r="CG75" s="158">
        <v>7.5730000000000004</v>
      </c>
      <c r="CH75" s="159">
        <v>0.51737999999999995</v>
      </c>
      <c r="CI75" s="159">
        <v>1484.5</v>
      </c>
      <c r="CJ75" s="158">
        <v>2.5291000000000001E-2</v>
      </c>
      <c r="CK75" s="159">
        <v>13.177</v>
      </c>
      <c r="CL75" s="6">
        <f t="shared" si="17"/>
        <v>4.4999999999995044E-4</v>
      </c>
      <c r="CM75" s="6">
        <f t="shared" ref="CM75:CM118" si="39">CG75*CL75</f>
        <v>3.4078499999996249E-3</v>
      </c>
      <c r="CN75" s="159"/>
      <c r="CO75" s="159"/>
    </row>
    <row r="76" spans="1:93">
      <c r="A76" s="4">
        <v>9.3088999999999995</v>
      </c>
      <c r="B76" s="4">
        <f t="shared" si="31"/>
        <v>0.96889836496045512</v>
      </c>
      <c r="C76" s="6">
        <v>0.25422</v>
      </c>
      <c r="D76" s="6">
        <v>691.91</v>
      </c>
      <c r="E76" s="5">
        <v>6.2272000000000001E-2</v>
      </c>
      <c r="F76" s="6">
        <v>26.190999999999999</v>
      </c>
      <c r="G76" s="4">
        <f t="shared" si="32"/>
        <v>4.1658220241253954</v>
      </c>
      <c r="H76" s="4">
        <f t="shared" si="33"/>
        <v>4.7471515442158099</v>
      </c>
      <c r="I76" s="6">
        <f t="shared" si="34"/>
        <v>6.9000000000002393E-4</v>
      </c>
      <c r="J76" s="6">
        <f t="shared" si="28"/>
        <v>6.4231410000002223E-3</v>
      </c>
      <c r="K76" s="2"/>
      <c r="M76" s="4">
        <v>9.3088999999999995</v>
      </c>
      <c r="N76" s="6">
        <v>0.39681</v>
      </c>
      <c r="O76" s="6">
        <v>1175</v>
      </c>
      <c r="P76" s="5">
        <v>4.3005000000000002E-2</v>
      </c>
      <c r="Q76" s="6">
        <v>18.170999999999999</v>
      </c>
      <c r="R76" s="6">
        <f t="shared" si="35"/>
        <v>6.4999999999998392E-4</v>
      </c>
      <c r="S76" s="6">
        <f t="shared" si="29"/>
        <v>6.0507849999998503E-3</v>
      </c>
      <c r="T76" s="125"/>
      <c r="V76" s="11">
        <v>9.3088999999999995</v>
      </c>
      <c r="W76" s="12">
        <v>0.70913999999999999</v>
      </c>
      <c r="X76" s="12">
        <v>1633.2</v>
      </c>
      <c r="Y76" s="11">
        <v>0.17426</v>
      </c>
      <c r="Z76" s="12">
        <v>73.436999999999998</v>
      </c>
      <c r="AA76" s="6">
        <f t="shared" si="36"/>
        <v>2.2400000000000198E-3</v>
      </c>
      <c r="AB76" s="6">
        <f t="shared" si="30"/>
        <v>2.0851936000000182E-2</v>
      </c>
      <c r="AE76" s="4">
        <v>9.3088999999999995</v>
      </c>
      <c r="AF76" s="6">
        <v>0.76456000000000002</v>
      </c>
      <c r="AG76" s="6">
        <v>1685.9</v>
      </c>
      <c r="AH76" s="6">
        <v>8.4702E-2</v>
      </c>
      <c r="AI76" s="6">
        <v>35.779000000000003</v>
      </c>
      <c r="AJ76" s="6">
        <f t="shared" si="26"/>
        <v>1.2600000000000389E-3</v>
      </c>
      <c r="AK76" s="6">
        <f t="shared" si="27"/>
        <v>1.1729214000000361E-2</v>
      </c>
      <c r="AL76" s="125"/>
      <c r="AN76" s="4">
        <v>9.3088999999999995</v>
      </c>
      <c r="AO76" s="6">
        <v>0.83650000000000002</v>
      </c>
      <c r="AP76" s="6">
        <v>1777.3</v>
      </c>
      <c r="AQ76" s="6">
        <v>5.0809E-2</v>
      </c>
      <c r="AR76" s="6">
        <v>21.475999999999999</v>
      </c>
      <c r="AS76" s="6">
        <f t="shared" si="24"/>
        <v>7.9000000000006843E-4</v>
      </c>
      <c r="AT76" s="6">
        <f t="shared" si="25"/>
        <v>7.3540310000006362E-3</v>
      </c>
      <c r="AW76" s="41"/>
      <c r="AX76" s="257"/>
      <c r="AY76" s="257"/>
      <c r="AZ76" s="257"/>
      <c r="BA76" s="58">
        <v>1.2450000000000001</v>
      </c>
      <c r="BB76" s="64">
        <v>6.41</v>
      </c>
      <c r="BC76" s="65">
        <v>2.698</v>
      </c>
      <c r="BD76" s="45">
        <v>2.4510000000000001</v>
      </c>
      <c r="BE76" s="257"/>
      <c r="BF76" s="248"/>
      <c r="BG76" s="41"/>
      <c r="BK76" s="1">
        <f t="shared" si="37"/>
        <v>0.89419971822281397</v>
      </c>
      <c r="BL76" s="11">
        <v>7.8379000000000003</v>
      </c>
      <c r="BM76" s="12">
        <v>0.37178</v>
      </c>
      <c r="BN76" s="12">
        <v>1117.5</v>
      </c>
      <c r="BO76" s="23">
        <v>4.0078999999999997E-2</v>
      </c>
      <c r="BP76" s="12">
        <v>19.946999999999999</v>
      </c>
      <c r="BR76" s="11">
        <v>7.8379000000000003</v>
      </c>
      <c r="BS76" s="12">
        <v>0.52693999999999996</v>
      </c>
      <c r="BT76" s="12">
        <v>1494.7</v>
      </c>
      <c r="BU76" s="23">
        <v>2.6367999999999999E-2</v>
      </c>
      <c r="BV76" s="12">
        <v>13.335000000000001</v>
      </c>
      <c r="BW76" s="12"/>
      <c r="BX76" s="158">
        <v>7.8379000000000003</v>
      </c>
      <c r="BY76" s="159">
        <v>0.60406000000000004</v>
      </c>
      <c r="BZ76" s="159">
        <v>1631.7</v>
      </c>
      <c r="CA76" s="158">
        <v>2.0841999999999999E-2</v>
      </c>
      <c r="CB76" s="159">
        <v>10.436999999999999</v>
      </c>
      <c r="CC76" s="6">
        <f t="shared" ref="CC76:CC118" si="40">BY76-BY75</f>
        <v>2.8000000000005798E-4</v>
      </c>
      <c r="CD76" s="6">
        <f t="shared" si="38"/>
        <v>2.1946120000004544E-3</v>
      </c>
      <c r="CE76" s="159"/>
      <c r="CG76" s="158">
        <v>7.8379000000000003</v>
      </c>
      <c r="CH76" s="159">
        <v>0.51768000000000003</v>
      </c>
      <c r="CI76" s="159">
        <v>1484.6</v>
      </c>
      <c r="CJ76" s="158">
        <v>2.0594999999999999E-2</v>
      </c>
      <c r="CK76" s="159">
        <v>10.331</v>
      </c>
      <c r="CL76" s="6">
        <f t="shared" ref="CL76:CL118" si="41">CH76-CH75</f>
        <v>3.0000000000007798E-4</v>
      </c>
      <c r="CM76" s="6">
        <f t="shared" si="39"/>
        <v>2.3513700000006113E-3</v>
      </c>
      <c r="CN76" s="159"/>
      <c r="CO76" s="159"/>
    </row>
    <row r="77" spans="1:93">
      <c r="A77" s="4">
        <v>9.6347000000000005</v>
      </c>
      <c r="B77" s="4">
        <f t="shared" si="31"/>
        <v>0.9838381963788122</v>
      </c>
      <c r="C77" s="6">
        <v>0.25539000000000001</v>
      </c>
      <c r="D77" s="6">
        <v>692.4</v>
      </c>
      <c r="E77" s="5">
        <v>0.14365</v>
      </c>
      <c r="F77" s="6">
        <v>58.171999999999997</v>
      </c>
      <c r="G77" s="4">
        <f t="shared" si="32"/>
        <v>4.1893303845523153</v>
      </c>
      <c r="H77" s="4">
        <f t="shared" si="33"/>
        <v>4.7477954974571812</v>
      </c>
      <c r="I77" s="6">
        <f t="shared" si="34"/>
        <v>1.1700000000000044E-3</v>
      </c>
      <c r="J77" s="6">
        <f t="shared" si="28"/>
        <v>1.1272599000000043E-2</v>
      </c>
      <c r="K77" s="2"/>
      <c r="M77" s="4">
        <v>9.6347000000000005</v>
      </c>
      <c r="N77" s="6">
        <v>0.39744000000000002</v>
      </c>
      <c r="O77" s="6">
        <v>1175.3</v>
      </c>
      <c r="P77" s="5">
        <v>4.2036999999999998E-2</v>
      </c>
      <c r="Q77" s="6">
        <v>17.16</v>
      </c>
      <c r="R77" s="6">
        <f t="shared" si="35"/>
        <v>6.3000000000001943E-4</v>
      </c>
      <c r="S77" s="6">
        <f t="shared" si="29"/>
        <v>6.0698610000001875E-3</v>
      </c>
      <c r="T77" s="125"/>
      <c r="V77" s="11">
        <v>9.6347000000000005</v>
      </c>
      <c r="W77" s="12">
        <v>0.71211000000000002</v>
      </c>
      <c r="X77" s="12">
        <v>1634.4</v>
      </c>
      <c r="Y77" s="11">
        <v>0.14243</v>
      </c>
      <c r="Z77" s="12">
        <v>58.527000000000001</v>
      </c>
      <c r="AA77" s="6">
        <f t="shared" si="36"/>
        <v>2.9700000000000282E-3</v>
      </c>
      <c r="AB77" s="6">
        <f t="shared" si="30"/>
        <v>2.8615059000000272E-2</v>
      </c>
      <c r="AE77" s="4">
        <v>9.6347000000000005</v>
      </c>
      <c r="AF77" s="6">
        <v>0.76583000000000001</v>
      </c>
      <c r="AG77" s="6">
        <v>1686.4</v>
      </c>
      <c r="AH77" s="6">
        <v>6.7033999999999996E-2</v>
      </c>
      <c r="AI77" s="6">
        <v>27.486999999999998</v>
      </c>
      <c r="AJ77" s="6">
        <f t="shared" si="26"/>
        <v>1.2699999999999934E-3</v>
      </c>
      <c r="AK77" s="6">
        <f t="shared" si="27"/>
        <v>1.2236068999999936E-2</v>
      </c>
      <c r="AL77" s="125"/>
      <c r="AN77" s="4">
        <v>9.6347000000000005</v>
      </c>
      <c r="AO77" s="6">
        <v>0.83723000000000003</v>
      </c>
      <c r="AP77" s="6">
        <v>1777.6</v>
      </c>
      <c r="AQ77" s="6">
        <v>4.8439000000000003E-2</v>
      </c>
      <c r="AR77" s="6">
        <v>19.774999999999999</v>
      </c>
      <c r="AS77" s="6">
        <f t="shared" si="24"/>
        <v>7.3000000000000842E-4</v>
      </c>
      <c r="AT77" s="6">
        <f t="shared" si="25"/>
        <v>7.0333310000000818E-3</v>
      </c>
      <c r="AW77" s="41"/>
      <c r="AX77" s="257"/>
      <c r="AY77" s="257">
        <v>60</v>
      </c>
      <c r="AZ77" s="257">
        <v>56</v>
      </c>
      <c r="BA77" s="53">
        <v>0.96599999999999997</v>
      </c>
      <c r="BB77" s="60">
        <v>8.39</v>
      </c>
      <c r="BC77" s="46">
        <v>2</v>
      </c>
      <c r="BD77" s="47">
        <v>3.6760000000000002</v>
      </c>
      <c r="BE77" s="252">
        <v>6.2</v>
      </c>
      <c r="BF77" s="246">
        <v>1.2851681494609442</v>
      </c>
      <c r="BG77" s="41"/>
      <c r="BK77" s="1">
        <f t="shared" si="37"/>
        <v>0.90913864931490806</v>
      </c>
      <c r="BL77" s="11">
        <v>8.1121999999999996</v>
      </c>
      <c r="BM77" s="12">
        <v>0.37264999999999998</v>
      </c>
      <c r="BN77" s="12">
        <v>1117.9000000000001</v>
      </c>
      <c r="BO77" s="23">
        <v>4.3787E-2</v>
      </c>
      <c r="BP77" s="12">
        <v>21.347000000000001</v>
      </c>
      <c r="BR77" s="11">
        <v>8.1121999999999996</v>
      </c>
      <c r="BS77" s="12">
        <v>0.52715999999999996</v>
      </c>
      <c r="BT77" s="12">
        <v>1494.8</v>
      </c>
      <c r="BU77" s="23">
        <v>1.8044000000000001E-2</v>
      </c>
      <c r="BV77" s="12">
        <v>8.7187999999999999</v>
      </c>
      <c r="BW77" s="12"/>
      <c r="BX77" s="158">
        <v>8.1121999999999996</v>
      </c>
      <c r="BY77" s="159">
        <v>0.60440000000000005</v>
      </c>
      <c r="BZ77" s="159">
        <v>1631.9</v>
      </c>
      <c r="CA77" s="158">
        <v>1.813E-2</v>
      </c>
      <c r="CB77" s="159">
        <v>8.8291000000000004</v>
      </c>
      <c r="CC77" s="6">
        <f t="shared" si="40"/>
        <v>3.4000000000000696E-4</v>
      </c>
      <c r="CD77" s="6">
        <f t="shared" si="38"/>
        <v>2.7581480000000566E-3</v>
      </c>
      <c r="CE77" s="159"/>
      <c r="CG77" s="158">
        <v>8.1121999999999996</v>
      </c>
      <c r="CH77" s="159">
        <v>0.51798999999999995</v>
      </c>
      <c r="CI77" s="159">
        <v>1484.8</v>
      </c>
      <c r="CJ77" s="158">
        <v>2.128E-2</v>
      </c>
      <c r="CK77" s="159">
        <v>10.308</v>
      </c>
      <c r="CL77" s="6">
        <f t="shared" si="41"/>
        <v>3.0999999999992145E-4</v>
      </c>
      <c r="CM77" s="6">
        <f t="shared" si="39"/>
        <v>2.5147819999993626E-3</v>
      </c>
      <c r="CN77" s="159"/>
      <c r="CO77" s="159"/>
    </row>
    <row r="78" spans="1:93">
      <c r="A78" s="4">
        <v>9.9719999999999995</v>
      </c>
      <c r="B78" s="4">
        <f t="shared" si="31"/>
        <v>0.99878226983173557</v>
      </c>
      <c r="C78" s="6">
        <v>0.25852000000000003</v>
      </c>
      <c r="D78" s="6">
        <v>693.65</v>
      </c>
      <c r="E78" s="5">
        <v>0.20321</v>
      </c>
      <c r="F78" s="6">
        <v>80.174000000000007</v>
      </c>
      <c r="G78" s="4">
        <f t="shared" si="32"/>
        <v>4.2118990024339134</v>
      </c>
      <c r="H78" s="4">
        <f t="shared" si="33"/>
        <v>4.7483054504980835</v>
      </c>
      <c r="I78" s="6">
        <f t="shared" si="34"/>
        <v>3.1300000000000217E-3</v>
      </c>
      <c r="J78" s="6">
        <f t="shared" si="28"/>
        <v>3.1212360000000213E-2</v>
      </c>
      <c r="K78" s="2"/>
      <c r="M78" s="4">
        <v>9.9719999999999995</v>
      </c>
      <c r="N78" s="6">
        <v>0.39806999999999998</v>
      </c>
      <c r="O78" s="6">
        <v>1175.5999999999999</v>
      </c>
      <c r="P78" s="5">
        <v>4.0515000000000002E-2</v>
      </c>
      <c r="Q78" s="6">
        <v>15.988</v>
      </c>
      <c r="R78" s="6">
        <f t="shared" si="35"/>
        <v>6.2999999999996392E-4</v>
      </c>
      <c r="S78" s="6">
        <f t="shared" si="29"/>
        <v>6.2823599999996399E-3</v>
      </c>
      <c r="T78" s="125"/>
      <c r="V78" s="11">
        <v>9.9719999999999995</v>
      </c>
      <c r="W78" s="12">
        <v>0.71340000000000003</v>
      </c>
      <c r="X78" s="12">
        <v>1635</v>
      </c>
      <c r="Y78" s="11">
        <v>8.2574999999999996E-2</v>
      </c>
      <c r="Z78" s="12">
        <v>32.585000000000001</v>
      </c>
      <c r="AA78" s="6">
        <f t="shared" si="36"/>
        <v>1.2900000000000134E-3</v>
      </c>
      <c r="AB78" s="6">
        <f t="shared" si="30"/>
        <v>1.2863880000000133E-2</v>
      </c>
      <c r="AE78" s="4">
        <v>9.9719999999999995</v>
      </c>
      <c r="AF78" s="6">
        <v>0.76656000000000002</v>
      </c>
      <c r="AG78" s="6">
        <v>1686.7</v>
      </c>
      <c r="AH78" s="6">
        <v>6.4758999999999997E-2</v>
      </c>
      <c r="AI78" s="6">
        <v>25.428000000000001</v>
      </c>
      <c r="AJ78" s="6">
        <f t="shared" si="26"/>
        <v>7.3000000000000842E-4</v>
      </c>
      <c r="AK78" s="6">
        <f t="shared" si="27"/>
        <v>7.2795600000000833E-3</v>
      </c>
      <c r="AL78" s="125"/>
      <c r="AN78" s="4">
        <v>9.9719999999999995</v>
      </c>
      <c r="AO78" s="6">
        <v>0.83794999999999997</v>
      </c>
      <c r="AP78" s="6">
        <v>1777.9</v>
      </c>
      <c r="AQ78" s="6">
        <v>6.7815E-2</v>
      </c>
      <c r="AR78" s="6">
        <v>26.609000000000002</v>
      </c>
      <c r="AS78" s="6">
        <f t="shared" si="24"/>
        <v>7.1999999999994291E-4</v>
      </c>
      <c r="AT78" s="6">
        <f t="shared" si="25"/>
        <v>7.17983999999943E-3</v>
      </c>
      <c r="AU78" s="4"/>
      <c r="AW78" s="41"/>
      <c r="AX78" s="257"/>
      <c r="AY78" s="257"/>
      <c r="AZ78" s="257"/>
      <c r="BA78" s="61">
        <v>1.0960000000000001</v>
      </c>
      <c r="BB78" s="62">
        <v>7.34</v>
      </c>
      <c r="BC78" s="63">
        <v>2.1947999999999999</v>
      </c>
      <c r="BD78" s="45">
        <v>3.2450000000000001</v>
      </c>
      <c r="BE78" s="252"/>
      <c r="BF78" s="247"/>
      <c r="BG78" s="41" t="s">
        <v>37</v>
      </c>
      <c r="BK78" s="1">
        <f t="shared" si="37"/>
        <v>0.92407760251512228</v>
      </c>
      <c r="BL78" s="11">
        <v>8.3961000000000006</v>
      </c>
      <c r="BM78" s="12">
        <v>0.37308000000000002</v>
      </c>
      <c r="BN78" s="12">
        <v>1118.0999999999999</v>
      </c>
      <c r="BO78" s="23">
        <v>2.4362000000000002E-2</v>
      </c>
      <c r="BP78" s="12">
        <v>11.446999999999999</v>
      </c>
      <c r="BR78" s="11">
        <v>8.3961000000000006</v>
      </c>
      <c r="BS78" s="12">
        <v>0.52747999999999995</v>
      </c>
      <c r="BT78" s="12">
        <v>1495</v>
      </c>
      <c r="BU78" s="23">
        <v>2.0969000000000002E-2</v>
      </c>
      <c r="BV78" s="12">
        <v>9.8248999999999995</v>
      </c>
      <c r="BW78" s="12"/>
      <c r="BX78" s="158">
        <v>8.3961000000000006</v>
      </c>
      <c r="BY78" s="159">
        <v>0.60460000000000003</v>
      </c>
      <c r="BZ78" s="159">
        <v>1632</v>
      </c>
      <c r="CA78" s="158">
        <v>1.6480000000000002E-2</v>
      </c>
      <c r="CB78" s="159">
        <v>7.6882999999999999</v>
      </c>
      <c r="CC78" s="6">
        <f t="shared" si="40"/>
        <v>1.9999999999997797E-4</v>
      </c>
      <c r="CD78" s="6">
        <f t="shared" si="38"/>
        <v>1.6792199999998152E-3</v>
      </c>
      <c r="CE78" s="159"/>
      <c r="CG78" s="158">
        <v>8.3961000000000006</v>
      </c>
      <c r="CH78" s="159">
        <v>0.51832</v>
      </c>
      <c r="CI78" s="159">
        <v>1484.9</v>
      </c>
      <c r="CJ78" s="158">
        <v>2.1576999999999999E-2</v>
      </c>
      <c r="CK78" s="159">
        <v>10.111000000000001</v>
      </c>
      <c r="CL78" s="6">
        <f t="shared" si="41"/>
        <v>3.3000000000005247E-4</v>
      </c>
      <c r="CM78" s="6">
        <f t="shared" si="39"/>
        <v>2.7707130000004408E-3</v>
      </c>
      <c r="CN78" s="159"/>
      <c r="CO78" s="159"/>
    </row>
    <row r="79" spans="1:93">
      <c r="A79" s="4">
        <v>10.321</v>
      </c>
      <c r="B79" s="4">
        <f t="shared" si="31"/>
        <v>1.013721778051063</v>
      </c>
      <c r="C79" s="6">
        <v>0.26146999999999998</v>
      </c>
      <c r="D79" s="6">
        <v>694.8</v>
      </c>
      <c r="E79" s="5">
        <v>0.13566</v>
      </c>
      <c r="F79" s="6">
        <v>52.091000000000001</v>
      </c>
      <c r="G79" s="4">
        <f t="shared" si="32"/>
        <v>4.2335526844303839</v>
      </c>
      <c r="H79" s="4">
        <f t="shared" si="33"/>
        <v>4.74870630763035</v>
      </c>
      <c r="I79" s="6">
        <f t="shared" si="34"/>
        <v>2.9499999999999527E-3</v>
      </c>
      <c r="J79" s="6">
        <f t="shared" si="28"/>
        <v>3.0446949999999511E-2</v>
      </c>
      <c r="K79" s="2"/>
      <c r="M79" s="4">
        <v>10.321</v>
      </c>
      <c r="N79" s="6">
        <v>0.39865</v>
      </c>
      <c r="O79" s="6">
        <v>1175.8</v>
      </c>
      <c r="P79" s="5">
        <v>3.2884999999999998E-2</v>
      </c>
      <c r="Q79" s="6">
        <v>12.571</v>
      </c>
      <c r="R79" s="6">
        <f t="shared" si="35"/>
        <v>5.8000000000002494E-4</v>
      </c>
      <c r="S79" s="6">
        <f t="shared" si="29"/>
        <v>5.9861800000002574E-3</v>
      </c>
      <c r="T79" s="125"/>
      <c r="V79" s="11">
        <v>10.321</v>
      </c>
      <c r="W79" s="12">
        <v>0.71457999999999999</v>
      </c>
      <c r="X79" s="12">
        <v>1635.4</v>
      </c>
      <c r="Y79" s="11">
        <v>7.9033999999999993E-2</v>
      </c>
      <c r="Z79" s="12">
        <v>30.114999999999998</v>
      </c>
      <c r="AA79" s="6">
        <f t="shared" si="36"/>
        <v>1.1799999999999589E-3</v>
      </c>
      <c r="AB79" s="6">
        <f t="shared" si="30"/>
        <v>1.2178779999999575E-2</v>
      </c>
      <c r="AE79" s="4">
        <v>10.321</v>
      </c>
      <c r="AF79" s="6">
        <v>0.76776999999999995</v>
      </c>
      <c r="AG79" s="6">
        <v>1687.1</v>
      </c>
      <c r="AH79" s="6">
        <v>0.15189</v>
      </c>
      <c r="AI79" s="6">
        <v>57.405999999999999</v>
      </c>
      <c r="AJ79" s="6">
        <f t="shared" si="26"/>
        <v>1.2099999999999334E-3</v>
      </c>
      <c r="AK79" s="6">
        <f t="shared" si="27"/>
        <v>1.2488409999999311E-2</v>
      </c>
      <c r="AL79" s="125"/>
      <c r="AN79" s="4">
        <v>10.321</v>
      </c>
      <c r="AO79" s="6">
        <v>0.83925000000000005</v>
      </c>
      <c r="AP79" s="6">
        <v>1778.4</v>
      </c>
      <c r="AQ79" s="6">
        <v>0.16228000000000001</v>
      </c>
      <c r="AR79" s="6">
        <v>61.337000000000003</v>
      </c>
      <c r="AS79" s="6">
        <f t="shared" si="24"/>
        <v>1.3000000000000789E-3</v>
      </c>
      <c r="AT79" s="6">
        <f t="shared" si="25"/>
        <v>1.3417300000000814E-2</v>
      </c>
      <c r="AW79" s="41"/>
      <c r="AX79" s="257"/>
      <c r="AY79" s="257"/>
      <c r="AZ79" s="257"/>
      <c r="BA79" s="58">
        <v>1.2450000000000001</v>
      </c>
      <c r="BB79" s="64">
        <v>6.41</v>
      </c>
      <c r="BC79" s="58">
        <v>2.698</v>
      </c>
      <c r="BD79" s="59">
        <v>2.4510000000000001</v>
      </c>
      <c r="BE79" s="253"/>
      <c r="BF79" s="248"/>
      <c r="BG79" s="41"/>
      <c r="BK79" s="1">
        <f t="shared" si="37"/>
        <v>0.93901977644866641</v>
      </c>
      <c r="BL79" s="11">
        <v>8.69</v>
      </c>
      <c r="BM79" s="12">
        <v>0.37337999999999999</v>
      </c>
      <c r="BN79" s="12">
        <v>1118.2</v>
      </c>
      <c r="BO79" s="23">
        <v>1.8780999999999999E-2</v>
      </c>
      <c r="BP79" s="12">
        <v>8.5098000000000003</v>
      </c>
      <c r="BR79" s="11">
        <v>8.69</v>
      </c>
      <c r="BS79" s="12">
        <v>0.52778000000000003</v>
      </c>
      <c r="BT79" s="12">
        <v>1495.1</v>
      </c>
      <c r="BU79" s="23">
        <v>1.4799E-2</v>
      </c>
      <c r="BV79" s="12">
        <v>6.7366999999999999</v>
      </c>
      <c r="BW79" s="12"/>
      <c r="BX79" s="158">
        <v>8.69</v>
      </c>
      <c r="BY79" s="159">
        <v>0.60489999999999999</v>
      </c>
      <c r="BZ79" s="159">
        <v>1632.1</v>
      </c>
      <c r="CA79" s="158">
        <v>3.5449000000000001E-2</v>
      </c>
      <c r="CB79" s="159">
        <v>15.925000000000001</v>
      </c>
      <c r="CC79" s="6">
        <f t="shared" si="40"/>
        <v>2.9999999999996696E-4</v>
      </c>
      <c r="CD79" s="6">
        <f t="shared" si="38"/>
        <v>2.6069999999997128E-3</v>
      </c>
      <c r="CE79" s="159"/>
      <c r="CG79" s="158">
        <v>8.69</v>
      </c>
      <c r="CH79" s="159">
        <v>0.51863999999999999</v>
      </c>
      <c r="CI79" s="159">
        <v>1485.1</v>
      </c>
      <c r="CJ79" s="158">
        <v>2.0029999999999999E-2</v>
      </c>
      <c r="CK79" s="159">
        <v>9.0734999999999992</v>
      </c>
      <c r="CL79" s="6">
        <f t="shared" si="41"/>
        <v>3.1999999999998696E-4</v>
      </c>
      <c r="CM79" s="6">
        <f t="shared" si="39"/>
        <v>2.7807999999998867E-3</v>
      </c>
      <c r="CN79" s="159"/>
      <c r="CO79" s="159"/>
    </row>
    <row r="80" spans="1:93">
      <c r="A80" s="4">
        <v>10.682</v>
      </c>
      <c r="B80" s="4">
        <f t="shared" si="31"/>
        <v>1.0286525736331185</v>
      </c>
      <c r="C80" s="6">
        <v>0.26257000000000003</v>
      </c>
      <c r="D80" s="6">
        <v>695.21</v>
      </c>
      <c r="E80" s="5">
        <v>6.3791E-2</v>
      </c>
      <c r="F80" s="6">
        <v>23.547000000000001</v>
      </c>
      <c r="G80" s="4">
        <f t="shared" si="32"/>
        <v>4.2543231291571733</v>
      </c>
      <c r="H80" s="4">
        <f t="shared" si="33"/>
        <v>4.7490191589607669</v>
      </c>
      <c r="I80" s="6">
        <f t="shared" si="34"/>
        <v>1.1000000000000454E-3</v>
      </c>
      <c r="J80" s="6">
        <f t="shared" si="28"/>
        <v>1.1750200000000485E-2</v>
      </c>
      <c r="K80" s="2"/>
      <c r="M80" s="4">
        <v>10.682</v>
      </c>
      <c r="N80" s="6">
        <v>0.39905000000000002</v>
      </c>
      <c r="O80" s="6">
        <v>1175.9000000000001</v>
      </c>
      <c r="P80" s="5">
        <v>2.3837000000000001E-2</v>
      </c>
      <c r="Q80" s="6">
        <v>8.7927999999999997</v>
      </c>
      <c r="R80" s="6">
        <f t="shared" si="35"/>
        <v>4.0000000000001146E-4</v>
      </c>
      <c r="S80" s="6">
        <f t="shared" si="29"/>
        <v>4.2728000000001225E-3</v>
      </c>
      <c r="T80" s="125"/>
      <c r="V80" s="11">
        <v>10.682</v>
      </c>
      <c r="W80" s="12">
        <v>0.71575999999999995</v>
      </c>
      <c r="X80" s="12">
        <v>1635.9</v>
      </c>
      <c r="Y80" s="11">
        <v>7.4184E-2</v>
      </c>
      <c r="Z80" s="12">
        <v>27.343</v>
      </c>
      <c r="AA80" s="6">
        <f t="shared" si="36"/>
        <v>1.1799999999999589E-3</v>
      </c>
      <c r="AB80" s="6">
        <f t="shared" si="30"/>
        <v>1.2604759999999561E-2</v>
      </c>
      <c r="AE80" s="4">
        <v>10.682</v>
      </c>
      <c r="AF80" s="6">
        <v>0.77110000000000001</v>
      </c>
      <c r="AG80" s="6">
        <v>1688.4</v>
      </c>
      <c r="AH80" s="6">
        <v>0.18429999999999999</v>
      </c>
      <c r="AI80" s="6">
        <v>68.090999999999994</v>
      </c>
      <c r="AJ80" s="6">
        <f t="shared" si="26"/>
        <v>3.3300000000000551E-3</v>
      </c>
      <c r="AK80" s="6">
        <f t="shared" si="27"/>
        <v>3.5571060000000591E-2</v>
      </c>
      <c r="AL80" s="125"/>
      <c r="AN80" s="4">
        <v>10.682</v>
      </c>
      <c r="AO80" s="6">
        <v>0.84279000000000004</v>
      </c>
      <c r="AP80" s="6">
        <v>1779.8</v>
      </c>
      <c r="AQ80" s="6">
        <v>0.2</v>
      </c>
      <c r="AR80" s="6">
        <v>73.864000000000004</v>
      </c>
      <c r="AS80" s="6">
        <f t="shared" si="24"/>
        <v>3.5399999999999876E-3</v>
      </c>
      <c r="AT80" s="6">
        <f t="shared" si="25"/>
        <v>3.7814279999999867E-2</v>
      </c>
      <c r="AW80" s="41"/>
      <c r="AX80" s="257"/>
      <c r="AY80" s="257">
        <v>75</v>
      </c>
      <c r="AZ80" s="257">
        <v>62</v>
      </c>
      <c r="BA80" s="53">
        <v>1.0069999999999999</v>
      </c>
      <c r="BB80" s="60">
        <v>8.02</v>
      </c>
      <c r="BC80" s="44">
        <v>2</v>
      </c>
      <c r="BD80" s="45">
        <v>3.6760000000000002</v>
      </c>
      <c r="BE80" s="254">
        <v>6.77</v>
      </c>
      <c r="BF80" s="246">
        <v>1.1829912473798905</v>
      </c>
      <c r="BG80" s="41"/>
      <c r="BK80" s="1">
        <f t="shared" si="37"/>
        <v>0.95395771191846479</v>
      </c>
      <c r="BL80" s="11">
        <v>8.9940999999999995</v>
      </c>
      <c r="BM80" s="12">
        <v>0.37364000000000003</v>
      </c>
      <c r="BN80" s="12">
        <v>1118.4000000000001</v>
      </c>
      <c r="BO80" s="23">
        <v>1.5968E-2</v>
      </c>
      <c r="BP80" s="12">
        <v>6.9945000000000004</v>
      </c>
      <c r="BR80" s="11">
        <v>8.9940999999999995</v>
      </c>
      <c r="BS80" s="12">
        <v>0.52791999999999994</v>
      </c>
      <c r="BT80" s="12">
        <v>1495.2</v>
      </c>
      <c r="BU80" s="23">
        <v>2.5777999999999999E-2</v>
      </c>
      <c r="BV80" s="12">
        <v>11.148999999999999</v>
      </c>
      <c r="BW80" s="12"/>
      <c r="BX80" s="158">
        <v>8.9940999999999995</v>
      </c>
      <c r="BY80" s="159">
        <v>0.60565999999999998</v>
      </c>
      <c r="BZ80" s="159">
        <v>1632.5</v>
      </c>
      <c r="CA80" s="158">
        <v>4.2130000000000001E-2</v>
      </c>
      <c r="CB80" s="159">
        <v>18.486999999999998</v>
      </c>
      <c r="CC80" s="6">
        <f t="shared" si="40"/>
        <v>7.5999999999998291E-4</v>
      </c>
      <c r="CD80" s="6">
        <f t="shared" si="38"/>
        <v>6.8355159999998463E-3</v>
      </c>
      <c r="CE80" s="159"/>
      <c r="CG80" s="158">
        <v>8.9940999999999995</v>
      </c>
      <c r="CH80" s="159">
        <v>0.51892000000000005</v>
      </c>
      <c r="CI80" s="159">
        <v>1485.2</v>
      </c>
      <c r="CJ80" s="158">
        <v>3.3195000000000002E-2</v>
      </c>
      <c r="CK80" s="159">
        <v>14.406000000000001</v>
      </c>
      <c r="CL80" s="6">
        <f t="shared" si="41"/>
        <v>2.8000000000005798E-4</v>
      </c>
      <c r="CM80" s="6">
        <f t="shared" si="39"/>
        <v>2.5183480000005214E-3</v>
      </c>
      <c r="CN80" s="159"/>
      <c r="CO80" s="159"/>
    </row>
    <row r="81" spans="1:93">
      <c r="A81" s="4">
        <v>11.055999999999999</v>
      </c>
      <c r="B81" s="4">
        <f t="shared" si="31"/>
        <v>1.0435980300301231</v>
      </c>
      <c r="C81" s="6">
        <v>0.26336999999999999</v>
      </c>
      <c r="D81" s="6">
        <v>695.5</v>
      </c>
      <c r="E81" s="5">
        <v>5.4482999999999997E-2</v>
      </c>
      <c r="F81" s="6">
        <v>19.373999999999999</v>
      </c>
      <c r="G81" s="4">
        <f t="shared" si="32"/>
        <v>4.2742774047150851</v>
      </c>
      <c r="H81" s="4">
        <f t="shared" si="33"/>
        <v>4.7492619494938664</v>
      </c>
      <c r="I81" s="6">
        <f t="shared" si="34"/>
        <v>7.999999999999674E-4</v>
      </c>
      <c r="J81" s="6">
        <f t="shared" si="28"/>
        <v>8.8447999999996391E-3</v>
      </c>
      <c r="K81" s="2"/>
      <c r="M81" s="4">
        <v>11.055999999999999</v>
      </c>
      <c r="N81" s="6">
        <v>0.39937</v>
      </c>
      <c r="O81" s="6">
        <v>1176</v>
      </c>
      <c r="P81" s="5">
        <v>2.2176000000000001E-2</v>
      </c>
      <c r="Q81" s="6">
        <v>7.8787000000000003</v>
      </c>
      <c r="R81" s="6">
        <f t="shared" si="35"/>
        <v>3.1999999999998696E-4</v>
      </c>
      <c r="S81" s="6">
        <f t="shared" si="29"/>
        <v>3.5379199999998555E-3</v>
      </c>
      <c r="T81" s="125"/>
      <c r="V81" s="11">
        <v>11.055999999999999</v>
      </c>
      <c r="W81" s="12">
        <v>0.71679000000000004</v>
      </c>
      <c r="X81" s="12">
        <v>1636.2</v>
      </c>
      <c r="Y81" s="11">
        <v>6.9242999999999999E-2</v>
      </c>
      <c r="Z81" s="12">
        <v>24.629000000000001</v>
      </c>
      <c r="AA81" s="6">
        <f t="shared" si="36"/>
        <v>1.0300000000000864E-3</v>
      </c>
      <c r="AB81" s="6">
        <f t="shared" si="30"/>
        <v>1.1387680000000955E-2</v>
      </c>
      <c r="AE81" s="4">
        <v>11.055999999999999</v>
      </c>
      <c r="AF81" s="6">
        <v>0.77327999999999997</v>
      </c>
      <c r="AG81" s="6">
        <v>1689.2</v>
      </c>
      <c r="AH81" s="6">
        <v>9.5644999999999994E-2</v>
      </c>
      <c r="AI81" s="6">
        <v>34.325000000000003</v>
      </c>
      <c r="AJ81" s="6">
        <f t="shared" si="26"/>
        <v>2.1799999999999597E-3</v>
      </c>
      <c r="AK81" s="6">
        <f t="shared" si="27"/>
        <v>2.4102079999999554E-2</v>
      </c>
      <c r="AL81" s="125"/>
      <c r="AN81" s="4">
        <v>11.055999999999999</v>
      </c>
      <c r="AO81" s="6">
        <v>0.84523000000000004</v>
      </c>
      <c r="AP81" s="6">
        <v>1780.6</v>
      </c>
      <c r="AQ81" s="6">
        <v>0.11236</v>
      </c>
      <c r="AR81" s="6">
        <v>40.276000000000003</v>
      </c>
      <c r="AS81" s="6">
        <f t="shared" si="24"/>
        <v>2.4399999999999977E-3</v>
      </c>
      <c r="AT81" s="6">
        <f t="shared" si="25"/>
        <v>2.6976639999999972E-2</v>
      </c>
      <c r="AW81" s="41"/>
      <c r="AX81" s="257"/>
      <c r="AY81" s="257"/>
      <c r="AZ81" s="257"/>
      <c r="BA81" s="61">
        <v>1.0960000000000001</v>
      </c>
      <c r="BB81" s="62">
        <v>7.34</v>
      </c>
      <c r="BC81" s="63">
        <v>2.1947999999999999</v>
      </c>
      <c r="BD81" s="45">
        <v>3.2450000000000001</v>
      </c>
      <c r="BE81" s="255"/>
      <c r="BF81" s="247"/>
      <c r="BG81" s="41" t="s">
        <v>37</v>
      </c>
      <c r="BK81" s="1">
        <f t="shared" si="37"/>
        <v>0.96889836496045512</v>
      </c>
      <c r="BL81" s="11">
        <v>9.3088999999999995</v>
      </c>
      <c r="BM81" s="12">
        <v>0.37386000000000003</v>
      </c>
      <c r="BN81" s="12">
        <v>1118.4000000000001</v>
      </c>
      <c r="BO81" s="23">
        <v>1.3613999999999999E-2</v>
      </c>
      <c r="BP81" s="12">
        <v>5.7521000000000004</v>
      </c>
      <c r="BR81" s="11">
        <v>9.3088999999999995</v>
      </c>
      <c r="BS81" s="12">
        <v>0.52854999999999996</v>
      </c>
      <c r="BT81" s="12">
        <v>1495.5</v>
      </c>
      <c r="BU81" s="23">
        <v>5.7653000000000003E-2</v>
      </c>
      <c r="BV81" s="12">
        <v>24.242000000000001</v>
      </c>
      <c r="BW81" s="12"/>
      <c r="BX81" s="158">
        <v>9.3088999999999995</v>
      </c>
      <c r="BY81" s="159">
        <v>0.60616000000000003</v>
      </c>
      <c r="BZ81" s="159">
        <v>1632.7</v>
      </c>
      <c r="CA81" s="158">
        <v>2.9957000000000001E-2</v>
      </c>
      <c r="CB81" s="159">
        <v>12.677</v>
      </c>
      <c r="CC81" s="6">
        <f t="shared" si="40"/>
        <v>5.0000000000005596E-4</v>
      </c>
      <c r="CD81" s="6">
        <f t="shared" si="38"/>
        <v>4.6544500000005205E-3</v>
      </c>
      <c r="CE81" s="159"/>
      <c r="CG81" s="158">
        <v>9.3088999999999995</v>
      </c>
      <c r="CH81" s="159">
        <v>0.51963000000000004</v>
      </c>
      <c r="CI81" s="159">
        <v>1485.5</v>
      </c>
      <c r="CJ81" s="158">
        <v>5.6259999999999998E-2</v>
      </c>
      <c r="CK81" s="159">
        <v>23.702999999999999</v>
      </c>
      <c r="CL81" s="6">
        <f t="shared" si="41"/>
        <v>7.0999999999998842E-4</v>
      </c>
      <c r="CM81" s="6">
        <f t="shared" si="39"/>
        <v>6.6093189999998922E-3</v>
      </c>
      <c r="CN81" s="159"/>
      <c r="CO81" s="159"/>
    </row>
    <row r="82" spans="1:93">
      <c r="A82" s="4">
        <v>11.443</v>
      </c>
      <c r="B82" s="4">
        <f t="shared" si="31"/>
        <v>1.0585398979397806</v>
      </c>
      <c r="C82" s="6">
        <v>0.26419999999999999</v>
      </c>
      <c r="D82" s="6">
        <v>695.79</v>
      </c>
      <c r="E82" s="5">
        <v>5.5895E-2</v>
      </c>
      <c r="F82" s="6">
        <v>19.204000000000001</v>
      </c>
      <c r="G82" s="4">
        <f t="shared" si="32"/>
        <v>4.2934238841220553</v>
      </c>
      <c r="H82" s="4">
        <f t="shared" si="33"/>
        <v>4.7494487386044124</v>
      </c>
      <c r="I82" s="6">
        <f t="shared" si="34"/>
        <v>8.2999999999999741E-4</v>
      </c>
      <c r="J82" s="6">
        <f t="shared" si="28"/>
        <v>9.4976899999999701E-3</v>
      </c>
      <c r="K82" s="2"/>
      <c r="M82" s="4">
        <v>11.443</v>
      </c>
      <c r="N82" s="6">
        <v>0.39972000000000002</v>
      </c>
      <c r="O82" s="6">
        <v>1176.2</v>
      </c>
      <c r="P82" s="5">
        <v>2.4223000000000001E-2</v>
      </c>
      <c r="Q82" s="6">
        <v>8.3202999999999996</v>
      </c>
      <c r="R82" s="6">
        <f t="shared" si="35"/>
        <v>3.5000000000001696E-4</v>
      </c>
      <c r="S82" s="6">
        <f t="shared" si="29"/>
        <v>4.0050500000001939E-3</v>
      </c>
      <c r="T82" s="125"/>
      <c r="V82" s="11">
        <v>11.443</v>
      </c>
      <c r="W82" s="12">
        <v>0.71782999999999997</v>
      </c>
      <c r="X82" s="12">
        <v>1636.6</v>
      </c>
      <c r="Y82" s="11">
        <v>7.1114999999999998E-2</v>
      </c>
      <c r="Z82" s="12">
        <v>24.425999999999998</v>
      </c>
      <c r="AA82" s="6">
        <f t="shared" si="36"/>
        <v>1.0399999999999299E-3</v>
      </c>
      <c r="AB82" s="6">
        <f t="shared" si="30"/>
        <v>1.1900719999999197E-2</v>
      </c>
      <c r="AE82" s="4">
        <v>11.443</v>
      </c>
      <c r="AF82" s="6">
        <v>0.77395999999999998</v>
      </c>
      <c r="AG82" s="6">
        <v>1689.4</v>
      </c>
      <c r="AH82" s="6">
        <v>4.6875E-2</v>
      </c>
      <c r="AI82" s="6">
        <v>16.100999999999999</v>
      </c>
      <c r="AJ82" s="6">
        <f t="shared" si="26"/>
        <v>6.8000000000001393E-4</v>
      </c>
      <c r="AK82" s="6">
        <f t="shared" si="27"/>
        <v>7.7812400000001588E-3</v>
      </c>
      <c r="AL82" s="125"/>
      <c r="AN82" s="4">
        <v>11.443</v>
      </c>
      <c r="AO82" s="6">
        <v>0.84614999999999996</v>
      </c>
      <c r="AP82" s="6">
        <v>1781</v>
      </c>
      <c r="AQ82" s="6">
        <v>6.2887999999999999E-2</v>
      </c>
      <c r="AR82" s="6">
        <v>21.603000000000002</v>
      </c>
      <c r="AS82" s="6">
        <f t="shared" si="24"/>
        <v>9.1999999999992088E-4</v>
      </c>
      <c r="AT82" s="6">
        <f t="shared" si="25"/>
        <v>1.0527559999999095E-2</v>
      </c>
      <c r="AW82" s="41"/>
      <c r="AX82" s="257"/>
      <c r="AY82" s="257"/>
      <c r="AZ82" s="257"/>
      <c r="BA82" s="58">
        <v>1.2989999999999999</v>
      </c>
      <c r="BB82" s="64">
        <v>6.13</v>
      </c>
      <c r="BC82" s="58">
        <v>2.698</v>
      </c>
      <c r="BD82" s="59">
        <v>2.4510000000000001</v>
      </c>
      <c r="BE82" s="256"/>
      <c r="BF82" s="248"/>
      <c r="BG82" s="41"/>
      <c r="BK82" s="1">
        <f t="shared" si="37"/>
        <v>0.9838381963788122</v>
      </c>
      <c r="BL82" s="11">
        <v>9.6347000000000005</v>
      </c>
      <c r="BM82" s="12">
        <v>0.37404999999999999</v>
      </c>
      <c r="BN82" s="12">
        <v>1118.5</v>
      </c>
      <c r="BO82" s="23">
        <v>1.1270000000000001E-2</v>
      </c>
      <c r="BP82" s="12">
        <v>4.6117999999999997</v>
      </c>
      <c r="BR82" s="11">
        <v>9.6347000000000005</v>
      </c>
      <c r="BS82" s="12">
        <v>0.52964999999999995</v>
      </c>
      <c r="BT82" s="12">
        <v>1495.9</v>
      </c>
      <c r="BU82" s="23">
        <v>5.4998999999999999E-2</v>
      </c>
      <c r="BV82" s="12">
        <v>22.573</v>
      </c>
      <c r="BW82" s="12"/>
      <c r="BX82" s="158">
        <v>9.6347000000000005</v>
      </c>
      <c r="BY82" s="159">
        <v>0.60655000000000003</v>
      </c>
      <c r="BZ82" s="159">
        <v>1632.9</v>
      </c>
      <c r="CA82" s="158">
        <v>2.5420000000000002E-2</v>
      </c>
      <c r="CB82" s="159">
        <v>10.384</v>
      </c>
      <c r="CC82" s="6">
        <f t="shared" si="40"/>
        <v>3.9000000000000146E-4</v>
      </c>
      <c r="CD82" s="6">
        <f t="shared" si="38"/>
        <v>3.7575330000000143E-3</v>
      </c>
      <c r="CE82" s="159"/>
      <c r="CG82" s="158">
        <v>9.6347000000000005</v>
      </c>
      <c r="CH82" s="159">
        <v>0.52059999999999995</v>
      </c>
      <c r="CI82" s="159">
        <v>1485.9</v>
      </c>
      <c r="CJ82" s="158">
        <v>4.4696E-2</v>
      </c>
      <c r="CK82" s="159">
        <v>18.385999999999999</v>
      </c>
      <c r="CL82" s="6">
        <f t="shared" si="41"/>
        <v>9.6999999999991537E-4</v>
      </c>
      <c r="CM82" s="6">
        <f t="shared" si="39"/>
        <v>9.3456589999991856E-3</v>
      </c>
      <c r="CN82" s="159"/>
      <c r="CO82" s="159"/>
    </row>
    <row r="83" spans="1:93">
      <c r="A83" s="4">
        <v>11.8436</v>
      </c>
      <c r="B83" s="4">
        <f t="shared" si="31"/>
        <v>1.0734837313138286</v>
      </c>
      <c r="C83" s="6">
        <v>0.26504</v>
      </c>
      <c r="D83" s="6">
        <v>696.07</v>
      </c>
      <c r="E83" s="5">
        <v>5.1244999999999999E-2</v>
      </c>
      <c r="F83" s="6">
        <v>17.044</v>
      </c>
      <c r="G83" s="4">
        <f t="shared" si="32"/>
        <v>4.3118021401331985</v>
      </c>
      <c r="H83" s="4">
        <f t="shared" si="33"/>
        <v>4.749591416117072</v>
      </c>
      <c r="I83" s="6">
        <f t="shared" si="34"/>
        <v>8.4000000000000741E-4</v>
      </c>
      <c r="J83" s="6">
        <f t="shared" si="28"/>
        <v>9.9486240000000881E-3</v>
      </c>
      <c r="K83" s="2"/>
      <c r="M83" s="4">
        <v>11.8436</v>
      </c>
      <c r="N83" s="6">
        <v>0.40009</v>
      </c>
      <c r="O83" s="6">
        <v>1176.3</v>
      </c>
      <c r="P83" s="5">
        <v>2.5312000000000001E-2</v>
      </c>
      <c r="Q83" s="6">
        <v>8.4026999999999994</v>
      </c>
      <c r="R83" s="6">
        <f t="shared" si="35"/>
        <v>3.6999999999998145E-4</v>
      </c>
      <c r="S83" s="6">
        <f t="shared" si="29"/>
        <v>4.3821319999997801E-3</v>
      </c>
      <c r="T83" s="125"/>
      <c r="V83" s="11">
        <v>11.8436</v>
      </c>
      <c r="W83" s="12">
        <v>0.71892</v>
      </c>
      <c r="X83" s="12">
        <v>1637</v>
      </c>
      <c r="Y83" s="11">
        <v>7.8290999999999999E-2</v>
      </c>
      <c r="Z83" s="12">
        <v>25.963999999999999</v>
      </c>
      <c r="AA83" s="6">
        <f t="shared" si="36"/>
        <v>1.0900000000000354E-3</v>
      </c>
      <c r="AB83" s="6">
        <f t="shared" si="30"/>
        <v>1.290952400000042E-2</v>
      </c>
      <c r="AE83" s="4">
        <v>11.8436</v>
      </c>
      <c r="AF83" s="6">
        <v>0.77468000000000004</v>
      </c>
      <c r="AG83" s="6">
        <v>1689.7</v>
      </c>
      <c r="AH83" s="6">
        <v>5.2697000000000001E-2</v>
      </c>
      <c r="AI83" s="6">
        <v>17.471</v>
      </c>
      <c r="AJ83" s="6">
        <f t="shared" si="26"/>
        <v>7.2000000000005393E-4</v>
      </c>
      <c r="AK83" s="6">
        <f t="shared" si="27"/>
        <v>8.5273920000006383E-3</v>
      </c>
      <c r="AL83" s="125"/>
      <c r="AN83" s="4">
        <v>11.8436</v>
      </c>
      <c r="AO83" s="6">
        <v>0.84711000000000003</v>
      </c>
      <c r="AP83" s="6">
        <v>1781.3</v>
      </c>
      <c r="AQ83" s="6">
        <v>5.7137E-2</v>
      </c>
      <c r="AR83" s="6">
        <v>19.010999999999999</v>
      </c>
      <c r="AS83" s="6">
        <f t="shared" si="24"/>
        <v>9.6000000000007191E-4</v>
      </c>
      <c r="AT83" s="6">
        <f t="shared" si="25"/>
        <v>1.1369856000000851E-2</v>
      </c>
      <c r="AW83" s="41"/>
      <c r="AX83" s="41"/>
      <c r="AY83" s="41"/>
      <c r="AZ83" s="41"/>
      <c r="BA83" s="41"/>
      <c r="BB83" s="41"/>
      <c r="BC83" s="41"/>
      <c r="BD83" s="41"/>
      <c r="BE83" s="41"/>
      <c r="BF83" s="41"/>
      <c r="BG83" s="41"/>
      <c r="BK83" s="1">
        <f t="shared" si="37"/>
        <v>0.99878226983173557</v>
      </c>
      <c r="BL83" s="11">
        <v>9.9719999999999995</v>
      </c>
      <c r="BM83" s="12">
        <v>0.37419000000000002</v>
      </c>
      <c r="BN83" s="12">
        <v>1118.5999999999999</v>
      </c>
      <c r="BO83" s="23">
        <v>9.2308000000000008E-3</v>
      </c>
      <c r="BP83" s="12">
        <v>3.6436999999999999</v>
      </c>
      <c r="BR83" s="11">
        <v>9.9719999999999995</v>
      </c>
      <c r="BS83" s="12">
        <v>0.5302</v>
      </c>
      <c r="BT83" s="12">
        <v>1496.1</v>
      </c>
      <c r="BU83" s="23">
        <v>3.2566999999999999E-2</v>
      </c>
      <c r="BV83" s="12">
        <v>12.871</v>
      </c>
      <c r="BW83" s="12"/>
      <c r="BX83" s="158">
        <v>9.9719999999999995</v>
      </c>
      <c r="BY83" s="159">
        <v>0.60692000000000002</v>
      </c>
      <c r="BZ83" s="159">
        <v>1633</v>
      </c>
      <c r="CA83" s="158">
        <v>2.3292E-2</v>
      </c>
      <c r="CB83" s="159">
        <v>9.1908999999999992</v>
      </c>
      <c r="CC83" s="6">
        <f t="shared" si="40"/>
        <v>3.6999999999998145E-4</v>
      </c>
      <c r="CD83" s="6">
        <f t="shared" si="38"/>
        <v>3.6896399999998149E-3</v>
      </c>
      <c r="CE83" s="159"/>
      <c r="CG83" s="158">
        <v>9.9719999999999995</v>
      </c>
      <c r="CH83" s="159">
        <v>0.52095999999999998</v>
      </c>
      <c r="CI83" s="159">
        <v>1486</v>
      </c>
      <c r="CJ83" s="158">
        <v>2.1073000000000001E-2</v>
      </c>
      <c r="CK83" s="159">
        <v>8.3331</v>
      </c>
      <c r="CL83" s="6">
        <f t="shared" si="41"/>
        <v>3.6000000000002697E-4</v>
      </c>
      <c r="CM83" s="6">
        <f t="shared" si="39"/>
        <v>3.5899200000002688E-3</v>
      </c>
      <c r="CN83" s="159"/>
      <c r="CO83" s="159"/>
    </row>
    <row r="84" spans="1:93">
      <c r="A84" s="4">
        <v>12.258100000000001</v>
      </c>
      <c r="B84" s="4">
        <f t="shared" si="31"/>
        <v>1.0884231599489549</v>
      </c>
      <c r="C84" s="6">
        <v>0.26573000000000002</v>
      </c>
      <c r="D84" s="6">
        <v>696.3</v>
      </c>
      <c r="E84" s="5">
        <v>4.1438999999999997E-2</v>
      </c>
      <c r="F84" s="6">
        <v>13.319000000000001</v>
      </c>
      <c r="G84" s="4">
        <f t="shared" si="32"/>
        <v>4.3294355354182397</v>
      </c>
      <c r="H84" s="4">
        <f t="shared" si="33"/>
        <v>4.749699512930639</v>
      </c>
      <c r="I84" s="6">
        <f t="shared" si="34"/>
        <v>6.9000000000002393E-4</v>
      </c>
      <c r="J84" s="6">
        <f t="shared" si="28"/>
        <v>8.4580890000002934E-3</v>
      </c>
      <c r="K84" s="2"/>
      <c r="M84" s="4">
        <v>12.258100000000001</v>
      </c>
      <c r="N84" s="6">
        <v>0.40046999999999999</v>
      </c>
      <c r="O84" s="6">
        <v>1176.4000000000001</v>
      </c>
      <c r="P84" s="5">
        <v>1.8637999999999998E-2</v>
      </c>
      <c r="Q84" s="6">
        <v>6.0138999999999996</v>
      </c>
      <c r="R84" s="6">
        <f t="shared" si="35"/>
        <v>3.7999999999999146E-4</v>
      </c>
      <c r="S84" s="6">
        <f t="shared" si="29"/>
        <v>4.6580779999998954E-3</v>
      </c>
      <c r="T84" s="125"/>
      <c r="V84" s="11">
        <v>12.258100000000001</v>
      </c>
      <c r="W84" s="12">
        <v>0.72016999999999998</v>
      </c>
      <c r="X84" s="12">
        <v>1637.4</v>
      </c>
      <c r="Y84" s="11">
        <v>7.5843999999999995E-2</v>
      </c>
      <c r="Z84" s="12">
        <v>24.373999999999999</v>
      </c>
      <c r="AA84" s="6">
        <f t="shared" si="36"/>
        <v>1.2499999999999734E-3</v>
      </c>
      <c r="AB84" s="6">
        <f t="shared" si="30"/>
        <v>1.5322624999999675E-2</v>
      </c>
      <c r="AE84" s="4">
        <v>12.258100000000001</v>
      </c>
      <c r="AF84" s="6">
        <v>0.77553000000000005</v>
      </c>
      <c r="AG84" s="6">
        <v>1689.9</v>
      </c>
      <c r="AH84" s="6">
        <v>5.3994E-2</v>
      </c>
      <c r="AI84" s="6">
        <v>17.338999999999999</v>
      </c>
      <c r="AJ84" s="6">
        <f t="shared" si="26"/>
        <v>8.5000000000001741E-4</v>
      </c>
      <c r="AK84" s="6">
        <f t="shared" si="27"/>
        <v>1.0419385000000213E-2</v>
      </c>
      <c r="AL84" s="125"/>
      <c r="AN84" s="4">
        <v>12.258100000000001</v>
      </c>
      <c r="AO84" s="6">
        <v>0.84785999999999995</v>
      </c>
      <c r="AP84" s="6">
        <v>1781.5</v>
      </c>
      <c r="AQ84" s="6">
        <v>4.4981E-2</v>
      </c>
      <c r="AR84" s="6">
        <v>14.459</v>
      </c>
      <c r="AS84" s="6">
        <f t="shared" si="24"/>
        <v>7.499999999999174E-4</v>
      </c>
      <c r="AT84" s="6">
        <f t="shared" si="25"/>
        <v>9.1935749999989876E-3</v>
      </c>
      <c r="BK84" s="1">
        <f t="shared" si="37"/>
        <v>1.013721778051063</v>
      </c>
      <c r="BL84" s="11">
        <v>10.321</v>
      </c>
      <c r="BM84" s="12">
        <v>0.37433</v>
      </c>
      <c r="BN84" s="12">
        <v>1118.5999999999999</v>
      </c>
      <c r="BO84" s="23">
        <v>9.5273000000000007E-3</v>
      </c>
      <c r="BP84" s="12">
        <v>3.6248999999999998</v>
      </c>
      <c r="BR84" s="11">
        <v>10.321</v>
      </c>
      <c r="BS84" s="12">
        <v>0.53061999999999998</v>
      </c>
      <c r="BT84" s="12">
        <v>1496.3</v>
      </c>
      <c r="BU84" s="23">
        <v>3.1151000000000002E-2</v>
      </c>
      <c r="BV84" s="12">
        <v>11.851000000000001</v>
      </c>
      <c r="BW84" s="12"/>
      <c r="BX84" s="158">
        <v>10.321</v>
      </c>
      <c r="BY84" s="159">
        <v>0.60724999999999996</v>
      </c>
      <c r="BZ84" s="159">
        <v>1633.1</v>
      </c>
      <c r="CA84" s="158">
        <v>1.7687999999999999E-2</v>
      </c>
      <c r="CB84" s="159">
        <v>6.7716000000000003</v>
      </c>
      <c r="CC84" s="6">
        <f t="shared" si="40"/>
        <v>3.2999999999994145E-4</v>
      </c>
      <c r="CD84" s="6">
        <f t="shared" si="38"/>
        <v>3.4059299999993956E-3</v>
      </c>
      <c r="CE84" s="159"/>
      <c r="CG84" s="158">
        <v>10.321</v>
      </c>
      <c r="CH84" s="159">
        <v>0.52122999999999997</v>
      </c>
      <c r="CI84" s="159">
        <v>1486.1</v>
      </c>
      <c r="CJ84" s="158">
        <v>1.6548E-2</v>
      </c>
      <c r="CK84" s="159">
        <v>6.3098000000000001</v>
      </c>
      <c r="CL84" s="6">
        <f t="shared" si="41"/>
        <v>2.6999999999999247E-4</v>
      </c>
      <c r="CM84" s="6">
        <f t="shared" si="39"/>
        <v>2.7866699999999221E-3</v>
      </c>
      <c r="CN84" s="159"/>
      <c r="CO84" s="159"/>
    </row>
    <row r="85" spans="1:93">
      <c r="A85" s="4">
        <v>12.687099999999999</v>
      </c>
      <c r="B85" s="4">
        <f t="shared" si="31"/>
        <v>1.1033623629986691</v>
      </c>
      <c r="C85" s="6">
        <v>0.26628000000000002</v>
      </c>
      <c r="D85" s="6">
        <v>696.47</v>
      </c>
      <c r="E85" s="5">
        <v>4.0152E-2</v>
      </c>
      <c r="F85" s="6">
        <v>12.427</v>
      </c>
      <c r="G85" s="4">
        <f t="shared" si="32"/>
        <v>4.3463590999278248</v>
      </c>
      <c r="H85" s="4">
        <f t="shared" si="33"/>
        <v>4.7497807872979507</v>
      </c>
      <c r="I85" s="6">
        <f t="shared" si="34"/>
        <v>5.4999999999999494E-4</v>
      </c>
      <c r="J85" s="6">
        <f t="shared" si="28"/>
        <v>6.9779049999999353E-3</v>
      </c>
      <c r="K85" s="2"/>
      <c r="M85" s="4">
        <v>12.687099999999999</v>
      </c>
      <c r="N85" s="6">
        <v>0.40065000000000001</v>
      </c>
      <c r="O85" s="6">
        <v>1176.5</v>
      </c>
      <c r="P85" s="5">
        <v>3.6701999999999999E-2</v>
      </c>
      <c r="Q85" s="6">
        <v>11.242000000000001</v>
      </c>
      <c r="R85" s="6">
        <f t="shared" si="35"/>
        <v>1.8000000000001348E-4</v>
      </c>
      <c r="S85" s="6">
        <f t="shared" si="29"/>
        <v>2.2836780000001708E-3</v>
      </c>
      <c r="T85" s="125"/>
      <c r="V85" s="11">
        <v>12.687099999999999</v>
      </c>
      <c r="W85" s="12">
        <v>0.72118000000000004</v>
      </c>
      <c r="X85" s="12">
        <v>1637.7</v>
      </c>
      <c r="Y85" s="11">
        <v>8.2166000000000003E-2</v>
      </c>
      <c r="Z85" s="12">
        <v>25.393000000000001</v>
      </c>
      <c r="AA85" s="6">
        <f t="shared" si="36"/>
        <v>1.0100000000000664E-3</v>
      </c>
      <c r="AB85" s="6">
        <f t="shared" si="30"/>
        <v>1.2813971000000842E-2</v>
      </c>
      <c r="AE85" s="4">
        <v>12.687099999999999</v>
      </c>
      <c r="AF85" s="6">
        <v>0.77629000000000004</v>
      </c>
      <c r="AG85" s="6">
        <v>1690.2</v>
      </c>
      <c r="AH85" s="6">
        <v>5.2892000000000002E-2</v>
      </c>
      <c r="AI85" s="6">
        <v>16.382000000000001</v>
      </c>
      <c r="AJ85" s="6">
        <f t="shared" si="26"/>
        <v>7.5999999999998291E-4</v>
      </c>
      <c r="AK85" s="6">
        <f t="shared" si="27"/>
        <v>9.6421959999997819E-3</v>
      </c>
      <c r="AL85" s="125"/>
      <c r="AN85" s="4">
        <v>12.687099999999999</v>
      </c>
      <c r="AO85" s="6">
        <v>0.84845000000000004</v>
      </c>
      <c r="AP85" s="6">
        <v>1781.7</v>
      </c>
      <c r="AQ85" s="6">
        <v>4.3770000000000003E-2</v>
      </c>
      <c r="AR85" s="6">
        <v>13.542</v>
      </c>
      <c r="AS85" s="6">
        <f t="shared" si="24"/>
        <v>5.9000000000009045E-4</v>
      </c>
      <c r="AT85" s="6">
        <f t="shared" si="25"/>
        <v>7.4853890000011469E-3</v>
      </c>
      <c r="AV85" s="258" t="s">
        <v>27</v>
      </c>
      <c r="AW85" s="258"/>
      <c r="BK85" s="1">
        <f t="shared" si="37"/>
        <v>1.0286525736331185</v>
      </c>
      <c r="BL85" s="11">
        <v>10.682</v>
      </c>
      <c r="BM85" s="12">
        <v>0.37447999999999998</v>
      </c>
      <c r="BN85" s="12">
        <v>1118.7</v>
      </c>
      <c r="BO85" s="23">
        <v>1.0472E-2</v>
      </c>
      <c r="BP85" s="12">
        <v>3.8530000000000002</v>
      </c>
      <c r="BR85" s="11">
        <v>10.682</v>
      </c>
      <c r="BS85" s="12">
        <v>0.53112999999999999</v>
      </c>
      <c r="BT85" s="12">
        <v>1496.5</v>
      </c>
      <c r="BU85" s="23">
        <v>3.1404000000000001E-2</v>
      </c>
      <c r="BV85" s="12">
        <v>11.579000000000001</v>
      </c>
      <c r="BW85" s="12"/>
      <c r="BX85" s="158">
        <v>10.682</v>
      </c>
      <c r="BY85" s="159">
        <v>0.60743999999999998</v>
      </c>
      <c r="BZ85" s="159">
        <v>1633.2</v>
      </c>
      <c r="CA85" s="158">
        <v>1.1847E-2</v>
      </c>
      <c r="CB85" s="159">
        <v>4.3677999999999999</v>
      </c>
      <c r="CC85" s="6">
        <f t="shared" si="40"/>
        <v>1.9000000000002348E-4</v>
      </c>
      <c r="CD85" s="6">
        <f t="shared" si="38"/>
        <v>2.0295800000002511E-3</v>
      </c>
      <c r="CE85" s="159"/>
      <c r="CG85" s="158">
        <v>10.682</v>
      </c>
      <c r="CH85" s="159">
        <v>0.52146000000000003</v>
      </c>
      <c r="CI85" s="159">
        <v>1486.2</v>
      </c>
      <c r="CJ85" s="158">
        <v>1.4311000000000001E-2</v>
      </c>
      <c r="CK85" s="159">
        <v>5.2748999999999997</v>
      </c>
      <c r="CL85" s="6">
        <f t="shared" si="41"/>
        <v>2.3000000000006349E-4</v>
      </c>
      <c r="CM85" s="6">
        <f t="shared" si="39"/>
        <v>2.4568600000006782E-3</v>
      </c>
      <c r="CN85" s="159"/>
      <c r="CO85" s="159"/>
    </row>
    <row r="86" spans="1:93">
      <c r="A86" s="4">
        <v>13.1312</v>
      </c>
      <c r="B86" s="4">
        <f t="shared" si="31"/>
        <v>1.1183044160791711</v>
      </c>
      <c r="C86" s="6">
        <v>0.26693</v>
      </c>
      <c r="D86" s="6">
        <v>696.67</v>
      </c>
      <c r="E86" s="5">
        <v>4.1304E-2</v>
      </c>
      <c r="F86" s="6">
        <v>12.38</v>
      </c>
      <c r="G86" s="4">
        <f t="shared" si="32"/>
        <v>4.3626046936389855</v>
      </c>
      <c r="H86" s="4">
        <f t="shared" si="33"/>
        <v>4.7498414085683649</v>
      </c>
      <c r="I86" s="6">
        <f t="shared" si="34"/>
        <v>6.4999999999998392E-4</v>
      </c>
      <c r="J86" s="6">
        <f t="shared" si="28"/>
        <v>8.5352799999997894E-3</v>
      </c>
      <c r="K86" s="2"/>
      <c r="M86" s="4">
        <v>13.1312</v>
      </c>
      <c r="N86" s="6">
        <v>0.40156999999999998</v>
      </c>
      <c r="O86" s="6">
        <v>1176.7</v>
      </c>
      <c r="P86" s="5">
        <v>0.10816000000000001</v>
      </c>
      <c r="Q86" s="6">
        <v>32.152999999999999</v>
      </c>
      <c r="R86" s="6">
        <f t="shared" si="35"/>
        <v>9.1999999999997639E-4</v>
      </c>
      <c r="S86" s="6">
        <f t="shared" si="29"/>
        <v>1.2080703999999691E-2</v>
      </c>
      <c r="T86" s="125"/>
      <c r="V86" s="11">
        <v>13.1312</v>
      </c>
      <c r="W86" s="12">
        <v>0.72262000000000004</v>
      </c>
      <c r="X86" s="12">
        <v>1638.1</v>
      </c>
      <c r="Y86" s="11">
        <v>9.7804000000000002E-2</v>
      </c>
      <c r="Z86" s="12">
        <v>29.277000000000001</v>
      </c>
      <c r="AA86" s="6">
        <f t="shared" si="36"/>
        <v>1.4399999999999968E-3</v>
      </c>
      <c r="AB86" s="6">
        <f t="shared" si="30"/>
        <v>1.8908927999999957E-2</v>
      </c>
      <c r="AE86" s="4">
        <v>13.1312</v>
      </c>
      <c r="AF86" s="6">
        <v>0.77710999999999997</v>
      </c>
      <c r="AG86" s="6">
        <v>1690.4</v>
      </c>
      <c r="AH86" s="6">
        <v>4.8648999999999998E-2</v>
      </c>
      <c r="AI86" s="6">
        <v>14.603999999999999</v>
      </c>
      <c r="AJ86" s="6">
        <f t="shared" si="26"/>
        <v>8.1999999999993189E-4</v>
      </c>
      <c r="AK86" s="6">
        <f t="shared" si="27"/>
        <v>1.0767583999999105E-2</v>
      </c>
      <c r="AL86" s="125"/>
      <c r="AN86" s="4">
        <v>13.1312</v>
      </c>
      <c r="AO86" s="6">
        <v>0.84916999999999998</v>
      </c>
      <c r="AP86" s="6">
        <v>1781.9</v>
      </c>
      <c r="AQ86" s="6">
        <v>4.6690000000000002E-2</v>
      </c>
      <c r="AR86" s="6">
        <v>13.987</v>
      </c>
      <c r="AS86" s="6">
        <f t="shared" si="24"/>
        <v>7.1999999999994291E-4</v>
      </c>
      <c r="AT86" s="6">
        <f t="shared" si="25"/>
        <v>9.4544639999992498E-3</v>
      </c>
      <c r="AV86" s="32" t="s">
        <v>50</v>
      </c>
      <c r="AW86" s="2" t="s">
        <v>20</v>
      </c>
      <c r="BK86" s="1">
        <f t="shared" si="37"/>
        <v>1.0435980300301231</v>
      </c>
      <c r="BL86" s="11">
        <v>11.055999999999999</v>
      </c>
      <c r="BM86" s="12">
        <v>0.37463999999999997</v>
      </c>
      <c r="BN86" s="12">
        <v>1118.7</v>
      </c>
      <c r="BO86" s="23">
        <v>1.6521999999999998E-2</v>
      </c>
      <c r="BP86" s="12">
        <v>5.8406000000000002</v>
      </c>
      <c r="BR86" s="11">
        <v>11.055999999999999</v>
      </c>
      <c r="BS86" s="12">
        <v>0.53156000000000003</v>
      </c>
      <c r="BT86" s="12">
        <v>1496.6</v>
      </c>
      <c r="BU86" s="23">
        <v>2.3342999999999999E-2</v>
      </c>
      <c r="BV86" s="12">
        <v>8.3361999999999998</v>
      </c>
      <c r="BW86" s="12"/>
      <c r="BX86" s="158">
        <v>11.055999999999999</v>
      </c>
      <c r="BY86" s="159">
        <v>0.60760000000000003</v>
      </c>
      <c r="BZ86" s="159">
        <v>1633.3</v>
      </c>
      <c r="CA86" s="158">
        <v>1.2403000000000001E-2</v>
      </c>
      <c r="CB86" s="159">
        <v>4.3987999999999996</v>
      </c>
      <c r="CC86" s="6">
        <f t="shared" si="40"/>
        <v>1.6000000000004899E-4</v>
      </c>
      <c r="CD86" s="6">
        <f t="shared" si="38"/>
        <v>1.7689600000005414E-3</v>
      </c>
      <c r="CE86" s="159"/>
      <c r="CG86" s="158">
        <v>11.055999999999999</v>
      </c>
      <c r="CH86" s="159">
        <v>0.52166000000000001</v>
      </c>
      <c r="CI86" s="159">
        <v>1486.3</v>
      </c>
      <c r="CJ86" s="158">
        <v>1.406E-2</v>
      </c>
      <c r="CK86" s="159">
        <v>4.9992000000000001</v>
      </c>
      <c r="CL86" s="6">
        <f t="shared" si="41"/>
        <v>1.9999999999997797E-4</v>
      </c>
      <c r="CM86" s="6">
        <f t="shared" si="39"/>
        <v>2.2111999999997562E-3</v>
      </c>
      <c r="CN86" s="159"/>
      <c r="CO86" s="159"/>
    </row>
    <row r="87" spans="1:93">
      <c r="A87" s="4">
        <v>13.5908</v>
      </c>
      <c r="B87" s="4">
        <f t="shared" si="31"/>
        <v>1.1332450215124583</v>
      </c>
      <c r="C87" s="6">
        <v>0.26751000000000003</v>
      </c>
      <c r="D87" s="6">
        <v>696.84</v>
      </c>
      <c r="E87" s="5">
        <v>3.9040999999999999E-2</v>
      </c>
      <c r="F87" s="6">
        <v>11.298999999999999</v>
      </c>
      <c r="G87" s="4">
        <f t="shared" si="32"/>
        <v>4.3781949607597932</v>
      </c>
      <c r="H87" s="4">
        <f t="shared" si="33"/>
        <v>4.7498862338300167</v>
      </c>
      <c r="I87" s="6">
        <f t="shared" si="34"/>
        <v>5.8000000000002494E-4</v>
      </c>
      <c r="J87" s="6">
        <f t="shared" si="28"/>
        <v>7.8826640000003393E-3</v>
      </c>
      <c r="K87" s="2"/>
      <c r="M87" s="4">
        <v>13.5908</v>
      </c>
      <c r="N87" s="6">
        <v>0.40388000000000002</v>
      </c>
      <c r="O87" s="6">
        <v>1177.4000000000001</v>
      </c>
      <c r="P87" s="5">
        <v>0.15642</v>
      </c>
      <c r="Q87" s="6">
        <v>45.252000000000002</v>
      </c>
      <c r="R87" s="6">
        <f t="shared" si="35"/>
        <v>2.3100000000000342E-3</v>
      </c>
      <c r="S87" s="6">
        <f t="shared" si="29"/>
        <v>3.1394748000000465E-2</v>
      </c>
      <c r="T87" s="125"/>
      <c r="V87" s="11">
        <v>13.5908</v>
      </c>
      <c r="W87" s="12">
        <v>0.72411000000000003</v>
      </c>
      <c r="X87" s="12">
        <v>1638.6</v>
      </c>
      <c r="Y87" s="11">
        <v>9.9285999999999999E-2</v>
      </c>
      <c r="Z87" s="12">
        <v>28.725000000000001</v>
      </c>
      <c r="AA87" s="6">
        <f t="shared" si="36"/>
        <v>1.4899999999999913E-3</v>
      </c>
      <c r="AB87" s="6">
        <f t="shared" si="30"/>
        <v>2.0250291999999882E-2</v>
      </c>
      <c r="AE87" s="4">
        <v>13.5908</v>
      </c>
      <c r="AF87" s="6">
        <v>0.77773999999999999</v>
      </c>
      <c r="AG87" s="6">
        <v>1690.6</v>
      </c>
      <c r="AH87" s="6">
        <v>4.0425000000000003E-2</v>
      </c>
      <c r="AI87" s="6">
        <v>11.701000000000001</v>
      </c>
      <c r="AJ87" s="6">
        <f t="shared" si="26"/>
        <v>6.3000000000001943E-4</v>
      </c>
      <c r="AK87" s="6">
        <f t="shared" si="27"/>
        <v>8.562204000000264E-3</v>
      </c>
      <c r="AL87" s="125"/>
      <c r="AN87" s="4">
        <v>13.5908</v>
      </c>
      <c r="AO87" s="6">
        <v>0.84984999999999999</v>
      </c>
      <c r="AP87" s="6">
        <v>1782.1</v>
      </c>
      <c r="AQ87" s="6">
        <v>4.5073000000000002E-2</v>
      </c>
      <c r="AR87" s="6">
        <v>13.045</v>
      </c>
      <c r="AS87" s="6">
        <f t="shared" si="24"/>
        <v>6.8000000000001393E-4</v>
      </c>
      <c r="AT87" s="6">
        <f t="shared" si="25"/>
        <v>9.2417440000001887E-3</v>
      </c>
      <c r="AV87" s="2">
        <v>2</v>
      </c>
      <c r="AW87" s="4">
        <f>$AY$60*EXP(AV87/$AY$58)+$AY$61*EXP(AV87/$AY$59)+$AY$62</f>
        <v>3.1658539368478684</v>
      </c>
      <c r="BK87" s="1">
        <f t="shared" si="37"/>
        <v>1.0585398979397806</v>
      </c>
      <c r="BL87" s="11">
        <v>11.443</v>
      </c>
      <c r="BM87" s="12">
        <v>0.37497000000000003</v>
      </c>
      <c r="BN87" s="12">
        <v>1118.9000000000001</v>
      </c>
      <c r="BO87" s="23">
        <v>2.3039E-2</v>
      </c>
      <c r="BP87" s="12">
        <v>7.9118000000000004</v>
      </c>
      <c r="BR87" s="11">
        <v>11.443</v>
      </c>
      <c r="BS87" s="12">
        <v>0.53183000000000002</v>
      </c>
      <c r="BT87" s="12">
        <v>1496.7</v>
      </c>
      <c r="BU87" s="23">
        <v>1.7838E-2</v>
      </c>
      <c r="BV87" s="12">
        <v>6.1308999999999996</v>
      </c>
      <c r="BW87" s="12"/>
      <c r="BX87" s="158">
        <v>11.443</v>
      </c>
      <c r="BY87" s="159">
        <v>0.60780999999999996</v>
      </c>
      <c r="BZ87" s="159">
        <v>1633.3</v>
      </c>
      <c r="CA87" s="158">
        <v>1.4534999999999999E-2</v>
      </c>
      <c r="CB87" s="159">
        <v>4.9912999999999998</v>
      </c>
      <c r="CC87" s="6">
        <f t="shared" si="40"/>
        <v>2.0999999999993246E-4</v>
      </c>
      <c r="CD87" s="6">
        <f t="shared" si="38"/>
        <v>2.4030299999992272E-3</v>
      </c>
      <c r="CE87" s="159"/>
      <c r="CG87" s="158">
        <v>11.443</v>
      </c>
      <c r="CH87" s="159">
        <v>0.52188000000000001</v>
      </c>
      <c r="CI87" s="159">
        <v>1486.4</v>
      </c>
      <c r="CJ87" s="158">
        <v>1.5134E-2</v>
      </c>
      <c r="CK87" s="159">
        <v>5.1955999999999998</v>
      </c>
      <c r="CL87" s="6">
        <f t="shared" si="41"/>
        <v>2.1999999999999797E-4</v>
      </c>
      <c r="CM87" s="6">
        <f t="shared" si="39"/>
        <v>2.5174599999999766E-3</v>
      </c>
      <c r="CN87" s="159"/>
      <c r="CO87" s="159"/>
    </row>
    <row r="88" spans="1:93">
      <c r="A88" s="4">
        <v>14.0664</v>
      </c>
      <c r="B88" s="4">
        <f t="shared" si="31"/>
        <v>1.1481829630932248</v>
      </c>
      <c r="C88" s="6">
        <v>0.26808999999999999</v>
      </c>
      <c r="D88" s="6">
        <v>697.01</v>
      </c>
      <c r="E88" s="5">
        <v>3.7969999999999997E-2</v>
      </c>
      <c r="F88" s="6">
        <v>10.62</v>
      </c>
      <c r="G88" s="4">
        <f t="shared" si="32"/>
        <v>4.393155202558547</v>
      </c>
      <c r="H88" s="4">
        <f t="shared" si="33"/>
        <v>4.7499190937275131</v>
      </c>
      <c r="I88" s="6">
        <f t="shared" si="34"/>
        <v>5.7999999999996943E-4</v>
      </c>
      <c r="J88" s="6">
        <f t="shared" si="28"/>
        <v>8.1585119999995695E-3</v>
      </c>
      <c r="K88" s="2"/>
      <c r="M88" s="4">
        <v>14.0664</v>
      </c>
      <c r="N88" s="6">
        <v>0.40623999999999999</v>
      </c>
      <c r="O88" s="6">
        <v>1178.0999999999999</v>
      </c>
      <c r="P88" s="5">
        <v>0.10205</v>
      </c>
      <c r="Q88" s="6">
        <v>28.797000000000001</v>
      </c>
      <c r="R88" s="6">
        <f t="shared" si="35"/>
        <v>2.3599999999999732E-3</v>
      </c>
      <c r="S88" s="6">
        <f t="shared" si="29"/>
        <v>3.3196703999999626E-2</v>
      </c>
      <c r="T88" s="125"/>
      <c r="V88" s="11">
        <v>14.0664</v>
      </c>
      <c r="W88" s="12">
        <v>0.72558999999999996</v>
      </c>
      <c r="X88" s="12">
        <v>1639</v>
      </c>
      <c r="Y88" s="11">
        <v>8.7418999999999997E-2</v>
      </c>
      <c r="Z88" s="12">
        <v>24.495000000000001</v>
      </c>
      <c r="AA88" s="6">
        <f t="shared" si="36"/>
        <v>1.4799999999999258E-3</v>
      </c>
      <c r="AB88" s="6">
        <f t="shared" si="30"/>
        <v>2.0818271999998958E-2</v>
      </c>
      <c r="AE88" s="4">
        <v>14.0664</v>
      </c>
      <c r="AF88" s="6">
        <v>0.77832000000000001</v>
      </c>
      <c r="AG88" s="6">
        <v>1690.8</v>
      </c>
      <c r="AH88" s="6">
        <v>6.1552000000000003E-2</v>
      </c>
      <c r="AI88" s="6">
        <v>17.097000000000001</v>
      </c>
      <c r="AJ88" s="6">
        <f t="shared" si="26"/>
        <v>5.8000000000002494E-4</v>
      </c>
      <c r="AK88" s="6">
        <f t="shared" si="27"/>
        <v>8.1585120000003501E-3</v>
      </c>
      <c r="AL88" s="125"/>
      <c r="AN88" s="4">
        <v>14.0664</v>
      </c>
      <c r="AO88" s="6">
        <v>0.85050999999999999</v>
      </c>
      <c r="AP88" s="6">
        <v>1782.3</v>
      </c>
      <c r="AQ88" s="6">
        <v>4.1437000000000002E-2</v>
      </c>
      <c r="AR88" s="6">
        <v>11.602</v>
      </c>
      <c r="AS88" s="6">
        <f t="shared" si="24"/>
        <v>6.5999999999999392E-4</v>
      </c>
      <c r="AT88" s="6">
        <f t="shared" si="25"/>
        <v>9.2838239999999145E-3</v>
      </c>
      <c r="AV88" s="68">
        <v>7.2</v>
      </c>
      <c r="AW88" s="4">
        <f t="shared" ref="AW88:AW123" si="42">$AY$60*EXP(AV88/$AY$58)+$AY$61*EXP(AV88/$AY$59)+$AY$62</f>
        <v>1.1157150898785873</v>
      </c>
      <c r="BK88" s="1">
        <f t="shared" si="37"/>
        <v>1.0734837313138286</v>
      </c>
      <c r="BL88" s="11">
        <v>11.8436</v>
      </c>
      <c r="BM88" s="12">
        <v>0.37533</v>
      </c>
      <c r="BN88" s="12">
        <v>1119</v>
      </c>
      <c r="BO88" s="23">
        <v>2.2272E-2</v>
      </c>
      <c r="BP88" s="12">
        <v>7.4058999999999999</v>
      </c>
      <c r="BR88" s="11">
        <v>11.8436</v>
      </c>
      <c r="BS88" s="12">
        <v>0.53208999999999995</v>
      </c>
      <c r="BT88" s="12">
        <v>1496.8</v>
      </c>
      <c r="BU88" s="23">
        <v>1.8404E-2</v>
      </c>
      <c r="BV88" s="12">
        <v>6.1069000000000004</v>
      </c>
      <c r="BW88" s="12"/>
      <c r="BX88" s="158">
        <v>11.8436</v>
      </c>
      <c r="BY88" s="159">
        <v>0.60804000000000002</v>
      </c>
      <c r="BZ88" s="159">
        <v>1633.4</v>
      </c>
      <c r="CA88" s="158">
        <v>1.5661000000000001E-2</v>
      </c>
      <c r="CB88" s="159">
        <v>5.1959999999999997</v>
      </c>
      <c r="CC88" s="6">
        <f t="shared" si="40"/>
        <v>2.3000000000006349E-4</v>
      </c>
      <c r="CD88" s="6">
        <f t="shared" si="38"/>
        <v>2.7240280000007519E-3</v>
      </c>
      <c r="CE88" s="159"/>
      <c r="CG88" s="158">
        <v>11.8436</v>
      </c>
      <c r="CH88" s="159">
        <v>0.52210999999999996</v>
      </c>
      <c r="CI88" s="159">
        <v>1486.5</v>
      </c>
      <c r="CJ88" s="158">
        <v>1.4590000000000001E-2</v>
      </c>
      <c r="CK88" s="159">
        <v>4.8487999999999998</v>
      </c>
      <c r="CL88" s="6">
        <f t="shared" si="41"/>
        <v>2.2999999999995246E-4</v>
      </c>
      <c r="CM88" s="6">
        <f t="shared" si="39"/>
        <v>2.7240279999994369E-3</v>
      </c>
      <c r="CN88" s="159"/>
      <c r="CO88" s="159"/>
    </row>
    <row r="89" spans="1:93">
      <c r="A89" s="4">
        <v>14.5588</v>
      </c>
      <c r="B89" s="4">
        <f t="shared" si="31"/>
        <v>1.1631255800006746</v>
      </c>
      <c r="C89" s="6">
        <v>0.26865</v>
      </c>
      <c r="D89" s="6">
        <v>697.16</v>
      </c>
      <c r="E89" s="5">
        <v>3.9101999999999998E-2</v>
      </c>
      <c r="F89" s="6">
        <v>10.552</v>
      </c>
      <c r="G89" s="4">
        <f t="shared" si="32"/>
        <v>4.4075178944582518</v>
      </c>
      <c r="H89" s="4">
        <f t="shared" si="33"/>
        <v>4.7499429817667043</v>
      </c>
      <c r="I89" s="6">
        <f t="shared" si="34"/>
        <v>5.6000000000000494E-4</v>
      </c>
      <c r="J89" s="6">
        <f t="shared" si="28"/>
        <v>8.1529280000000714E-3</v>
      </c>
      <c r="K89" s="2"/>
      <c r="M89" s="4">
        <v>14.5588</v>
      </c>
      <c r="N89" s="6">
        <v>0.40693000000000001</v>
      </c>
      <c r="O89" s="6">
        <v>1178.3</v>
      </c>
      <c r="P89" s="5">
        <v>3.3468999999999999E-2</v>
      </c>
      <c r="Q89" s="6">
        <v>9.0976999999999997</v>
      </c>
      <c r="R89" s="6">
        <f t="shared" si="35"/>
        <v>6.9000000000002393E-4</v>
      </c>
      <c r="S89" s="6">
        <f t="shared" si="29"/>
        <v>1.0045572000000348E-2</v>
      </c>
      <c r="T89" s="125"/>
      <c r="V89" s="11">
        <v>14.5588</v>
      </c>
      <c r="W89" s="12">
        <v>0.72672000000000003</v>
      </c>
      <c r="X89" s="12">
        <v>1639.3</v>
      </c>
      <c r="Y89" s="11">
        <v>7.3835999999999999E-2</v>
      </c>
      <c r="Z89" s="12">
        <v>19.952000000000002</v>
      </c>
      <c r="AA89" s="6">
        <f t="shared" si="36"/>
        <v>1.1300000000000754E-3</v>
      </c>
      <c r="AB89" s="6">
        <f t="shared" si="30"/>
        <v>1.6451444000001099E-2</v>
      </c>
      <c r="AE89" s="4">
        <v>14.5588</v>
      </c>
      <c r="AF89" s="6">
        <v>0.77958000000000005</v>
      </c>
      <c r="AG89" s="6">
        <v>1691.1</v>
      </c>
      <c r="AH89" s="6">
        <v>0.10384</v>
      </c>
      <c r="AI89" s="6">
        <v>27.959</v>
      </c>
      <c r="AJ89" s="6">
        <f t="shared" si="26"/>
        <v>1.2600000000000389E-3</v>
      </c>
      <c r="AK89" s="6">
        <f t="shared" si="27"/>
        <v>1.8344088000000567E-2</v>
      </c>
      <c r="AL89" s="125"/>
      <c r="AN89" s="4">
        <v>14.5588</v>
      </c>
      <c r="AO89" s="6">
        <v>0.85109000000000001</v>
      </c>
      <c r="AP89" s="6">
        <v>1782.5</v>
      </c>
      <c r="AQ89" s="6">
        <v>3.8337999999999997E-2</v>
      </c>
      <c r="AR89" s="6">
        <v>10.356</v>
      </c>
      <c r="AS89" s="6">
        <f t="shared" si="24"/>
        <v>5.8000000000002494E-4</v>
      </c>
      <c r="AT89" s="6">
        <f t="shared" si="25"/>
        <v>8.4441040000003634E-3</v>
      </c>
      <c r="AV89" s="2">
        <v>6.8</v>
      </c>
      <c r="AW89" s="4">
        <f t="shared" si="42"/>
        <v>1.1780389935316702</v>
      </c>
      <c r="BK89" s="1">
        <f t="shared" si="37"/>
        <v>1.0884231599489549</v>
      </c>
      <c r="BL89" s="11">
        <v>12.258100000000001</v>
      </c>
      <c r="BM89" s="12">
        <v>0.37563999999999997</v>
      </c>
      <c r="BN89" s="12">
        <v>1119.0999999999999</v>
      </c>
      <c r="BO89" s="23">
        <v>1.8967999999999999E-2</v>
      </c>
      <c r="BP89" s="12">
        <v>6.0956000000000001</v>
      </c>
      <c r="BR89" s="11">
        <v>12.258100000000001</v>
      </c>
      <c r="BS89" s="12">
        <v>0.53237999999999996</v>
      </c>
      <c r="BT89" s="12">
        <v>1496.9</v>
      </c>
      <c r="BU89" s="23">
        <v>1.6958999999999998E-2</v>
      </c>
      <c r="BV89" s="12">
        <v>5.4500999999999999</v>
      </c>
      <c r="BW89" s="12"/>
      <c r="BX89" s="158">
        <v>12.258100000000001</v>
      </c>
      <c r="BY89" s="159">
        <v>0.60828000000000004</v>
      </c>
      <c r="BZ89" s="159">
        <v>1633.5</v>
      </c>
      <c r="CA89" s="158">
        <v>1.4642000000000001E-2</v>
      </c>
      <c r="CB89" s="159">
        <v>4.7106000000000003</v>
      </c>
      <c r="CC89" s="6">
        <f t="shared" si="40"/>
        <v>2.4000000000001798E-4</v>
      </c>
      <c r="CD89" s="6">
        <f t="shared" si="38"/>
        <v>2.9419440000002205E-3</v>
      </c>
      <c r="CE89" s="159"/>
      <c r="CG89" s="158">
        <v>12.258100000000001</v>
      </c>
      <c r="CH89" s="159">
        <v>0.52231000000000005</v>
      </c>
      <c r="CI89" s="159">
        <v>1486.5</v>
      </c>
      <c r="CJ89" s="158">
        <v>1.2434000000000001E-2</v>
      </c>
      <c r="CK89" s="159">
        <v>3.9956999999999998</v>
      </c>
      <c r="CL89" s="6">
        <f t="shared" si="41"/>
        <v>2.00000000000089E-4</v>
      </c>
      <c r="CM89" s="6">
        <f t="shared" si="39"/>
        <v>2.451620000001091E-3</v>
      </c>
      <c r="CN89" s="159"/>
      <c r="CO89" s="159"/>
    </row>
    <row r="90" spans="1:93">
      <c r="A90" s="4">
        <v>15.068300000000001</v>
      </c>
      <c r="B90" s="4">
        <f t="shared" si="31"/>
        <v>1.1780642581364584</v>
      </c>
      <c r="C90" s="6">
        <v>0.26926</v>
      </c>
      <c r="D90" s="6">
        <v>697.32</v>
      </c>
      <c r="E90" s="5">
        <v>3.6311999999999997E-2</v>
      </c>
      <c r="F90" s="6">
        <v>9.4966000000000008</v>
      </c>
      <c r="G90" s="4">
        <f t="shared" si="32"/>
        <v>4.4212989411116617</v>
      </c>
      <c r="H90" s="4">
        <f t="shared" si="33"/>
        <v>4.7499601807638827</v>
      </c>
      <c r="I90" s="6">
        <f t="shared" si="34"/>
        <v>6.0999999999999943E-4</v>
      </c>
      <c r="J90" s="6">
        <f t="shared" si="28"/>
        <v>9.1916629999999923E-3</v>
      </c>
      <c r="K90" s="2"/>
      <c r="M90" s="4">
        <v>15.068300000000001</v>
      </c>
      <c r="N90" s="6">
        <v>0.40723999999999999</v>
      </c>
      <c r="O90" s="6">
        <v>1178.4000000000001</v>
      </c>
      <c r="P90" s="5">
        <v>1.8225999999999999E-2</v>
      </c>
      <c r="Q90" s="6">
        <v>4.7676999999999996</v>
      </c>
      <c r="R90" s="6">
        <f t="shared" si="35"/>
        <v>3.0999999999997696E-4</v>
      </c>
      <c r="S90" s="6">
        <f t="shared" si="29"/>
        <v>4.6711729999996529E-3</v>
      </c>
      <c r="T90" s="125"/>
      <c r="V90" s="11">
        <v>15.068300000000001</v>
      </c>
      <c r="W90" s="12">
        <v>0.72779000000000005</v>
      </c>
      <c r="X90" s="12">
        <v>1639.6</v>
      </c>
      <c r="Y90" s="11">
        <v>6.3933000000000004E-2</v>
      </c>
      <c r="Z90" s="12">
        <v>16.722000000000001</v>
      </c>
      <c r="AA90" s="6">
        <f t="shared" si="36"/>
        <v>1.0700000000000154E-3</v>
      </c>
      <c r="AB90" s="6">
        <f t="shared" si="30"/>
        <v>1.6123081000000233E-2</v>
      </c>
      <c r="AE90" s="4">
        <v>15.068300000000001</v>
      </c>
      <c r="AF90" s="6">
        <v>0.78142999999999996</v>
      </c>
      <c r="AG90" s="6">
        <v>1691.6</v>
      </c>
      <c r="AH90" s="6">
        <v>0.10976</v>
      </c>
      <c r="AI90" s="6">
        <v>28.704000000000001</v>
      </c>
      <c r="AJ90" s="6">
        <f t="shared" si="26"/>
        <v>1.8499999999999073E-3</v>
      </c>
      <c r="AK90" s="6">
        <f t="shared" si="27"/>
        <v>2.7876354999998604E-2</v>
      </c>
      <c r="AL90" s="125"/>
      <c r="AN90" s="4">
        <v>15.068300000000001</v>
      </c>
      <c r="AO90" s="6">
        <v>0.85165999999999997</v>
      </c>
      <c r="AP90" s="6">
        <v>1782.6</v>
      </c>
      <c r="AQ90" s="6">
        <v>3.2819000000000001E-2</v>
      </c>
      <c r="AR90" s="6">
        <v>8.5876000000000001</v>
      </c>
      <c r="AS90" s="6">
        <f t="shared" si="24"/>
        <v>5.6999999999995943E-4</v>
      </c>
      <c r="AT90" s="6">
        <f t="shared" si="25"/>
        <v>8.5889309999993887E-3</v>
      </c>
      <c r="AV90" s="2"/>
      <c r="AW90" s="4"/>
      <c r="BK90" s="1">
        <f t="shared" si="37"/>
        <v>1.1033623629986691</v>
      </c>
      <c r="BL90" s="11">
        <v>12.687099999999999</v>
      </c>
      <c r="BM90" s="12">
        <v>0.37590000000000001</v>
      </c>
      <c r="BN90" s="12">
        <v>1119.2</v>
      </c>
      <c r="BO90" s="23">
        <v>1.7350999999999998E-2</v>
      </c>
      <c r="BP90" s="12">
        <v>5.3761000000000001</v>
      </c>
      <c r="BR90" s="11">
        <v>12.687099999999999</v>
      </c>
      <c r="BS90" s="12">
        <v>0.53259999999999996</v>
      </c>
      <c r="BT90" s="12">
        <v>1497</v>
      </c>
      <c r="BU90" s="23">
        <v>2.0312E-2</v>
      </c>
      <c r="BV90" s="12">
        <v>6.2667000000000002</v>
      </c>
      <c r="BW90" s="12"/>
      <c r="BX90" s="158">
        <v>12.687099999999999</v>
      </c>
      <c r="BY90" s="159">
        <v>0.60848000000000002</v>
      </c>
      <c r="BZ90" s="159">
        <v>1633.5</v>
      </c>
      <c r="CA90" s="158">
        <v>1.5644999999999999E-2</v>
      </c>
      <c r="CB90" s="159">
        <v>4.8369</v>
      </c>
      <c r="CC90" s="6">
        <f t="shared" si="40"/>
        <v>1.9999999999997797E-4</v>
      </c>
      <c r="CD90" s="6">
        <f t="shared" si="38"/>
        <v>2.5374199999997206E-3</v>
      </c>
      <c r="CE90" s="159"/>
      <c r="CG90" s="158">
        <v>12.687099999999999</v>
      </c>
      <c r="CH90" s="159">
        <v>0.52248000000000006</v>
      </c>
      <c r="CI90" s="159">
        <v>1486.6</v>
      </c>
      <c r="CJ90" s="158">
        <v>1.227E-2</v>
      </c>
      <c r="CK90" s="159">
        <v>3.7951000000000001</v>
      </c>
      <c r="CL90" s="6">
        <f t="shared" si="41"/>
        <v>1.7000000000000348E-4</v>
      </c>
      <c r="CM90" s="6">
        <f t="shared" si="39"/>
        <v>2.156807000000044E-3</v>
      </c>
      <c r="CN90" s="159"/>
      <c r="CO90" s="159"/>
    </row>
    <row r="91" spans="1:93">
      <c r="A91" s="4">
        <v>15.595700000000001</v>
      </c>
      <c r="B91" s="4">
        <f t="shared" si="31"/>
        <v>1.1930048724765994</v>
      </c>
      <c r="C91" s="6">
        <v>0.26973000000000003</v>
      </c>
      <c r="D91" s="6">
        <v>697.44</v>
      </c>
      <c r="E91" s="5">
        <v>3.1302999999999997E-2</v>
      </c>
      <c r="F91" s="6">
        <v>7.8922999999999996</v>
      </c>
      <c r="G91" s="4">
        <f t="shared" si="32"/>
        <v>4.434527135205653</v>
      </c>
      <c r="H91" s="4">
        <f t="shared" si="33"/>
        <v>4.7499724542718456</v>
      </c>
      <c r="I91" s="6">
        <f t="shared" si="34"/>
        <v>4.7000000000002595E-4</v>
      </c>
      <c r="J91" s="6">
        <f t="shared" si="28"/>
        <v>7.3299790000004054E-3</v>
      </c>
      <c r="K91" s="2"/>
      <c r="M91" s="4">
        <v>15.595700000000001</v>
      </c>
      <c r="N91" s="6">
        <v>0.40747</v>
      </c>
      <c r="O91" s="6">
        <v>1178.4000000000001</v>
      </c>
      <c r="P91" s="5">
        <v>1.585E-2</v>
      </c>
      <c r="Q91" s="6">
        <v>3.9952000000000001</v>
      </c>
      <c r="R91" s="6">
        <f t="shared" si="35"/>
        <v>2.3000000000000798E-4</v>
      </c>
      <c r="S91" s="6">
        <f t="shared" si="29"/>
        <v>3.5870110000001247E-3</v>
      </c>
      <c r="T91" s="125"/>
      <c r="V91" s="11">
        <v>15.595700000000001</v>
      </c>
      <c r="W91" s="12">
        <v>0.72863</v>
      </c>
      <c r="X91" s="12">
        <v>1639.8</v>
      </c>
      <c r="Y91" s="11">
        <v>5.0120999999999999E-2</v>
      </c>
      <c r="Z91" s="12">
        <v>12.664</v>
      </c>
      <c r="AA91" s="6">
        <f t="shared" si="36"/>
        <v>8.399999999999519E-4</v>
      </c>
      <c r="AB91" s="6">
        <f t="shared" si="30"/>
        <v>1.310038799999925E-2</v>
      </c>
      <c r="AE91" s="4">
        <v>15.595700000000001</v>
      </c>
      <c r="AF91" s="6">
        <v>0.78286</v>
      </c>
      <c r="AG91" s="6">
        <v>1692</v>
      </c>
      <c r="AH91" s="6">
        <v>8.8831999999999994E-2</v>
      </c>
      <c r="AI91" s="6">
        <v>22.431000000000001</v>
      </c>
      <c r="AJ91" s="6">
        <f t="shared" si="26"/>
        <v>1.4300000000000423E-3</v>
      </c>
      <c r="AK91" s="6">
        <f t="shared" si="27"/>
        <v>2.230185100000066E-2</v>
      </c>
      <c r="AN91" s="4">
        <v>15.595700000000001</v>
      </c>
      <c r="AO91" s="6">
        <v>0.85206999999999999</v>
      </c>
      <c r="AP91" s="6">
        <v>1782.7</v>
      </c>
      <c r="AQ91" s="6">
        <v>3.6755000000000003E-2</v>
      </c>
      <c r="AR91" s="6">
        <v>9.2240000000000002</v>
      </c>
      <c r="AS91" s="6">
        <f t="shared" si="24"/>
        <v>4.1000000000002146E-4</v>
      </c>
      <c r="AT91" s="6">
        <f t="shared" si="25"/>
        <v>6.3942370000003353E-3</v>
      </c>
      <c r="AV91" s="2"/>
      <c r="AW91" s="4"/>
      <c r="BK91" s="1">
        <f t="shared" si="37"/>
        <v>1.1183044160791711</v>
      </c>
      <c r="BL91" s="11">
        <v>13.1312</v>
      </c>
      <c r="BM91" s="12">
        <v>0.37615999999999999</v>
      </c>
      <c r="BN91" s="12">
        <v>1119.2</v>
      </c>
      <c r="BO91" s="23">
        <v>1.3044999999999999E-2</v>
      </c>
      <c r="BP91" s="12">
        <v>3.9298000000000002</v>
      </c>
      <c r="BR91" s="11">
        <v>13.1312</v>
      </c>
      <c r="BS91" s="12">
        <v>0.53298000000000001</v>
      </c>
      <c r="BT91" s="12">
        <v>1497.1</v>
      </c>
      <c r="BU91" s="23">
        <v>3.6186000000000003E-2</v>
      </c>
      <c r="BV91" s="12">
        <v>10.784000000000001</v>
      </c>
      <c r="BW91" s="12"/>
      <c r="BX91" s="158">
        <v>13.1312</v>
      </c>
      <c r="BY91" s="159">
        <v>0.60875000000000001</v>
      </c>
      <c r="BZ91" s="159">
        <v>1633.6</v>
      </c>
      <c r="CA91" s="158">
        <v>2.4225E-2</v>
      </c>
      <c r="CB91" s="159">
        <v>7.2222999999999997</v>
      </c>
      <c r="CC91" s="6">
        <f t="shared" si="40"/>
        <v>2.6999999999999247E-4</v>
      </c>
      <c r="CD91" s="6">
        <f t="shared" si="38"/>
        <v>3.5454239999999008E-3</v>
      </c>
      <c r="CE91" s="159"/>
      <c r="CG91" s="158">
        <v>13.1312</v>
      </c>
      <c r="CH91" s="159">
        <v>0.52268000000000003</v>
      </c>
      <c r="CI91" s="159">
        <v>1486.6</v>
      </c>
      <c r="CJ91" s="158">
        <v>1.3950000000000001E-2</v>
      </c>
      <c r="CK91" s="159">
        <v>4.1788999999999996</v>
      </c>
      <c r="CL91" s="6">
        <f t="shared" si="41"/>
        <v>1.9999999999997797E-4</v>
      </c>
      <c r="CM91" s="6">
        <f t="shared" si="39"/>
        <v>2.6262399999997109E-3</v>
      </c>
      <c r="CN91" s="159"/>
      <c r="CO91" s="159"/>
    </row>
    <row r="92" spans="1:93">
      <c r="A92" s="4">
        <v>16.1416</v>
      </c>
      <c r="B92" s="4">
        <f t="shared" si="31"/>
        <v>1.2079465809889718</v>
      </c>
      <c r="C92" s="6">
        <v>0.2702</v>
      </c>
      <c r="D92" s="6">
        <v>697.56</v>
      </c>
      <c r="E92" s="5">
        <v>3.0696000000000001E-2</v>
      </c>
      <c r="F92" s="6">
        <v>7.4801000000000002</v>
      </c>
      <c r="G92" s="4">
        <f t="shared" si="32"/>
        <v>4.4472238867322069</v>
      </c>
      <c r="H92" s="4">
        <f t="shared" si="33"/>
        <v>4.7499811288732499</v>
      </c>
      <c r="I92" s="6">
        <f t="shared" si="34"/>
        <v>4.6999999999997044E-4</v>
      </c>
      <c r="J92" s="6">
        <f t="shared" si="28"/>
        <v>7.5865519999995228E-3</v>
      </c>
      <c r="K92" s="2"/>
      <c r="M92" s="4">
        <v>16.1416</v>
      </c>
      <c r="N92" s="6">
        <v>0.40772000000000003</v>
      </c>
      <c r="O92" s="6">
        <v>1178.5</v>
      </c>
      <c r="P92" s="5">
        <v>1.8844E-2</v>
      </c>
      <c r="Q92" s="6">
        <v>4.5796000000000001</v>
      </c>
      <c r="R92" s="6">
        <f t="shared" si="35"/>
        <v>2.5000000000002798E-4</v>
      </c>
      <c r="S92" s="6">
        <f t="shared" si="29"/>
        <v>4.0354000000004516E-3</v>
      </c>
      <c r="T92" s="125"/>
      <c r="V92" s="11">
        <v>16.1416</v>
      </c>
      <c r="W92" s="12">
        <v>0.72928999999999999</v>
      </c>
      <c r="X92" s="12">
        <v>1640</v>
      </c>
      <c r="Y92" s="11">
        <v>3.1130000000000001E-2</v>
      </c>
      <c r="Z92" s="12">
        <v>7.6395</v>
      </c>
      <c r="AA92" s="6">
        <f t="shared" si="36"/>
        <v>6.5999999999999392E-4</v>
      </c>
      <c r="AB92" s="6">
        <f t="shared" si="30"/>
        <v>1.0653455999999902E-2</v>
      </c>
      <c r="AE92" s="4">
        <v>16.1416</v>
      </c>
      <c r="AF92" s="6">
        <v>0.78408</v>
      </c>
      <c r="AG92" s="6">
        <v>1692.3</v>
      </c>
      <c r="AH92" s="6">
        <v>6.4023999999999998E-2</v>
      </c>
      <c r="AI92" s="6">
        <v>15.670999999999999</v>
      </c>
      <c r="AJ92" s="6">
        <f t="shared" si="26"/>
        <v>1.2199999999999989E-3</v>
      </c>
      <c r="AK92" s="6">
        <f t="shared" si="27"/>
        <v>1.9692751999999984E-2</v>
      </c>
      <c r="AN92" s="4">
        <v>16.1416</v>
      </c>
      <c r="AO92" s="6">
        <v>0.85275999999999996</v>
      </c>
      <c r="AP92" s="6">
        <v>1782.9</v>
      </c>
      <c r="AQ92" s="6">
        <v>7.9646999999999996E-2</v>
      </c>
      <c r="AR92" s="6">
        <v>19.265999999999998</v>
      </c>
      <c r="AS92" s="6">
        <f t="shared" si="24"/>
        <v>6.8999999999996842E-4</v>
      </c>
      <c r="AT92" s="6">
        <f t="shared" si="25"/>
        <v>1.113770399999949E-2</v>
      </c>
      <c r="AV92" s="2">
        <v>5.21</v>
      </c>
      <c r="AW92" s="4">
        <f>$AY$60*EXP(AV92/$AY$58)+$AY$61*EXP(AV92/$AY$59)+$AY$62</f>
        <v>1.5052623539248704</v>
      </c>
      <c r="BK92" s="1">
        <f t="shared" si="37"/>
        <v>1.1332450215124583</v>
      </c>
      <c r="BL92" s="11">
        <v>13.5908</v>
      </c>
      <c r="BM92" s="12">
        <v>0.37629000000000001</v>
      </c>
      <c r="BN92" s="12">
        <v>1119.3</v>
      </c>
      <c r="BO92" s="23">
        <v>8.6499000000000003E-3</v>
      </c>
      <c r="BP92" s="12">
        <v>2.5044</v>
      </c>
      <c r="BR92" s="11">
        <v>13.5908</v>
      </c>
      <c r="BS92" s="12">
        <v>0.53368000000000004</v>
      </c>
      <c r="BT92" s="12">
        <v>1497.3</v>
      </c>
      <c r="BU92" s="23">
        <v>4.6958E-2</v>
      </c>
      <c r="BV92" s="12">
        <v>13.584</v>
      </c>
      <c r="BW92" s="12"/>
      <c r="BX92" s="158">
        <v>13.5908</v>
      </c>
      <c r="BY92" s="159">
        <v>0.60919999999999996</v>
      </c>
      <c r="BZ92" s="159">
        <v>1633.8</v>
      </c>
      <c r="CA92" s="158">
        <v>3.0429999999999999E-2</v>
      </c>
      <c r="CB92" s="159">
        <v>8.8043999999999993</v>
      </c>
      <c r="CC92" s="6">
        <f t="shared" si="40"/>
        <v>4.4999999999995044E-4</v>
      </c>
      <c r="CD92" s="6">
        <f t="shared" si="38"/>
        <v>6.1158599999993259E-3</v>
      </c>
      <c r="CE92" s="159"/>
      <c r="CG92" s="158">
        <v>13.5908</v>
      </c>
      <c r="CH92" s="159">
        <v>0.52290000000000003</v>
      </c>
      <c r="CI92" s="159">
        <v>1486.7</v>
      </c>
      <c r="CJ92" s="158">
        <v>1.4128E-2</v>
      </c>
      <c r="CK92" s="159">
        <v>4.0895999999999999</v>
      </c>
      <c r="CL92" s="6">
        <f t="shared" si="41"/>
        <v>2.1999999999999797E-4</v>
      </c>
      <c r="CM92" s="6">
        <f t="shared" si="39"/>
        <v>2.9899759999999723E-3</v>
      </c>
      <c r="CN92" s="159"/>
      <c r="CO92" s="159"/>
    </row>
    <row r="93" spans="1:93">
      <c r="A93" s="4">
        <v>16.706499999999998</v>
      </c>
      <c r="B93" s="4">
        <f t="shared" si="31"/>
        <v>1.2228854750341318</v>
      </c>
      <c r="C93" s="6">
        <v>0.27065</v>
      </c>
      <c r="D93" s="6">
        <v>697.67</v>
      </c>
      <c r="E93" s="5">
        <v>3.0061000000000001E-2</v>
      </c>
      <c r="F93" s="6">
        <v>7.0781999999999998</v>
      </c>
      <c r="G93" s="4">
        <f t="shared" si="32"/>
        <v>4.4594073869833863</v>
      </c>
      <c r="H93" s="4">
        <f t="shared" si="33"/>
        <v>4.7499871986184274</v>
      </c>
      <c r="I93" s="6">
        <f t="shared" si="34"/>
        <v>4.5000000000000595E-4</v>
      </c>
      <c r="J93" s="6">
        <f t="shared" si="28"/>
        <v>7.5179250000000988E-3</v>
      </c>
      <c r="K93" s="2"/>
      <c r="M93" s="4">
        <v>16.706499999999998</v>
      </c>
      <c r="N93" s="6">
        <v>0.40804000000000001</v>
      </c>
      <c r="O93" s="6">
        <v>1178.5999999999999</v>
      </c>
      <c r="P93" s="5">
        <v>2.1929000000000001E-2</v>
      </c>
      <c r="Q93" s="6">
        <v>5.16</v>
      </c>
      <c r="R93" s="6">
        <f t="shared" si="35"/>
        <v>3.1999999999998696E-4</v>
      </c>
      <c r="S93" s="6">
        <f t="shared" si="29"/>
        <v>5.3460799999997819E-3</v>
      </c>
      <c r="T93" s="125"/>
      <c r="V93" s="11">
        <v>16.706499999999998</v>
      </c>
      <c r="W93" s="12">
        <v>0.72955999999999999</v>
      </c>
      <c r="X93" s="12">
        <v>1640</v>
      </c>
      <c r="Y93" s="11">
        <v>1.7637E-2</v>
      </c>
      <c r="Z93" s="12">
        <v>4.1509</v>
      </c>
      <c r="AA93" s="6">
        <f t="shared" si="36"/>
        <v>2.6999999999999247E-4</v>
      </c>
      <c r="AB93" s="6">
        <f t="shared" si="30"/>
        <v>4.5107549999998733E-3</v>
      </c>
      <c r="AE93" s="4">
        <v>16.706499999999998</v>
      </c>
      <c r="AF93" s="6">
        <v>0.78476999999999997</v>
      </c>
      <c r="AG93" s="6">
        <v>1692.5</v>
      </c>
      <c r="AH93" s="6">
        <v>4.6087999999999997E-2</v>
      </c>
      <c r="AI93" s="6">
        <v>10.851000000000001</v>
      </c>
      <c r="AJ93" s="6">
        <f t="shared" si="26"/>
        <v>6.8999999999996842E-4</v>
      </c>
      <c r="AK93" s="6">
        <f t="shared" si="27"/>
        <v>1.1527484999999471E-2</v>
      </c>
      <c r="AN93" s="4">
        <v>16.706499999999998</v>
      </c>
      <c r="AO93" s="6">
        <v>0.85445000000000004</v>
      </c>
      <c r="AP93" s="6">
        <v>1783.3</v>
      </c>
      <c r="AQ93" s="6">
        <v>0.11280999999999999</v>
      </c>
      <c r="AR93" s="6">
        <v>26.552</v>
      </c>
      <c r="AS93" s="6">
        <f t="shared" si="24"/>
        <v>1.6900000000000803E-3</v>
      </c>
      <c r="AT93" s="6">
        <f t="shared" si="25"/>
        <v>2.8233985000001339E-2</v>
      </c>
      <c r="AV93" s="2">
        <v>4.1500000000000004</v>
      </c>
      <c r="AW93" s="4">
        <f>$AY$60*EXP(AV93/$AY$58)+$AY$61*EXP(AV93/$AY$59)+$AY$62</f>
        <v>1.8207897222983944</v>
      </c>
      <c r="BK93" s="1">
        <f t="shared" si="37"/>
        <v>1.1481829630932248</v>
      </c>
      <c r="BL93" s="11">
        <v>14.0664</v>
      </c>
      <c r="BM93" s="12">
        <v>0.37641000000000002</v>
      </c>
      <c r="BN93" s="12">
        <v>1119.3</v>
      </c>
      <c r="BO93" s="23">
        <v>8.2892E-3</v>
      </c>
      <c r="BP93" s="12">
        <v>2.3163999999999998</v>
      </c>
      <c r="BR93" s="11">
        <v>14.0664</v>
      </c>
      <c r="BS93" s="12">
        <v>0.53439000000000003</v>
      </c>
      <c r="BT93" s="12">
        <v>1497.5</v>
      </c>
      <c r="BU93" s="23">
        <v>4.1690999999999999E-2</v>
      </c>
      <c r="BV93" s="12">
        <v>11.68</v>
      </c>
      <c r="BW93" s="12"/>
      <c r="BX93" s="158">
        <v>14.0664</v>
      </c>
      <c r="BY93" s="159">
        <v>0.60965999999999998</v>
      </c>
      <c r="BZ93" s="159">
        <v>1633.9</v>
      </c>
      <c r="CA93" s="158">
        <v>2.6845999999999998E-2</v>
      </c>
      <c r="CB93" s="159">
        <v>7.5251000000000001</v>
      </c>
      <c r="CC93" s="6">
        <f t="shared" si="40"/>
        <v>4.6000000000001595E-4</v>
      </c>
      <c r="CD93" s="6">
        <f t="shared" si="38"/>
        <v>6.4705440000002246E-3</v>
      </c>
      <c r="CE93" s="159"/>
      <c r="CG93" s="158">
        <v>14.0664</v>
      </c>
      <c r="CH93" s="159">
        <v>0.52310000000000001</v>
      </c>
      <c r="CI93" s="159">
        <v>1486.8</v>
      </c>
      <c r="CJ93" s="158">
        <v>1.5816E-2</v>
      </c>
      <c r="CK93" s="159">
        <v>4.4120999999999997</v>
      </c>
      <c r="CL93" s="6">
        <f t="shared" si="41"/>
        <v>1.9999999999997797E-4</v>
      </c>
      <c r="CM93" s="6">
        <f t="shared" si="39"/>
        <v>2.81327999999969E-3</v>
      </c>
      <c r="CN93" s="159"/>
      <c r="CO93" s="159"/>
    </row>
    <row r="94" spans="1:93">
      <c r="A94" s="4">
        <v>17.2912</v>
      </c>
      <c r="B94" s="4">
        <f t="shared" si="31"/>
        <v>1.2378251341237769</v>
      </c>
      <c r="C94" s="6">
        <v>0.27110000000000001</v>
      </c>
      <c r="D94" s="6">
        <v>697.77</v>
      </c>
      <c r="E94" s="5">
        <v>2.836E-2</v>
      </c>
      <c r="F94" s="6">
        <v>6.4569000000000001</v>
      </c>
      <c r="G94" s="4">
        <f t="shared" si="32"/>
        <v>4.4711012182725414</v>
      </c>
      <c r="H94" s="4">
        <f t="shared" si="33"/>
        <v>4.7499914043564839</v>
      </c>
      <c r="I94" s="6">
        <f t="shared" si="34"/>
        <v>4.5000000000000595E-4</v>
      </c>
      <c r="J94" s="6">
        <f t="shared" si="28"/>
        <v>7.7810400000001027E-3</v>
      </c>
      <c r="K94" s="2"/>
      <c r="M94" s="4">
        <v>17.2912</v>
      </c>
      <c r="N94" s="6">
        <v>0.40837000000000001</v>
      </c>
      <c r="O94" s="6">
        <v>1178.5999999999999</v>
      </c>
      <c r="P94" s="5">
        <v>2.1385999999999999E-2</v>
      </c>
      <c r="Q94" s="6">
        <v>4.8696999999999999</v>
      </c>
      <c r="R94" s="6">
        <f t="shared" si="35"/>
        <v>3.2999999999999696E-4</v>
      </c>
      <c r="S94" s="6">
        <f t="shared" si="29"/>
        <v>5.7060959999999479E-3</v>
      </c>
      <c r="T94" s="125"/>
      <c r="V94" s="11">
        <v>17.2912</v>
      </c>
      <c r="W94" s="12">
        <v>0.72982000000000002</v>
      </c>
      <c r="X94" s="12">
        <v>1640.1</v>
      </c>
      <c r="Y94" s="11">
        <v>1.5904000000000001E-2</v>
      </c>
      <c r="Z94" s="12">
        <v>3.6236999999999999</v>
      </c>
      <c r="AA94" s="6">
        <f t="shared" si="36"/>
        <v>2.6000000000003798E-4</v>
      </c>
      <c r="AB94" s="6">
        <f t="shared" si="30"/>
        <v>4.4957120000006564E-3</v>
      </c>
      <c r="AE94" s="4">
        <v>17.2912</v>
      </c>
      <c r="AF94" s="6">
        <v>0.78546000000000005</v>
      </c>
      <c r="AG94" s="6">
        <v>1692.6</v>
      </c>
      <c r="AH94" s="6">
        <v>4.3362999999999999E-2</v>
      </c>
      <c r="AI94" s="6">
        <v>9.8701000000000008</v>
      </c>
      <c r="AJ94" s="6">
        <f t="shared" si="26"/>
        <v>6.9000000000007944E-4</v>
      </c>
      <c r="AK94" s="6">
        <f t="shared" si="27"/>
        <v>1.1930928000001374E-2</v>
      </c>
      <c r="AN94" s="4">
        <v>17.2912</v>
      </c>
      <c r="AO94" s="6">
        <v>0.85612999999999995</v>
      </c>
      <c r="AP94" s="6">
        <v>1783.7</v>
      </c>
      <c r="AQ94" s="6">
        <v>0.11012</v>
      </c>
      <c r="AR94" s="6">
        <v>25.055</v>
      </c>
      <c r="AS94" s="6">
        <f t="shared" si="24"/>
        <v>1.6799999999999038E-3</v>
      </c>
      <c r="AT94" s="6">
        <f t="shared" si="25"/>
        <v>2.9049215999998337E-2</v>
      </c>
      <c r="AV94" s="2">
        <v>1.2</v>
      </c>
      <c r="AW94" s="4">
        <f t="shared" si="42"/>
        <v>5.0101994300574226</v>
      </c>
      <c r="BK94" s="1">
        <f t="shared" si="37"/>
        <v>1.1631255800006746</v>
      </c>
      <c r="BL94" s="11">
        <v>14.5588</v>
      </c>
      <c r="BM94" s="12">
        <v>0.37652999999999998</v>
      </c>
      <c r="BN94" s="12">
        <v>1119.4000000000001</v>
      </c>
      <c r="BO94" s="23">
        <v>8.2661000000000002E-3</v>
      </c>
      <c r="BP94" s="12">
        <v>2.2305000000000001</v>
      </c>
      <c r="BR94" s="11">
        <v>14.5588</v>
      </c>
      <c r="BS94" s="12">
        <v>0.53493000000000002</v>
      </c>
      <c r="BT94" s="12">
        <v>1497.7</v>
      </c>
      <c r="BU94" s="23">
        <v>2.9843000000000001E-2</v>
      </c>
      <c r="BV94" s="12">
        <v>8.0885999999999996</v>
      </c>
      <c r="BW94" s="12"/>
      <c r="BX94" s="158">
        <v>14.5588</v>
      </c>
      <c r="BY94" s="159">
        <v>0.61</v>
      </c>
      <c r="BZ94" s="159">
        <v>1634</v>
      </c>
      <c r="CA94" s="158">
        <v>1.8807999999999998E-2</v>
      </c>
      <c r="CB94" s="159">
        <v>5.0983000000000001</v>
      </c>
      <c r="CC94" s="6">
        <f t="shared" si="40"/>
        <v>3.4000000000000696E-4</v>
      </c>
      <c r="CD94" s="6">
        <f t="shared" si="38"/>
        <v>4.9499920000001009E-3</v>
      </c>
      <c r="CE94" s="159"/>
      <c r="CG94" s="158">
        <v>14.5588</v>
      </c>
      <c r="CH94" s="159">
        <v>0.52337</v>
      </c>
      <c r="CI94" s="159">
        <v>1486.8</v>
      </c>
      <c r="CJ94" s="158">
        <v>2.4656999999999998E-2</v>
      </c>
      <c r="CK94" s="159">
        <v>6.6261999999999999</v>
      </c>
      <c r="CL94" s="6">
        <f t="shared" si="41"/>
        <v>2.6999999999999247E-4</v>
      </c>
      <c r="CM94" s="6">
        <f t="shared" si="39"/>
        <v>3.9308759999998905E-3</v>
      </c>
      <c r="CN94" s="159"/>
      <c r="CO94" s="159"/>
    </row>
    <row r="95" spans="1:93">
      <c r="A95" s="4">
        <v>17.8964</v>
      </c>
      <c r="B95" s="4">
        <f t="shared" si="31"/>
        <v>1.2527656780538936</v>
      </c>
      <c r="C95" s="6">
        <v>0.27150000000000002</v>
      </c>
      <c r="D95" s="6">
        <v>697.86</v>
      </c>
      <c r="E95" s="5">
        <v>2.6567E-2</v>
      </c>
      <c r="F95" s="6">
        <v>5.8376999999999999</v>
      </c>
      <c r="G95" s="4">
        <f t="shared" si="32"/>
        <v>4.4823251254842873</v>
      </c>
      <c r="H95" s="4">
        <f t="shared" si="33"/>
        <v>4.7499942885815383</v>
      </c>
      <c r="I95" s="6">
        <f t="shared" si="34"/>
        <v>4.0000000000001146E-4</v>
      </c>
      <c r="J95" s="6">
        <f t="shared" si="28"/>
        <v>7.1585600000002051E-3</v>
      </c>
      <c r="K95" s="2"/>
      <c r="M95" s="4">
        <v>17.8964</v>
      </c>
      <c r="N95" s="6">
        <v>0.40867999999999999</v>
      </c>
      <c r="O95" s="6">
        <v>1178.7</v>
      </c>
      <c r="P95" s="5">
        <v>2.0070999999999999E-2</v>
      </c>
      <c r="Q95" s="6">
        <v>4.4119999999999999</v>
      </c>
      <c r="R95" s="6">
        <f t="shared" si="35"/>
        <v>3.0999999999997696E-4</v>
      </c>
      <c r="S95" s="6">
        <f t="shared" si="29"/>
        <v>5.5478839999995875E-3</v>
      </c>
      <c r="T95" s="125"/>
      <c r="V95" s="11">
        <v>17.8964</v>
      </c>
      <c r="W95" s="12">
        <v>0.73002999999999996</v>
      </c>
      <c r="X95" s="12">
        <v>1640.1</v>
      </c>
      <c r="Y95" s="11">
        <v>1.5427E-2</v>
      </c>
      <c r="Z95" s="12">
        <v>3.3866000000000001</v>
      </c>
      <c r="AA95" s="6">
        <f t="shared" si="36"/>
        <v>2.0999999999993246E-4</v>
      </c>
      <c r="AB95" s="6">
        <f t="shared" si="30"/>
        <v>3.7582439999987913E-3</v>
      </c>
      <c r="AE95" s="4">
        <v>17.8964</v>
      </c>
      <c r="AF95" s="6">
        <v>0.78607000000000005</v>
      </c>
      <c r="AG95" s="6">
        <v>1692.7</v>
      </c>
      <c r="AH95" s="6">
        <v>3.8695E-2</v>
      </c>
      <c r="AI95" s="6">
        <v>8.5093999999999994</v>
      </c>
      <c r="AJ95" s="6">
        <f t="shared" si="26"/>
        <v>6.0999999999999943E-4</v>
      </c>
      <c r="AK95" s="6">
        <f t="shared" si="27"/>
        <v>1.091680399999999E-2</v>
      </c>
      <c r="AN95" s="4">
        <v>17.8964</v>
      </c>
      <c r="AO95" s="6">
        <v>0.85773999999999995</v>
      </c>
      <c r="AP95" s="6">
        <v>1784.1</v>
      </c>
      <c r="AQ95" s="6">
        <v>8.6662000000000003E-2</v>
      </c>
      <c r="AR95" s="6">
        <v>19.123000000000001</v>
      </c>
      <c r="AS95" s="6">
        <f t="shared" si="24"/>
        <v>1.6100000000000003E-3</v>
      </c>
      <c r="AT95" s="6">
        <f t="shared" si="25"/>
        <v>2.8813204000000005E-2</v>
      </c>
      <c r="AV95" s="67">
        <v>1.4</v>
      </c>
      <c r="AW95" s="4">
        <f t="shared" si="42"/>
        <v>4.3373364803602206</v>
      </c>
      <c r="BK95" s="1">
        <f t="shared" si="37"/>
        <v>1.1780642581364584</v>
      </c>
      <c r="BL95" s="11">
        <v>15.068300000000001</v>
      </c>
      <c r="BM95" s="12">
        <v>0.37665999999999999</v>
      </c>
      <c r="BN95" s="12">
        <v>1119.4000000000001</v>
      </c>
      <c r="BO95" s="23">
        <v>7.5374999999999999E-3</v>
      </c>
      <c r="BP95" s="12">
        <v>1.9733000000000001</v>
      </c>
      <c r="BR95" s="11">
        <v>15.068300000000001</v>
      </c>
      <c r="BS95" s="12">
        <v>0.53527999999999998</v>
      </c>
      <c r="BT95" s="12">
        <v>1497.7</v>
      </c>
      <c r="BU95" s="23">
        <v>2.0621E-2</v>
      </c>
      <c r="BV95" s="12">
        <v>5.3968999999999996</v>
      </c>
      <c r="BW95" s="12"/>
      <c r="BX95" s="158">
        <v>15.068300000000001</v>
      </c>
      <c r="BY95" s="159">
        <v>0.61021999999999998</v>
      </c>
      <c r="BZ95" s="159">
        <v>1634</v>
      </c>
      <c r="CA95" s="158">
        <v>1.2897E-2</v>
      </c>
      <c r="CB95" s="159">
        <v>3.3746</v>
      </c>
      <c r="CC95" s="6">
        <f t="shared" si="40"/>
        <v>2.1999999999999797E-4</v>
      </c>
      <c r="CD95" s="6">
        <f t="shared" si="38"/>
        <v>3.3150259999999696E-3</v>
      </c>
      <c r="CE95" s="159"/>
      <c r="CG95" s="158">
        <v>15.068300000000001</v>
      </c>
      <c r="CH95" s="159">
        <v>0.52383999999999997</v>
      </c>
      <c r="CI95" s="159">
        <v>1487</v>
      </c>
      <c r="CJ95" s="158">
        <v>2.8257000000000001E-2</v>
      </c>
      <c r="CK95" s="159">
        <v>7.3864999999999998</v>
      </c>
      <c r="CL95" s="6">
        <f t="shared" si="41"/>
        <v>4.6999999999997044E-4</v>
      </c>
      <c r="CM95" s="6">
        <f t="shared" si="39"/>
        <v>7.0821009999995545E-3</v>
      </c>
      <c r="CN95" s="159"/>
      <c r="CO95" s="159"/>
    </row>
    <row r="96" spans="1:93">
      <c r="A96" s="4">
        <v>18.5228</v>
      </c>
      <c r="B96" s="4">
        <f t="shared" si="31"/>
        <v>1.2677066374557691</v>
      </c>
      <c r="C96" s="6">
        <v>0.27189000000000002</v>
      </c>
      <c r="D96" s="6">
        <v>697.94</v>
      </c>
      <c r="E96" s="5">
        <v>2.2745000000000001E-2</v>
      </c>
      <c r="F96" s="6">
        <v>4.8409000000000004</v>
      </c>
      <c r="G96" s="4">
        <f t="shared" si="32"/>
        <v>4.4930976350589775</v>
      </c>
      <c r="H96" s="4">
        <f t="shared" si="33"/>
        <v>4.7499962456122793</v>
      </c>
      <c r="I96" s="6">
        <f t="shared" si="34"/>
        <v>3.9000000000000146E-4</v>
      </c>
      <c r="J96" s="6">
        <f t="shared" si="28"/>
        <v>7.2238920000000269E-3</v>
      </c>
      <c r="K96" s="2"/>
      <c r="M96" s="4">
        <v>18.5228</v>
      </c>
      <c r="N96" s="6">
        <v>0.40897</v>
      </c>
      <c r="O96" s="6">
        <v>1178.8</v>
      </c>
      <c r="P96" s="5">
        <v>1.4265E-2</v>
      </c>
      <c r="Q96" s="6">
        <v>3.0474999999999999</v>
      </c>
      <c r="R96" s="6">
        <f t="shared" si="35"/>
        <v>2.9000000000001247E-4</v>
      </c>
      <c r="S96" s="6">
        <f t="shared" si="29"/>
        <v>5.3716120000002312E-3</v>
      </c>
      <c r="T96" s="125"/>
      <c r="V96" s="11">
        <v>18.5228</v>
      </c>
      <c r="W96" s="12">
        <v>0.73028000000000004</v>
      </c>
      <c r="X96" s="12">
        <v>1640.2</v>
      </c>
      <c r="Y96" s="11">
        <v>1.8116E-2</v>
      </c>
      <c r="Z96" s="12">
        <v>3.8401000000000001</v>
      </c>
      <c r="AA96" s="6">
        <f t="shared" si="36"/>
        <v>2.5000000000008349E-4</v>
      </c>
      <c r="AB96" s="6">
        <f t="shared" si="30"/>
        <v>4.6307000000015463E-3</v>
      </c>
      <c r="AE96" s="4">
        <v>18.5228</v>
      </c>
      <c r="AF96" s="6">
        <v>0.78661000000000003</v>
      </c>
      <c r="AG96" s="6">
        <v>1692.9</v>
      </c>
      <c r="AH96" s="6">
        <v>2.2085E-2</v>
      </c>
      <c r="AI96" s="6">
        <v>4.7388000000000003</v>
      </c>
      <c r="AJ96" s="6">
        <f t="shared" si="26"/>
        <v>5.3999999999998494E-4</v>
      </c>
      <c r="AK96" s="6">
        <f t="shared" si="27"/>
        <v>1.0002311999999722E-2</v>
      </c>
      <c r="AN96" s="4">
        <v>18.5228</v>
      </c>
      <c r="AO96" s="6">
        <v>0.85872000000000004</v>
      </c>
      <c r="AP96" s="6">
        <v>1784.3</v>
      </c>
      <c r="AQ96" s="6">
        <v>4.1338E-2</v>
      </c>
      <c r="AR96" s="6">
        <v>8.8648000000000007</v>
      </c>
      <c r="AS96" s="6">
        <f t="shared" si="24"/>
        <v>9.8000000000009191E-4</v>
      </c>
      <c r="AT96" s="6">
        <f t="shared" si="25"/>
        <v>1.8152344000001701E-2</v>
      </c>
      <c r="AV96" s="67">
        <v>10</v>
      </c>
      <c r="AW96" s="4">
        <f t="shared" si="42"/>
        <v>0.82603224721012891</v>
      </c>
      <c r="BK96" s="1">
        <f t="shared" si="37"/>
        <v>1.1930048724765994</v>
      </c>
      <c r="BL96" s="11">
        <v>15.595700000000001</v>
      </c>
      <c r="BM96" s="12">
        <v>0.37675999999999998</v>
      </c>
      <c r="BN96" s="12">
        <v>1119.4000000000001</v>
      </c>
      <c r="BO96" s="23">
        <v>6.319E-3</v>
      </c>
      <c r="BP96" s="12">
        <v>1.5931999999999999</v>
      </c>
      <c r="BR96" s="11">
        <v>15.595700000000001</v>
      </c>
      <c r="BS96" s="12">
        <v>0.53554000000000002</v>
      </c>
      <c r="BT96" s="12">
        <v>1497.8</v>
      </c>
      <c r="BU96" s="23">
        <v>1.7743999999999999E-2</v>
      </c>
      <c r="BV96" s="12">
        <v>4.4730999999999996</v>
      </c>
      <c r="BW96" s="12"/>
      <c r="BX96" s="158">
        <v>15.595700000000001</v>
      </c>
      <c r="BY96" s="159">
        <v>0.61038999999999999</v>
      </c>
      <c r="BZ96" s="159">
        <v>1634.1</v>
      </c>
      <c r="CA96" s="158">
        <v>1.0952999999999999E-2</v>
      </c>
      <c r="CB96" s="159">
        <v>2.7614999999999998</v>
      </c>
      <c r="CC96" s="6">
        <f t="shared" si="40"/>
        <v>1.7000000000000348E-4</v>
      </c>
      <c r="CD96" s="6">
        <f t="shared" si="38"/>
        <v>2.6512690000000546E-3</v>
      </c>
      <c r="CE96" s="159"/>
      <c r="CG96" s="158">
        <v>15.595700000000001</v>
      </c>
      <c r="CH96" s="159">
        <v>0.52420999999999995</v>
      </c>
      <c r="CI96" s="159">
        <v>1487.1</v>
      </c>
      <c r="CJ96" s="158">
        <v>2.3675999999999999E-2</v>
      </c>
      <c r="CK96" s="159">
        <v>5.9763999999999999</v>
      </c>
      <c r="CL96" s="6">
        <f t="shared" si="41"/>
        <v>3.6999999999998145E-4</v>
      </c>
      <c r="CM96" s="6">
        <f t="shared" si="39"/>
        <v>5.770408999999711E-3</v>
      </c>
      <c r="CN96" s="159"/>
      <c r="CO96" s="159"/>
    </row>
    <row r="97" spans="1:93">
      <c r="A97" s="4">
        <v>19.171099999999999</v>
      </c>
      <c r="B97" s="4">
        <f t="shared" si="31"/>
        <v>1.2826470325559134</v>
      </c>
      <c r="C97" s="6">
        <v>0.27217999999999998</v>
      </c>
      <c r="D97" s="6">
        <v>698</v>
      </c>
      <c r="E97" s="5">
        <v>2.0715999999999998E-2</v>
      </c>
      <c r="F97" s="6">
        <v>4.2445000000000004</v>
      </c>
      <c r="G97" s="4">
        <f t="shared" si="32"/>
        <v>4.5034362251064879</v>
      </c>
      <c r="H97" s="4">
        <f t="shared" si="33"/>
        <v>4.7499975590817423</v>
      </c>
      <c r="I97" s="6">
        <f t="shared" si="34"/>
        <v>2.8999999999995696E-4</v>
      </c>
      <c r="J97" s="6">
        <f t="shared" si="28"/>
        <v>5.5596189999991743E-3</v>
      </c>
      <c r="K97" s="2"/>
      <c r="M97" s="4">
        <v>19.171099999999999</v>
      </c>
      <c r="N97" s="6">
        <v>0.40910000000000002</v>
      </c>
      <c r="O97" s="6">
        <v>1178.8</v>
      </c>
      <c r="P97" s="5">
        <v>9.4850000000000004E-3</v>
      </c>
      <c r="Q97" s="6">
        <v>1.9446000000000001</v>
      </c>
      <c r="R97" s="6">
        <f t="shared" si="35"/>
        <v>1.3000000000001899E-4</v>
      </c>
      <c r="S97" s="6">
        <f t="shared" si="29"/>
        <v>2.4922430000003637E-3</v>
      </c>
      <c r="T97" s="125"/>
      <c r="V97" s="11">
        <v>19.171099999999999</v>
      </c>
      <c r="W97" s="12">
        <v>0.73058000000000001</v>
      </c>
      <c r="X97" s="12">
        <v>1640.2</v>
      </c>
      <c r="Y97" s="11">
        <v>2.1328E-2</v>
      </c>
      <c r="Z97" s="12">
        <v>4.3712</v>
      </c>
      <c r="AA97" s="6">
        <f t="shared" si="36"/>
        <v>2.9999999999996696E-4</v>
      </c>
      <c r="AB97" s="6">
        <f t="shared" si="30"/>
        <v>5.7513299999993666E-3</v>
      </c>
      <c r="AE97" s="4">
        <v>19.171099999999999</v>
      </c>
      <c r="AF97" s="6">
        <v>0.78673000000000004</v>
      </c>
      <c r="AG97" s="6">
        <v>1692.9</v>
      </c>
      <c r="AH97" s="6">
        <v>9.2575999999999995E-3</v>
      </c>
      <c r="AI97" s="6">
        <v>1.8955</v>
      </c>
      <c r="AJ97" s="6">
        <f t="shared" si="26"/>
        <v>1.2000000000000899E-4</v>
      </c>
      <c r="AK97" s="6">
        <f t="shared" si="27"/>
        <v>2.3005320000001723E-3</v>
      </c>
      <c r="AN97" s="4">
        <v>19.171099999999999</v>
      </c>
      <c r="AO97" s="6">
        <v>0.85897000000000001</v>
      </c>
      <c r="AP97" s="6">
        <v>1784.3</v>
      </c>
      <c r="AQ97" s="6">
        <v>1.9942999999999999E-2</v>
      </c>
      <c r="AR97" s="6">
        <v>4.0811000000000002</v>
      </c>
      <c r="AS97" s="6">
        <f t="shared" si="24"/>
        <v>2.4999999999997247E-4</v>
      </c>
      <c r="AT97" s="6">
        <f t="shared" si="25"/>
        <v>4.7927749999994718E-3</v>
      </c>
      <c r="AV97" s="67">
        <v>1.8</v>
      </c>
      <c r="AW97" s="4">
        <f t="shared" si="42"/>
        <v>3.4594857598169511</v>
      </c>
      <c r="BK97" s="1">
        <f t="shared" si="37"/>
        <v>1.2079465809889718</v>
      </c>
      <c r="BL97" s="11">
        <v>16.1416</v>
      </c>
      <c r="BM97" s="12">
        <v>0.37685000000000002</v>
      </c>
      <c r="BN97" s="12">
        <v>1119.4000000000001</v>
      </c>
      <c r="BO97" s="23">
        <v>5.7149999999999996E-3</v>
      </c>
      <c r="BP97" s="12">
        <v>1.3931</v>
      </c>
      <c r="BR97" s="11">
        <v>16.1416</v>
      </c>
      <c r="BS97" s="12">
        <v>0.53581000000000001</v>
      </c>
      <c r="BT97" s="12">
        <v>1497.9</v>
      </c>
      <c r="BU97" s="23">
        <v>1.5970000000000002E-2</v>
      </c>
      <c r="BV97" s="12">
        <v>3.8973</v>
      </c>
      <c r="BW97" s="12"/>
      <c r="BX97" s="158">
        <v>16.1416</v>
      </c>
      <c r="BY97" s="159">
        <v>0.61055000000000004</v>
      </c>
      <c r="BZ97" s="159">
        <v>1634.1</v>
      </c>
      <c r="CA97" s="158">
        <v>9.7484000000000008E-3</v>
      </c>
      <c r="CB97" s="159">
        <v>2.3776000000000002</v>
      </c>
      <c r="CC97" s="6">
        <f t="shared" si="40"/>
        <v>1.6000000000004899E-4</v>
      </c>
      <c r="CD97" s="6">
        <f t="shared" si="38"/>
        <v>2.582656000000791E-3</v>
      </c>
      <c r="CE97" s="159"/>
      <c r="CG97" s="158">
        <v>16.1416</v>
      </c>
      <c r="CH97" s="159">
        <v>0.52454999999999996</v>
      </c>
      <c r="CI97" s="159">
        <v>1487.1</v>
      </c>
      <c r="CJ97" s="158">
        <v>1.6381E-2</v>
      </c>
      <c r="CK97" s="159">
        <v>4.0157999999999996</v>
      </c>
      <c r="CL97" s="6">
        <f t="shared" si="41"/>
        <v>3.4000000000000696E-4</v>
      </c>
      <c r="CM97" s="6">
        <f t="shared" si="39"/>
        <v>5.4881440000001122E-3</v>
      </c>
      <c r="CN97" s="159"/>
      <c r="CO97" s="159"/>
    </row>
    <row r="98" spans="1:93">
      <c r="A98" s="4">
        <v>19.842099999999999</v>
      </c>
      <c r="B98" s="4">
        <f t="shared" si="31"/>
        <v>1.2975876340554733</v>
      </c>
      <c r="C98" s="6">
        <v>0.27250999999999997</v>
      </c>
      <c r="D98" s="6">
        <v>698.07</v>
      </c>
      <c r="E98" s="5">
        <v>2.4265999999999999E-2</v>
      </c>
      <c r="F98" s="6">
        <v>4.8021000000000003</v>
      </c>
      <c r="G98" s="4">
        <f t="shared" si="32"/>
        <v>4.5133588908134312</v>
      </c>
      <c r="H98" s="4">
        <f t="shared" si="33"/>
        <v>4.7499984308985157</v>
      </c>
      <c r="I98" s="6">
        <f t="shared" si="34"/>
        <v>3.2999999999999696E-4</v>
      </c>
      <c r="J98" s="6">
        <f t="shared" si="28"/>
        <v>6.5478929999999392E-3</v>
      </c>
      <c r="K98" s="2"/>
      <c r="M98" s="4">
        <v>19.842099999999999</v>
      </c>
      <c r="N98" s="6">
        <v>0.40925</v>
      </c>
      <c r="O98" s="6">
        <v>1178.8</v>
      </c>
      <c r="P98" s="5">
        <v>1.0748000000000001E-2</v>
      </c>
      <c r="Q98" s="6">
        <v>2.1284000000000001</v>
      </c>
      <c r="R98" s="6">
        <f t="shared" si="35"/>
        <v>1.4999999999998348E-4</v>
      </c>
      <c r="S98" s="6">
        <f t="shared" si="29"/>
        <v>2.9763149999996719E-3</v>
      </c>
      <c r="T98" s="125"/>
      <c r="V98" s="11">
        <v>19.842099999999999</v>
      </c>
      <c r="W98" s="12">
        <v>0.73092000000000001</v>
      </c>
      <c r="X98" s="12">
        <v>1640.3</v>
      </c>
      <c r="Y98" s="11">
        <v>2.4109999999999999E-2</v>
      </c>
      <c r="Z98" s="12">
        <v>4.7713999999999999</v>
      </c>
      <c r="AA98" s="6">
        <f t="shared" si="36"/>
        <v>3.4000000000000696E-4</v>
      </c>
      <c r="AB98" s="6">
        <f t="shared" si="30"/>
        <v>6.7463140000001377E-3</v>
      </c>
      <c r="AE98" s="4">
        <v>19.842099999999999</v>
      </c>
      <c r="AF98" s="6">
        <v>0.78688999999999998</v>
      </c>
      <c r="AG98" s="6">
        <v>1692.9</v>
      </c>
      <c r="AH98" s="6">
        <v>9.7820000000000008E-3</v>
      </c>
      <c r="AI98" s="6">
        <v>1.9444999999999999</v>
      </c>
      <c r="AJ98" s="6">
        <f t="shared" si="26"/>
        <v>1.5999999999993797E-4</v>
      </c>
      <c r="AK98" s="6">
        <f t="shared" si="27"/>
        <v>3.1747359999987688E-3</v>
      </c>
      <c r="AN98" s="4">
        <v>19.842099999999999</v>
      </c>
      <c r="AO98" s="6">
        <v>0.85931000000000002</v>
      </c>
      <c r="AP98" s="6">
        <v>1784.4</v>
      </c>
      <c r="AQ98" s="6">
        <v>2.5281000000000001E-2</v>
      </c>
      <c r="AR98" s="6">
        <v>5.0002000000000004</v>
      </c>
      <c r="AS98" s="6">
        <f t="shared" si="24"/>
        <v>3.4000000000000696E-4</v>
      </c>
      <c r="AT98" s="6">
        <f t="shared" si="25"/>
        <v>6.7463140000001377E-3</v>
      </c>
      <c r="AV98" s="67">
        <v>2</v>
      </c>
      <c r="AW98" s="4">
        <f t="shared" si="42"/>
        <v>3.1658539368478684</v>
      </c>
      <c r="BC98" s="38"/>
      <c r="BK98" s="1">
        <f t="shared" si="37"/>
        <v>1.2228854750341318</v>
      </c>
      <c r="BL98" s="11">
        <v>16.706499999999998</v>
      </c>
      <c r="BM98" s="12">
        <v>0.37692999999999999</v>
      </c>
      <c r="BN98" s="12">
        <v>1119.5</v>
      </c>
      <c r="BO98" s="23">
        <v>5.1038999999999998E-3</v>
      </c>
      <c r="BP98" s="12">
        <v>1.2012</v>
      </c>
      <c r="BR98" s="11">
        <v>16.706499999999998</v>
      </c>
      <c r="BS98" s="12">
        <v>0.53602000000000005</v>
      </c>
      <c r="BT98" s="12">
        <v>1497.9</v>
      </c>
      <c r="BU98" s="23">
        <v>1.3172E-2</v>
      </c>
      <c r="BV98" s="12">
        <v>3.105</v>
      </c>
      <c r="BW98" s="12"/>
      <c r="BX98" s="158">
        <v>16.706499999999998</v>
      </c>
      <c r="BY98" s="159">
        <v>0.61068</v>
      </c>
      <c r="BZ98" s="159">
        <v>1634.2</v>
      </c>
      <c r="CA98" s="158">
        <v>8.5681000000000004E-3</v>
      </c>
      <c r="CB98" s="159">
        <v>2.0183</v>
      </c>
      <c r="CC98" s="6">
        <f t="shared" si="40"/>
        <v>1.2999999999996348E-4</v>
      </c>
      <c r="CD98" s="6">
        <f t="shared" si="38"/>
        <v>2.1718449999993897E-3</v>
      </c>
      <c r="CE98" s="159"/>
      <c r="CG98" s="158">
        <v>16.706499999999998</v>
      </c>
      <c r="CH98" s="159">
        <v>0.52470000000000006</v>
      </c>
      <c r="CI98" s="159">
        <v>1487.2</v>
      </c>
      <c r="CJ98" s="158">
        <v>1.0092E-2</v>
      </c>
      <c r="CK98" s="159">
        <v>2.3778000000000001</v>
      </c>
      <c r="CL98" s="6">
        <f t="shared" si="41"/>
        <v>1.500000000000945E-4</v>
      </c>
      <c r="CM98" s="6">
        <f t="shared" si="39"/>
        <v>2.5059750000015787E-3</v>
      </c>
      <c r="CN98" s="159"/>
      <c r="CO98" s="159"/>
    </row>
    <row r="99" spans="1:93">
      <c r="A99" s="4">
        <v>20.5366</v>
      </c>
      <c r="B99" s="4">
        <f t="shared" si="31"/>
        <v>1.3125285442533061</v>
      </c>
      <c r="C99" s="6">
        <v>0.27289999999999998</v>
      </c>
      <c r="D99" s="6">
        <v>698.15</v>
      </c>
      <c r="E99" s="5">
        <v>2.1486999999999999E-2</v>
      </c>
      <c r="F99" s="6">
        <v>4.1303000000000001</v>
      </c>
      <c r="G99" s="4">
        <f t="shared" si="32"/>
        <v>4.5228824234018568</v>
      </c>
      <c r="H99" s="4">
        <f t="shared" si="33"/>
        <v>4.7499990029847208</v>
      </c>
      <c r="I99" s="6">
        <f t="shared" si="34"/>
        <v>3.9000000000000146E-4</v>
      </c>
      <c r="J99" s="6">
        <f t="shared" si="28"/>
        <v>8.0092740000000297E-3</v>
      </c>
      <c r="K99" s="2"/>
      <c r="M99" s="4">
        <v>20.5366</v>
      </c>
      <c r="N99" s="6">
        <v>0.40942000000000001</v>
      </c>
      <c r="O99" s="6">
        <v>1178.9000000000001</v>
      </c>
      <c r="P99" s="5">
        <v>8.0161999999999994E-3</v>
      </c>
      <c r="Q99" s="6">
        <v>1.5443</v>
      </c>
      <c r="R99" s="6">
        <f t="shared" si="35"/>
        <v>1.7000000000000348E-4</v>
      </c>
      <c r="S99" s="6">
        <f t="shared" si="29"/>
        <v>3.4912220000000715E-3</v>
      </c>
      <c r="T99" s="125"/>
      <c r="V99" s="11">
        <v>20.5366</v>
      </c>
      <c r="W99" s="12">
        <v>0.73129999999999995</v>
      </c>
      <c r="X99" s="12">
        <v>1640.4</v>
      </c>
      <c r="Y99" s="11">
        <v>1.7068E-2</v>
      </c>
      <c r="Z99" s="12">
        <v>3.2928000000000002</v>
      </c>
      <c r="AA99" s="6">
        <f t="shared" si="36"/>
        <v>3.7999999999993594E-4</v>
      </c>
      <c r="AB99" s="6">
        <f t="shared" si="30"/>
        <v>7.8039079999986842E-3</v>
      </c>
      <c r="AE99" s="4">
        <v>20.5366</v>
      </c>
      <c r="AF99" s="6">
        <v>0.78702000000000005</v>
      </c>
      <c r="AG99" s="6">
        <v>1692.9</v>
      </c>
      <c r="AH99" s="6">
        <v>1.7104000000000001E-2</v>
      </c>
      <c r="AI99" s="6">
        <v>3.2479</v>
      </c>
      <c r="AJ99" s="6">
        <f t="shared" si="26"/>
        <v>1.300000000000745E-4</v>
      </c>
      <c r="AK99" s="6">
        <f t="shared" si="27"/>
        <v>2.66975800000153E-3</v>
      </c>
      <c r="AN99" s="4">
        <v>20.5366</v>
      </c>
      <c r="AO99" s="6">
        <v>0.85972999999999999</v>
      </c>
      <c r="AP99" s="6">
        <v>1784.5</v>
      </c>
      <c r="AQ99" s="6">
        <v>2.0295000000000001E-2</v>
      </c>
      <c r="AR99" s="6">
        <v>3.9097</v>
      </c>
      <c r="AS99" s="6">
        <f t="shared" si="24"/>
        <v>4.1999999999997595E-4</v>
      </c>
      <c r="AT99" s="6">
        <f t="shared" si="25"/>
        <v>8.6253719999995065E-3</v>
      </c>
      <c r="AV99" s="67">
        <v>2.2000000000000002</v>
      </c>
      <c r="AW99" s="4">
        <f t="shared" si="42"/>
        <v>2.9321786066239155</v>
      </c>
      <c r="BK99" s="1">
        <f t="shared" si="37"/>
        <v>1.2378251341237769</v>
      </c>
      <c r="BL99" s="11">
        <v>17.2912</v>
      </c>
      <c r="BM99" s="12">
        <v>0.377</v>
      </c>
      <c r="BN99" s="12">
        <v>1119.5</v>
      </c>
      <c r="BO99" s="23">
        <v>4.6328999999999997E-3</v>
      </c>
      <c r="BP99" s="12">
        <v>1.054</v>
      </c>
      <c r="BR99" s="11">
        <v>17.2912</v>
      </c>
      <c r="BS99" s="12">
        <v>0.53620000000000001</v>
      </c>
      <c r="BT99" s="12">
        <v>1498</v>
      </c>
      <c r="BU99" s="23">
        <v>1.1596E-2</v>
      </c>
      <c r="BV99" s="12">
        <v>2.6432000000000002</v>
      </c>
      <c r="BW99" s="12"/>
      <c r="BX99" s="158">
        <v>17.2912</v>
      </c>
      <c r="BY99" s="159">
        <v>0.61080000000000001</v>
      </c>
      <c r="BZ99" s="159">
        <v>1634.2</v>
      </c>
      <c r="CA99" s="158">
        <v>7.9752E-3</v>
      </c>
      <c r="CB99" s="159">
        <v>1.8139000000000001</v>
      </c>
      <c r="CC99" s="6">
        <f t="shared" si="40"/>
        <v>1.2000000000000899E-4</v>
      </c>
      <c r="CD99" s="6">
        <f t="shared" si="38"/>
        <v>2.0749440000001553E-3</v>
      </c>
      <c r="CE99" s="159"/>
      <c r="CG99" s="158">
        <v>17.2912</v>
      </c>
      <c r="CH99" s="159">
        <v>0.52485000000000004</v>
      </c>
      <c r="CI99" s="159">
        <v>1487.2</v>
      </c>
      <c r="CJ99" s="158">
        <v>9.2777999999999992E-3</v>
      </c>
      <c r="CK99" s="159">
        <v>2.1120999999999999</v>
      </c>
      <c r="CL99" s="6">
        <f t="shared" si="41"/>
        <v>1.4999999999998348E-4</v>
      </c>
      <c r="CM99" s="6">
        <f t="shared" si="39"/>
        <v>2.5936799999997143E-3</v>
      </c>
      <c r="CN99" s="159"/>
      <c r="CO99" s="159"/>
    </row>
    <row r="100" spans="1:93">
      <c r="A100" s="4">
        <v>21.255299999999998</v>
      </c>
      <c r="B100" s="4">
        <f t="shared" si="31"/>
        <v>1.3274672390337985</v>
      </c>
      <c r="C100" s="6">
        <v>0.27315</v>
      </c>
      <c r="D100" s="6">
        <v>698.19</v>
      </c>
      <c r="E100" s="5">
        <v>1.8428E-2</v>
      </c>
      <c r="F100" s="6">
        <v>3.4030999999999998</v>
      </c>
      <c r="G100" s="4">
        <f t="shared" si="32"/>
        <v>4.5320213573330026</v>
      </c>
      <c r="H100" s="4">
        <f t="shared" si="33"/>
        <v>4.7499993739524422</v>
      </c>
      <c r="I100" s="6">
        <f t="shared" si="34"/>
        <v>2.5000000000002798E-4</v>
      </c>
      <c r="J100" s="6">
        <f t="shared" si="28"/>
        <v>5.3138250000005945E-3</v>
      </c>
      <c r="K100" s="2"/>
      <c r="M100" s="4">
        <v>21.255299999999998</v>
      </c>
      <c r="N100" s="6">
        <v>0.40949000000000002</v>
      </c>
      <c r="O100" s="6">
        <v>1178.9000000000001</v>
      </c>
      <c r="P100" s="5">
        <v>5.7739000000000002E-3</v>
      </c>
      <c r="Q100" s="6">
        <v>1.0663</v>
      </c>
      <c r="R100" s="6">
        <f t="shared" si="35"/>
        <v>7.0000000000014495E-5</v>
      </c>
      <c r="S100" s="6">
        <f t="shared" si="29"/>
        <v>1.4878710000003079E-3</v>
      </c>
      <c r="T100" s="125"/>
      <c r="V100" s="11">
        <v>21.255299999999998</v>
      </c>
      <c r="W100" s="12">
        <v>0.73143000000000002</v>
      </c>
      <c r="X100" s="12">
        <v>1640.4</v>
      </c>
      <c r="Y100" s="11">
        <v>1.0064E-2</v>
      </c>
      <c r="Z100" s="12">
        <v>1.8588</v>
      </c>
      <c r="AA100" s="6">
        <f t="shared" si="36"/>
        <v>1.300000000000745E-4</v>
      </c>
      <c r="AB100" s="6">
        <f t="shared" si="30"/>
        <v>2.7631890000015835E-3</v>
      </c>
      <c r="AE100" s="4">
        <v>21.255299999999998</v>
      </c>
      <c r="AF100" s="6">
        <v>0.78739999999999999</v>
      </c>
      <c r="AG100" s="6">
        <v>1693</v>
      </c>
      <c r="AH100" s="6">
        <v>3.6377E-2</v>
      </c>
      <c r="AI100" s="6">
        <v>6.6917</v>
      </c>
      <c r="AJ100" s="6">
        <f t="shared" si="26"/>
        <v>3.7999999999993594E-4</v>
      </c>
      <c r="AK100" s="6">
        <f t="shared" si="27"/>
        <v>8.0770139999986387E-3</v>
      </c>
      <c r="AN100" s="4">
        <v>21.255299999999998</v>
      </c>
      <c r="AO100" s="6">
        <v>0.85992000000000002</v>
      </c>
      <c r="AP100" s="6">
        <v>1784.5</v>
      </c>
      <c r="AQ100" s="6">
        <v>1.4411999999999999E-2</v>
      </c>
      <c r="AR100" s="6">
        <v>2.6636000000000002</v>
      </c>
      <c r="AS100" s="6">
        <f t="shared" si="24"/>
        <v>1.9000000000002348E-4</v>
      </c>
      <c r="AT100" s="6">
        <f t="shared" si="25"/>
        <v>4.0385070000004989E-3</v>
      </c>
      <c r="AV100" s="67">
        <v>2.4</v>
      </c>
      <c r="AW100" s="4">
        <f t="shared" si="42"/>
        <v>2.7413153985723104</v>
      </c>
      <c r="BK100" s="1">
        <f t="shared" si="37"/>
        <v>1.2527656780538936</v>
      </c>
      <c r="BL100" s="11">
        <v>17.8964</v>
      </c>
      <c r="BM100" s="12">
        <v>0.37707000000000002</v>
      </c>
      <c r="BN100" s="12">
        <v>1119.5</v>
      </c>
      <c r="BO100" s="23">
        <v>3.9255999999999996E-3</v>
      </c>
      <c r="BP100" s="12">
        <v>0.86604999999999999</v>
      </c>
      <c r="BR100" s="11">
        <v>17.8964</v>
      </c>
      <c r="BS100" s="12">
        <v>0.53637000000000001</v>
      </c>
      <c r="BT100" s="12">
        <v>1498</v>
      </c>
      <c r="BU100" s="23">
        <v>1.0706E-2</v>
      </c>
      <c r="BV100" s="12">
        <v>2.3530000000000002</v>
      </c>
      <c r="BW100" s="12"/>
      <c r="BX100" s="158">
        <v>17.8964</v>
      </c>
      <c r="BY100" s="159">
        <v>0.61092000000000002</v>
      </c>
      <c r="BZ100" s="159">
        <v>1634.2</v>
      </c>
      <c r="CA100" s="158">
        <v>7.4222999999999997E-3</v>
      </c>
      <c r="CB100" s="159">
        <v>1.63</v>
      </c>
      <c r="CC100" s="6">
        <f t="shared" si="40"/>
        <v>1.2000000000000899E-4</v>
      </c>
      <c r="CD100" s="6">
        <f t="shared" si="38"/>
        <v>2.1475680000001608E-3</v>
      </c>
      <c r="CE100" s="159"/>
      <c r="CG100" s="158">
        <v>17.8964</v>
      </c>
      <c r="CH100" s="159">
        <v>0.52498</v>
      </c>
      <c r="CI100" s="159">
        <v>1487.2</v>
      </c>
      <c r="CJ100" s="158">
        <v>8.7547000000000007E-3</v>
      </c>
      <c r="CK100" s="159">
        <v>1.9240999999999999</v>
      </c>
      <c r="CL100" s="6">
        <f t="shared" si="41"/>
        <v>1.2999999999996348E-4</v>
      </c>
      <c r="CM100" s="6">
        <f t="shared" si="39"/>
        <v>2.3265319999993465E-3</v>
      </c>
      <c r="CN100" s="159"/>
      <c r="CO100" s="159"/>
    </row>
    <row r="101" spans="1:93">
      <c r="A101" s="4">
        <v>21.999300000000002</v>
      </c>
      <c r="B101" s="4">
        <f t="shared" si="31"/>
        <v>1.3424088621415744</v>
      </c>
      <c r="C101" s="6">
        <v>0.27345000000000003</v>
      </c>
      <c r="D101" s="6">
        <v>698.25</v>
      </c>
      <c r="E101" s="5">
        <v>2.0541E-2</v>
      </c>
      <c r="F101" s="6">
        <v>3.6703999999999999</v>
      </c>
      <c r="G101" s="4">
        <f t="shared" si="32"/>
        <v>4.54079423600587</v>
      </c>
      <c r="H101" s="4">
        <f t="shared" si="33"/>
        <v>4.7499996117051717</v>
      </c>
      <c r="I101" s="6">
        <f t="shared" si="34"/>
        <v>3.0000000000002247E-4</v>
      </c>
      <c r="J101" s="6">
        <f t="shared" si="28"/>
        <v>6.5997900000004947E-3</v>
      </c>
      <c r="K101" s="2"/>
      <c r="M101" s="4">
        <v>21.999300000000002</v>
      </c>
      <c r="N101" s="6">
        <v>0.40960000000000002</v>
      </c>
      <c r="O101" s="6">
        <v>1178.9000000000001</v>
      </c>
      <c r="P101" s="5">
        <v>4.3712000000000004E-3</v>
      </c>
      <c r="Q101" s="6">
        <v>0.78841000000000006</v>
      </c>
      <c r="R101" s="6">
        <f t="shared" si="35"/>
        <v>1.0999999999999899E-4</v>
      </c>
      <c r="S101" s="6">
        <f t="shared" si="29"/>
        <v>2.4199229999999779E-3</v>
      </c>
      <c r="T101" s="125"/>
      <c r="V101" s="11">
        <v>21.999300000000002</v>
      </c>
      <c r="W101" s="12">
        <v>0.73160000000000003</v>
      </c>
      <c r="X101" s="12">
        <v>1640.4</v>
      </c>
      <c r="Y101" s="11">
        <v>5.8416999999999997E-2</v>
      </c>
      <c r="Z101" s="12">
        <v>10.298</v>
      </c>
      <c r="AA101" s="6">
        <f t="shared" si="36"/>
        <v>1.7000000000000348E-4</v>
      </c>
      <c r="AB101" s="6">
        <f t="shared" si="30"/>
        <v>3.7398810000000768E-3</v>
      </c>
      <c r="AE101" s="4">
        <v>21.999300000000002</v>
      </c>
      <c r="AF101" s="6">
        <v>0.78810999999999998</v>
      </c>
      <c r="AG101" s="6">
        <v>1693.1</v>
      </c>
      <c r="AH101" s="6">
        <v>5.5821999999999997E-2</v>
      </c>
      <c r="AI101" s="6">
        <v>9.9511000000000003</v>
      </c>
      <c r="AJ101" s="6">
        <f t="shared" si="26"/>
        <v>7.0999999999998842E-4</v>
      </c>
      <c r="AK101" s="6">
        <f t="shared" si="27"/>
        <v>1.5619502999999747E-2</v>
      </c>
      <c r="AN101" s="4">
        <v>21.999300000000002</v>
      </c>
      <c r="AO101" s="6">
        <v>0.86016000000000004</v>
      </c>
      <c r="AP101" s="6">
        <v>1784.5</v>
      </c>
      <c r="AQ101" s="6">
        <v>1.7760000000000001E-2</v>
      </c>
      <c r="AR101" s="6">
        <v>3.17</v>
      </c>
      <c r="AS101" s="6">
        <f t="shared" si="24"/>
        <v>2.4000000000001798E-4</v>
      </c>
      <c r="AT101" s="6">
        <f t="shared" si="25"/>
        <v>5.2798320000003954E-3</v>
      </c>
      <c r="AV101" s="67">
        <v>2.6</v>
      </c>
      <c r="AW101" s="4">
        <f t="shared" si="42"/>
        <v>2.5814193842345352</v>
      </c>
      <c r="BK101" s="1">
        <f t="shared" si="37"/>
        <v>1.2677066374557691</v>
      </c>
      <c r="BL101" s="11">
        <v>18.5228</v>
      </c>
      <c r="BM101" s="12">
        <v>0.37712000000000001</v>
      </c>
      <c r="BN101" s="12">
        <v>1119.5</v>
      </c>
      <c r="BO101" s="23">
        <v>9.5995000000000004E-3</v>
      </c>
      <c r="BP101" s="12">
        <v>2.0181</v>
      </c>
      <c r="BR101" s="11">
        <v>18.5228</v>
      </c>
      <c r="BS101" s="12">
        <v>0.53652</v>
      </c>
      <c r="BT101" s="12">
        <v>1498</v>
      </c>
      <c r="BU101" s="23">
        <v>8.5573000000000003E-3</v>
      </c>
      <c r="BV101" s="12">
        <v>1.8220000000000001</v>
      </c>
      <c r="BW101" s="12"/>
      <c r="BX101" s="158">
        <v>18.5228</v>
      </c>
      <c r="BY101" s="159">
        <v>0.61102999999999996</v>
      </c>
      <c r="BZ101" s="159">
        <v>1634.2</v>
      </c>
      <c r="CA101" s="158">
        <v>6.2493999999999996E-3</v>
      </c>
      <c r="CB101" s="159">
        <v>1.3318000000000001</v>
      </c>
      <c r="CC101" s="6">
        <f t="shared" si="40"/>
        <v>1.0999999999994348E-4</v>
      </c>
      <c r="CD101" s="6">
        <f t="shared" si="38"/>
        <v>2.037507999998953E-3</v>
      </c>
      <c r="CE101" s="159"/>
      <c r="CG101" s="158">
        <v>18.5228</v>
      </c>
      <c r="CH101" s="159">
        <v>0.52510999999999997</v>
      </c>
      <c r="CI101" s="159">
        <v>1487.3</v>
      </c>
      <c r="CJ101" s="158">
        <v>7.2766999999999997E-3</v>
      </c>
      <c r="CK101" s="159">
        <v>1.5483</v>
      </c>
      <c r="CL101" s="6">
        <f t="shared" si="41"/>
        <v>1.2999999999996348E-4</v>
      </c>
      <c r="CM101" s="6">
        <f t="shared" si="39"/>
        <v>2.4079639999993237E-3</v>
      </c>
      <c r="CN101" s="159"/>
      <c r="CO101" s="159"/>
    </row>
    <row r="102" spans="1:93">
      <c r="A102" s="4">
        <v>22.769300000000001</v>
      </c>
      <c r="B102" s="4">
        <f t="shared" si="31"/>
        <v>1.357349679240073</v>
      </c>
      <c r="C102" s="6">
        <v>0.27377000000000001</v>
      </c>
      <c r="D102" s="6">
        <v>698.3</v>
      </c>
      <c r="E102" s="5">
        <v>1.6518999999999999E-2</v>
      </c>
      <c r="F102" s="6">
        <v>2.8658000000000001</v>
      </c>
      <c r="G102" s="4">
        <f t="shared" si="32"/>
        <v>4.5492135920354455</v>
      </c>
      <c r="H102" s="4">
        <f t="shared" si="33"/>
        <v>4.749999762164987</v>
      </c>
      <c r="I102" s="6">
        <f t="shared" si="34"/>
        <v>3.1999999999998696E-4</v>
      </c>
      <c r="J102" s="6">
        <f t="shared" si="28"/>
        <v>7.2861759999997035E-3</v>
      </c>
      <c r="K102" s="2"/>
      <c r="M102" s="4">
        <v>22.769300000000001</v>
      </c>
      <c r="N102" s="6">
        <v>0.40961999999999998</v>
      </c>
      <c r="O102" s="6">
        <v>1178.9000000000001</v>
      </c>
      <c r="P102" s="5">
        <v>9.6246999999999999E-4</v>
      </c>
      <c r="Q102" s="6">
        <v>0.16750000000000001</v>
      </c>
      <c r="R102" s="6">
        <f t="shared" si="35"/>
        <v>1.9999999999964491E-5</v>
      </c>
      <c r="S102" s="6">
        <f t="shared" si="29"/>
        <v>4.5538599999919152E-4</v>
      </c>
      <c r="T102" s="125"/>
      <c r="V102" s="11">
        <v>22.769300000000001</v>
      </c>
      <c r="W102" s="12">
        <v>0.73316999999999999</v>
      </c>
      <c r="X102" s="12">
        <v>1640.7</v>
      </c>
      <c r="Y102" s="11">
        <v>8.8828000000000004E-2</v>
      </c>
      <c r="Z102" s="12">
        <v>15.393000000000001</v>
      </c>
      <c r="AA102" s="6">
        <f t="shared" si="36"/>
        <v>1.5699999999999603E-3</v>
      </c>
      <c r="AB102" s="6">
        <f t="shared" si="30"/>
        <v>3.5747800999999101E-2</v>
      </c>
      <c r="AE102" s="4">
        <v>22.769300000000001</v>
      </c>
      <c r="AF102" s="6">
        <v>0.78907000000000005</v>
      </c>
      <c r="AG102" s="6">
        <v>1693.3</v>
      </c>
      <c r="AH102" s="6">
        <v>5.5777E-2</v>
      </c>
      <c r="AI102" s="6">
        <v>9.6575000000000006</v>
      </c>
      <c r="AJ102" s="6">
        <f t="shared" si="26"/>
        <v>9.6000000000007191E-4</v>
      </c>
      <c r="AK102" s="6">
        <f t="shared" si="27"/>
        <v>2.185852800000164E-2</v>
      </c>
      <c r="AN102" s="4">
        <v>22.769300000000001</v>
      </c>
      <c r="AO102" s="6">
        <v>0.86045000000000005</v>
      </c>
      <c r="AP102" s="6">
        <v>1784.6</v>
      </c>
      <c r="AQ102" s="6">
        <v>1.4782999999999999E-2</v>
      </c>
      <c r="AR102" s="6">
        <v>2.5655000000000001</v>
      </c>
      <c r="AS102" s="6">
        <f t="shared" si="24"/>
        <v>2.9000000000001247E-4</v>
      </c>
      <c r="AT102" s="6">
        <f t="shared" si="25"/>
        <v>6.6030970000002841E-3</v>
      </c>
      <c r="AV102" s="67">
        <v>2.8</v>
      </c>
      <c r="AW102" s="4">
        <f t="shared" si="42"/>
        <v>2.4442840165391555</v>
      </c>
      <c r="BK102" s="1">
        <f t="shared" si="37"/>
        <v>1.2826470325559134</v>
      </c>
      <c r="BL102" s="11">
        <v>19.171099999999999</v>
      </c>
      <c r="BM102" s="12">
        <v>0.37735000000000002</v>
      </c>
      <c r="BN102" s="12">
        <v>1119.5</v>
      </c>
      <c r="BO102" s="23">
        <v>1.7365999999999999E-2</v>
      </c>
      <c r="BP102" s="12">
        <v>3.5541</v>
      </c>
      <c r="BR102" s="11">
        <v>19.171099999999999</v>
      </c>
      <c r="BS102" s="12">
        <v>0.53661999999999999</v>
      </c>
      <c r="BT102" s="12">
        <v>1498.1</v>
      </c>
      <c r="BU102" s="23">
        <v>7.2069999999999999E-3</v>
      </c>
      <c r="BV102" s="12">
        <v>1.4748000000000001</v>
      </c>
      <c r="BW102" s="12"/>
      <c r="BX102" s="158">
        <v>19.171099999999999</v>
      </c>
      <c r="BY102" s="159">
        <v>0.61109999999999998</v>
      </c>
      <c r="BZ102" s="159">
        <v>1634.3</v>
      </c>
      <c r="CA102" s="158">
        <v>5.6531000000000003E-3</v>
      </c>
      <c r="CB102" s="159">
        <v>1.1560999999999999</v>
      </c>
      <c r="CC102" s="6">
        <f t="shared" si="40"/>
        <v>7.0000000000014495E-5</v>
      </c>
      <c r="CD102" s="6">
        <f t="shared" si="38"/>
        <v>1.3419770000002778E-3</v>
      </c>
      <c r="CE102" s="159"/>
      <c r="CG102" s="158">
        <v>19.171099999999999</v>
      </c>
      <c r="CH102" s="159">
        <v>0.5252</v>
      </c>
      <c r="CI102" s="159">
        <v>1487.3</v>
      </c>
      <c r="CJ102" s="158">
        <v>6.1457999999999999E-3</v>
      </c>
      <c r="CK102" s="159">
        <v>1.2582</v>
      </c>
      <c r="CL102" s="6">
        <f t="shared" si="41"/>
        <v>9.0000000000034497E-5</v>
      </c>
      <c r="CM102" s="6">
        <f t="shared" si="39"/>
        <v>1.7253990000006612E-3</v>
      </c>
      <c r="CN102" s="159"/>
      <c r="CO102" s="159"/>
    </row>
    <row r="103" spans="1:93">
      <c r="A103" s="4">
        <v>23.566199999999998</v>
      </c>
      <c r="B103" s="4">
        <f t="shared" si="31"/>
        <v>1.3722895591013575</v>
      </c>
      <c r="C103" s="6">
        <v>0.27395000000000003</v>
      </c>
      <c r="D103" s="6">
        <v>698.33</v>
      </c>
      <c r="E103" s="5">
        <v>1.3157E-2</v>
      </c>
      <c r="F103" s="6">
        <v>2.1938</v>
      </c>
      <c r="G103" s="4">
        <f t="shared" si="32"/>
        <v>4.5572936197586742</v>
      </c>
      <c r="H103" s="4">
        <f t="shared" si="33"/>
        <v>4.7499998561832522</v>
      </c>
      <c r="I103" s="6">
        <f t="shared" si="34"/>
        <v>1.8000000000001348E-4</v>
      </c>
      <c r="J103" s="6">
        <f t="shared" si="28"/>
        <v>4.2419160000003175E-3</v>
      </c>
      <c r="K103" s="2"/>
      <c r="M103" s="4">
        <v>23.566199999999998</v>
      </c>
      <c r="N103" s="6">
        <v>0.40961999999999998</v>
      </c>
      <c r="O103" s="6">
        <v>1178.9000000000001</v>
      </c>
      <c r="P103" s="5">
        <v>8.3782000000000005E-5</v>
      </c>
      <c r="Q103" s="6">
        <v>1.6341000000000001E-2</v>
      </c>
      <c r="R103" s="6">
        <f t="shared" si="35"/>
        <v>0</v>
      </c>
      <c r="S103" s="6">
        <f t="shared" si="29"/>
        <v>0</v>
      </c>
      <c r="T103" s="125"/>
      <c r="V103" s="11">
        <v>23.566199999999998</v>
      </c>
      <c r="W103" s="12">
        <v>0.73424999999999996</v>
      </c>
      <c r="X103" s="12">
        <v>1640.9</v>
      </c>
      <c r="Y103" s="11">
        <v>4.4070999999999999E-2</v>
      </c>
      <c r="Z103" s="12">
        <v>7.4353999999999996</v>
      </c>
      <c r="AA103" s="6">
        <f t="shared" si="36"/>
        <v>1.0799999999999699E-3</v>
      </c>
      <c r="AB103" s="6">
        <f t="shared" si="30"/>
        <v>2.5451495999999289E-2</v>
      </c>
      <c r="AE103" s="4">
        <v>23.566199999999998</v>
      </c>
      <c r="AF103" s="6">
        <v>0.78978000000000004</v>
      </c>
      <c r="AG103" s="6">
        <v>1693.4</v>
      </c>
      <c r="AH103" s="6">
        <v>7.6105999999999993E-2</v>
      </c>
      <c r="AI103" s="6">
        <v>12.62</v>
      </c>
      <c r="AJ103" s="6">
        <f t="shared" si="26"/>
        <v>7.0999999999998842E-4</v>
      </c>
      <c r="AK103" s="6">
        <f t="shared" si="27"/>
        <v>1.6732001999999725E-2</v>
      </c>
      <c r="AN103" s="4">
        <v>23.566199999999998</v>
      </c>
      <c r="AO103" s="6">
        <v>0.86060000000000003</v>
      </c>
      <c r="AP103" s="6">
        <v>1784.6</v>
      </c>
      <c r="AQ103" s="6">
        <v>9.6369000000000003E-3</v>
      </c>
      <c r="AR103" s="6">
        <v>1.6095999999999999</v>
      </c>
      <c r="AS103" s="6">
        <f t="shared" si="24"/>
        <v>1.4999999999998348E-4</v>
      </c>
      <c r="AT103" s="6">
        <f t="shared" si="25"/>
        <v>3.5349299999996105E-3</v>
      </c>
      <c r="AV103" s="67">
        <v>3</v>
      </c>
      <c r="AW103" s="4">
        <f t="shared" si="42"/>
        <v>2.3242019419948119</v>
      </c>
      <c r="BK103" s="1">
        <f t="shared" si="37"/>
        <v>1.2975876340554733</v>
      </c>
      <c r="BL103" s="11">
        <v>19.842099999999999</v>
      </c>
      <c r="BM103" s="12">
        <v>0.37763999999999998</v>
      </c>
      <c r="BN103" s="12">
        <v>1119.5999999999999</v>
      </c>
      <c r="BO103" s="23">
        <v>2.1281000000000001E-2</v>
      </c>
      <c r="BP103" s="12">
        <v>4.2077</v>
      </c>
      <c r="BR103" s="11">
        <v>19.842099999999999</v>
      </c>
      <c r="BS103" s="12">
        <v>0.53673999999999999</v>
      </c>
      <c r="BT103" s="12">
        <v>1498.1</v>
      </c>
      <c r="BU103" s="23">
        <v>8.5013999999999992E-3</v>
      </c>
      <c r="BV103" s="12">
        <v>1.6831</v>
      </c>
      <c r="BW103" s="12"/>
      <c r="BX103" s="158">
        <v>19.842099999999999</v>
      </c>
      <c r="BY103" s="159">
        <v>0.61119999999999997</v>
      </c>
      <c r="BZ103" s="159">
        <v>1634.3</v>
      </c>
      <c r="CA103" s="158">
        <v>6.7819999999999998E-3</v>
      </c>
      <c r="CB103" s="159">
        <v>1.3440000000000001</v>
      </c>
      <c r="CC103" s="6">
        <f t="shared" si="40"/>
        <v>9.9999999999988987E-5</v>
      </c>
      <c r="CD103" s="6">
        <f t="shared" si="38"/>
        <v>1.9842099999997811E-3</v>
      </c>
      <c r="CE103" s="159"/>
      <c r="CG103" s="158">
        <v>19.842099999999999</v>
      </c>
      <c r="CH103" s="159">
        <v>0.52529000000000003</v>
      </c>
      <c r="CI103" s="159">
        <v>1487.3</v>
      </c>
      <c r="CJ103" s="158">
        <v>6.9554999999999999E-3</v>
      </c>
      <c r="CK103" s="159">
        <v>1.3767</v>
      </c>
      <c r="CL103" s="6">
        <f t="shared" si="41"/>
        <v>9.0000000000034497E-5</v>
      </c>
      <c r="CM103" s="6">
        <f t="shared" si="39"/>
        <v>1.7857890000006844E-3</v>
      </c>
      <c r="CN103" s="159"/>
      <c r="CO103" s="159"/>
    </row>
    <row r="104" spans="1:93">
      <c r="A104" s="4">
        <v>24.390999999999998</v>
      </c>
      <c r="B104" s="4">
        <f t="shared" si="31"/>
        <v>1.3872296062005292</v>
      </c>
      <c r="C104" s="6">
        <v>0.27416000000000001</v>
      </c>
      <c r="D104" s="6">
        <v>698.37</v>
      </c>
      <c r="E104" s="5">
        <v>1.6389000000000001E-2</v>
      </c>
      <c r="F104" s="6">
        <v>2.637</v>
      </c>
      <c r="G104" s="4">
        <f t="shared" si="32"/>
        <v>4.5650485768049682</v>
      </c>
      <c r="H104" s="4">
        <f t="shared" si="33"/>
        <v>4.7499999141777458</v>
      </c>
      <c r="I104" s="6">
        <f t="shared" si="34"/>
        <v>2.0999999999998797E-4</v>
      </c>
      <c r="J104" s="6">
        <f t="shared" si="28"/>
        <v>5.122109999999706E-3</v>
      </c>
      <c r="K104" s="2"/>
      <c r="M104" s="4">
        <v>24.390999999999998</v>
      </c>
      <c r="N104" s="6">
        <v>0.40962999999999999</v>
      </c>
      <c r="O104" s="6">
        <v>1178.9000000000001</v>
      </c>
      <c r="P104" s="5">
        <v>7.0414999999999996E-4</v>
      </c>
      <c r="Q104" s="6">
        <v>0.11439000000000001</v>
      </c>
      <c r="R104" s="6">
        <f t="shared" si="35"/>
        <v>1.0000000000010001E-5</v>
      </c>
      <c r="S104" s="6">
        <f t="shared" si="29"/>
        <v>2.4391000000024391E-4</v>
      </c>
      <c r="T104" s="125"/>
      <c r="V104" s="11">
        <v>24.390999999999998</v>
      </c>
      <c r="W104" s="12">
        <v>0.73448999999999998</v>
      </c>
      <c r="X104" s="12">
        <v>1640.9</v>
      </c>
      <c r="Y104" s="11">
        <v>1.8478999999999999E-2</v>
      </c>
      <c r="Z104" s="12">
        <v>2.97</v>
      </c>
      <c r="AA104" s="6">
        <f t="shared" si="36"/>
        <v>2.4000000000001798E-4</v>
      </c>
      <c r="AB104" s="6">
        <f t="shared" si="30"/>
        <v>5.8538400000004379E-3</v>
      </c>
      <c r="AE104" s="4">
        <v>24.390999999999998</v>
      </c>
      <c r="AF104" s="6">
        <v>0.79134000000000004</v>
      </c>
      <c r="AG104" s="6">
        <v>1693.7</v>
      </c>
      <c r="AH104" s="6">
        <v>0.12041</v>
      </c>
      <c r="AI104" s="6">
        <v>19.372</v>
      </c>
      <c r="AJ104" s="6">
        <f t="shared" si="26"/>
        <v>1.5600000000000058E-3</v>
      </c>
      <c r="AK104" s="6">
        <f t="shared" si="27"/>
        <v>3.804996000000014E-2</v>
      </c>
      <c r="AN104" s="4">
        <v>24.390999999999998</v>
      </c>
      <c r="AO104" s="6">
        <v>0.86073999999999995</v>
      </c>
      <c r="AP104" s="6">
        <v>1784.6</v>
      </c>
      <c r="AQ104" s="6">
        <v>9.6066999999999993E-3</v>
      </c>
      <c r="AR104" s="6">
        <v>1.5483</v>
      </c>
      <c r="AS104" s="6">
        <f t="shared" si="24"/>
        <v>1.3999999999991797E-4</v>
      </c>
      <c r="AT104" s="6">
        <f t="shared" si="25"/>
        <v>3.4147399999979989E-3</v>
      </c>
      <c r="AV104" s="67">
        <v>3.2</v>
      </c>
      <c r="AW104" s="4">
        <f t="shared" si="42"/>
        <v>2.2171836586507347</v>
      </c>
      <c r="BK104" s="1">
        <f t="shared" si="37"/>
        <v>1.3125285442533061</v>
      </c>
      <c r="BL104" s="11">
        <v>20.5366</v>
      </c>
      <c r="BM104" s="12">
        <v>0.37798999999999999</v>
      </c>
      <c r="BN104" s="12">
        <v>1119.7</v>
      </c>
      <c r="BO104" s="23">
        <v>1.6397999999999999E-2</v>
      </c>
      <c r="BP104" s="12">
        <v>3.1661999999999999</v>
      </c>
      <c r="BR104" s="11">
        <v>20.5366</v>
      </c>
      <c r="BS104" s="12">
        <v>0.53686999999999996</v>
      </c>
      <c r="BT104" s="12">
        <v>1498.1</v>
      </c>
      <c r="BU104" s="23">
        <v>7.1814000000000001E-3</v>
      </c>
      <c r="BV104" s="12">
        <v>1.3809</v>
      </c>
      <c r="BW104" s="12"/>
      <c r="BX104" s="158">
        <v>20.5366</v>
      </c>
      <c r="BY104" s="159">
        <v>0.61131000000000002</v>
      </c>
      <c r="BZ104" s="159">
        <v>1634.3</v>
      </c>
      <c r="CA104" s="158">
        <v>5.6893000000000004E-3</v>
      </c>
      <c r="CB104" s="159">
        <v>1.099</v>
      </c>
      <c r="CC104" s="6">
        <f t="shared" si="40"/>
        <v>1.100000000000545E-4</v>
      </c>
      <c r="CD104" s="6">
        <f t="shared" si="38"/>
        <v>2.2590260000011192E-3</v>
      </c>
      <c r="CE104" s="159"/>
      <c r="CG104" s="158">
        <v>20.5366</v>
      </c>
      <c r="CH104" s="159">
        <v>0.52541000000000004</v>
      </c>
      <c r="CI104" s="159">
        <v>1487.3</v>
      </c>
      <c r="CJ104" s="158">
        <v>6.1241000000000004E-3</v>
      </c>
      <c r="CK104" s="159">
        <v>1.1766000000000001</v>
      </c>
      <c r="CL104" s="6">
        <f t="shared" si="41"/>
        <v>1.2000000000000899E-4</v>
      </c>
      <c r="CM104" s="6">
        <f t="shared" si="39"/>
        <v>2.4643920000001845E-3</v>
      </c>
      <c r="CN104" s="159"/>
      <c r="CO104" s="159"/>
    </row>
    <row r="105" spans="1:93">
      <c r="A105" s="4">
        <v>25.244700000000002</v>
      </c>
      <c r="B105" s="4">
        <f t="shared" si="31"/>
        <v>1.4021702140444294</v>
      </c>
      <c r="C105" s="6">
        <v>0.27444000000000002</v>
      </c>
      <c r="D105" s="6">
        <v>698.41</v>
      </c>
      <c r="E105" s="5">
        <v>1.8429999999999998E-2</v>
      </c>
      <c r="F105" s="6">
        <v>2.87</v>
      </c>
      <c r="G105" s="4">
        <f t="shared" si="32"/>
        <v>4.5724917298333656</v>
      </c>
      <c r="H105" s="4">
        <f t="shared" si="33"/>
        <v>4.7499999494769032</v>
      </c>
      <c r="I105" s="6">
        <f t="shared" si="34"/>
        <v>2.8000000000000247E-4</v>
      </c>
      <c r="J105" s="6">
        <f t="shared" si="28"/>
        <v>7.0685160000000628E-3</v>
      </c>
      <c r="K105" s="2"/>
      <c r="M105" s="4">
        <v>25.244700000000002</v>
      </c>
      <c r="N105" s="6">
        <v>0.40965000000000001</v>
      </c>
      <c r="O105" s="6">
        <v>1178.9000000000001</v>
      </c>
      <c r="P105" s="5">
        <v>1.8339999999999999E-2</v>
      </c>
      <c r="Q105" s="6">
        <v>2.8107000000000002</v>
      </c>
      <c r="R105" s="6">
        <f t="shared" si="35"/>
        <v>2.0000000000020002E-5</v>
      </c>
      <c r="S105" s="6">
        <f t="shared" si="29"/>
        <v>5.04894000000505E-4</v>
      </c>
      <c r="T105" s="125"/>
      <c r="V105" s="11">
        <v>25.244700000000002</v>
      </c>
      <c r="W105" s="12">
        <v>0.73480000000000001</v>
      </c>
      <c r="X105" s="12">
        <v>1641</v>
      </c>
      <c r="Y105" s="11">
        <v>2.1097000000000001E-2</v>
      </c>
      <c r="Z105" s="12">
        <v>3.2846000000000002</v>
      </c>
      <c r="AA105" s="6">
        <f t="shared" si="36"/>
        <v>3.1000000000003247E-4</v>
      </c>
      <c r="AB105" s="6">
        <f t="shared" si="30"/>
        <v>7.8258570000008208E-3</v>
      </c>
      <c r="AE105" s="4">
        <v>25.244700000000002</v>
      </c>
      <c r="AF105" s="6">
        <v>0.79337000000000002</v>
      </c>
      <c r="AG105" s="6">
        <v>1694</v>
      </c>
      <c r="AH105" s="6">
        <v>6.7999000000000004E-2</v>
      </c>
      <c r="AI105" s="6">
        <v>10.773</v>
      </c>
      <c r="AJ105" s="6">
        <f t="shared" si="26"/>
        <v>2.0299999999999763E-3</v>
      </c>
      <c r="AK105" s="6">
        <f t="shared" si="27"/>
        <v>5.1246740999999402E-2</v>
      </c>
      <c r="AN105" s="4">
        <v>25.244700000000002</v>
      </c>
      <c r="AO105" s="6">
        <v>0.86089000000000004</v>
      </c>
      <c r="AP105" s="6">
        <v>1784.7</v>
      </c>
      <c r="AQ105" s="6">
        <v>6.2617000000000006E-2</v>
      </c>
      <c r="AR105" s="6">
        <v>9.6128999999999998</v>
      </c>
      <c r="AS105" s="6">
        <f t="shared" si="24"/>
        <v>1.500000000000945E-4</v>
      </c>
      <c r="AT105" s="6">
        <f t="shared" si="25"/>
        <v>3.7867050000023861E-3</v>
      </c>
      <c r="AV105" s="67">
        <v>3.4</v>
      </c>
      <c r="AW105" s="4">
        <f t="shared" si="42"/>
        <v>2.120421550603905</v>
      </c>
      <c r="BK105" s="1">
        <f t="shared" si="37"/>
        <v>1.3274672390337985</v>
      </c>
      <c r="BL105" s="11">
        <v>21.255299999999998</v>
      </c>
      <c r="BM105" s="12">
        <v>0.37813000000000002</v>
      </c>
      <c r="BN105" s="12">
        <v>1119.7</v>
      </c>
      <c r="BO105" s="23">
        <v>9.7085999999999995E-3</v>
      </c>
      <c r="BP105" s="12">
        <v>1.7975000000000001</v>
      </c>
      <c r="BR105" s="11">
        <v>21.255299999999998</v>
      </c>
      <c r="BS105" s="12">
        <v>0.53695000000000004</v>
      </c>
      <c r="BT105" s="12">
        <v>1498.1</v>
      </c>
      <c r="BU105" s="23">
        <v>4.5401E-3</v>
      </c>
      <c r="BV105" s="12">
        <v>0.84157000000000004</v>
      </c>
      <c r="BW105" s="12"/>
      <c r="BX105" s="158">
        <v>21.255299999999998</v>
      </c>
      <c r="BY105" s="159">
        <v>0.61136999999999997</v>
      </c>
      <c r="BZ105" s="159">
        <v>1634.3</v>
      </c>
      <c r="CA105" s="158">
        <v>3.9537000000000001E-3</v>
      </c>
      <c r="CB105" s="159">
        <v>0.73126999999999998</v>
      </c>
      <c r="CC105" s="6">
        <f t="shared" si="40"/>
        <v>5.9999999999948983E-5</v>
      </c>
      <c r="CD105" s="6">
        <f t="shared" si="38"/>
        <v>1.2753179999989155E-3</v>
      </c>
      <c r="CE105" s="159"/>
      <c r="CG105" s="158">
        <v>21.255299999999998</v>
      </c>
      <c r="CH105" s="159">
        <v>0.52547999999999995</v>
      </c>
      <c r="CI105" s="159">
        <v>1487.3</v>
      </c>
      <c r="CJ105" s="158">
        <v>5.5275000000000003E-3</v>
      </c>
      <c r="CK105" s="159">
        <v>1.0213000000000001</v>
      </c>
      <c r="CL105" s="6">
        <f t="shared" si="41"/>
        <v>6.9999999999903473E-5</v>
      </c>
      <c r="CM105" s="6">
        <f t="shared" si="39"/>
        <v>1.4878709999979482E-3</v>
      </c>
      <c r="CN105" s="159"/>
      <c r="CO105" s="159"/>
    </row>
    <row r="106" spans="1:93">
      <c r="A106" s="4">
        <v>26.1282</v>
      </c>
      <c r="B106" s="4">
        <f t="shared" si="31"/>
        <v>1.41710949174057</v>
      </c>
      <c r="C106" s="6">
        <v>0.27471000000000001</v>
      </c>
      <c r="D106" s="6">
        <v>698.45</v>
      </c>
      <c r="E106" s="5">
        <v>1.5689000000000002E-2</v>
      </c>
      <c r="F106" s="6">
        <v>2.3675000000000002</v>
      </c>
      <c r="G106" s="4">
        <f t="shared" si="32"/>
        <v>4.5796347188835291</v>
      </c>
      <c r="H106" s="4">
        <f t="shared" si="33"/>
        <v>4.749999970667143</v>
      </c>
      <c r="I106" s="6">
        <f t="shared" si="34"/>
        <v>2.6999999999999247E-4</v>
      </c>
      <c r="J106" s="6">
        <f t="shared" ref="J106:J113" si="43">A106*I106</f>
        <v>7.054613999999803E-3</v>
      </c>
      <c r="K106" s="2"/>
      <c r="M106" s="4">
        <v>26.1282</v>
      </c>
      <c r="N106" s="6">
        <v>0.41016999999999998</v>
      </c>
      <c r="O106" s="6">
        <v>1179</v>
      </c>
      <c r="P106" s="5">
        <v>2.3222E-2</v>
      </c>
      <c r="Q106" s="6">
        <v>3.5257000000000001</v>
      </c>
      <c r="R106" s="6">
        <f t="shared" si="35"/>
        <v>5.1999999999996493E-4</v>
      </c>
      <c r="S106" s="6">
        <f t="shared" ref="S106:S113" si="44">M106*R106</f>
        <v>1.3586663999999084E-2</v>
      </c>
      <c r="T106" s="125"/>
      <c r="V106" s="11">
        <v>26.1282</v>
      </c>
      <c r="W106" s="12">
        <v>0.73512</v>
      </c>
      <c r="X106" s="12">
        <v>1641</v>
      </c>
      <c r="Y106" s="11">
        <v>1.8474000000000001E-2</v>
      </c>
      <c r="Z106" s="12">
        <v>2.7862</v>
      </c>
      <c r="AA106" s="6">
        <f t="shared" si="36"/>
        <v>3.1999999999998696E-4</v>
      </c>
      <c r="AB106" s="6">
        <f t="shared" ref="AB106:AB113" si="45">V106*AA106</f>
        <v>8.3610239999996599E-3</v>
      </c>
      <c r="AE106" s="4">
        <v>26.1282</v>
      </c>
      <c r="AF106" s="6">
        <v>0.79337000000000002</v>
      </c>
      <c r="AG106" s="6">
        <v>1694</v>
      </c>
      <c r="AH106" s="6">
        <v>1.0291E-2</v>
      </c>
      <c r="AI106" s="6">
        <v>1.5198</v>
      </c>
      <c r="AJ106" s="6">
        <f t="shared" si="26"/>
        <v>0</v>
      </c>
      <c r="AK106" s="6">
        <f t="shared" si="27"/>
        <v>0</v>
      </c>
      <c r="AN106" s="4">
        <v>26.1282</v>
      </c>
      <c r="AO106" s="6">
        <v>0.86260999999999999</v>
      </c>
      <c r="AP106" s="6">
        <v>1784.9</v>
      </c>
      <c r="AQ106" s="6">
        <v>0.13639999999999999</v>
      </c>
      <c r="AR106" s="6">
        <v>20.475999999999999</v>
      </c>
      <c r="AS106" s="6">
        <f t="shared" si="24"/>
        <v>1.7199999999999438E-3</v>
      </c>
      <c r="AT106" s="6">
        <f t="shared" si="25"/>
        <v>4.4940503999998528E-2</v>
      </c>
      <c r="AV106" s="67">
        <v>3.6</v>
      </c>
      <c r="AW106" s="4">
        <f>$AY$60*EXP(AV106/$AY$58)+$AY$61*EXP(AV106/$AY$59)+$AY$62</f>
        <v>2.0319221816066975</v>
      </c>
      <c r="BK106" s="1">
        <f t="shared" si="37"/>
        <v>1.3424088621415744</v>
      </c>
      <c r="BL106" s="11">
        <v>21.999300000000002</v>
      </c>
      <c r="BM106" s="12">
        <v>0.37828000000000001</v>
      </c>
      <c r="BN106" s="12">
        <v>1119.7</v>
      </c>
      <c r="BO106" s="23">
        <v>8.9090000000000003E-3</v>
      </c>
      <c r="BP106" s="12">
        <v>1.5931999999999999</v>
      </c>
      <c r="BR106" s="11">
        <v>21.999300000000002</v>
      </c>
      <c r="BS106" s="12">
        <v>0.53700999999999999</v>
      </c>
      <c r="BT106" s="12">
        <v>1498.1</v>
      </c>
      <c r="BU106" s="23">
        <v>1.1834000000000001E-2</v>
      </c>
      <c r="BV106" s="12">
        <v>2.0914999999999999</v>
      </c>
      <c r="BW106" s="12"/>
      <c r="BX106" s="158">
        <v>21.999300000000002</v>
      </c>
      <c r="BY106" s="159">
        <v>0.61141999999999996</v>
      </c>
      <c r="BZ106" s="159">
        <v>1634.3</v>
      </c>
      <c r="CA106" s="158">
        <v>5.2778E-3</v>
      </c>
      <c r="CB106" s="159">
        <v>0.93955</v>
      </c>
      <c r="CC106" s="6">
        <f t="shared" si="40"/>
        <v>4.9999999999994493E-5</v>
      </c>
      <c r="CD106" s="6">
        <f t="shared" si="38"/>
        <v>1.0999649999998788E-3</v>
      </c>
      <c r="CE106" s="159"/>
      <c r="CG106" s="158">
        <v>21.999300000000002</v>
      </c>
      <c r="CH106" s="159">
        <v>0.52556999999999998</v>
      </c>
      <c r="CI106" s="159">
        <v>1487.4</v>
      </c>
      <c r="CJ106" s="158">
        <v>5.6547999999999998E-3</v>
      </c>
      <c r="CK106" s="159">
        <v>1.0130999999999999</v>
      </c>
      <c r="CL106" s="6">
        <f t="shared" si="41"/>
        <v>9.0000000000034497E-5</v>
      </c>
      <c r="CM106" s="6">
        <f t="shared" si="39"/>
        <v>1.9799370000007591E-3</v>
      </c>
      <c r="CN106" s="159"/>
      <c r="CO106" s="159"/>
    </row>
    <row r="107" spans="1:93">
      <c r="A107" s="4">
        <v>27.0427</v>
      </c>
      <c r="B107" s="4">
        <f t="shared" si="31"/>
        <v>1.4320500503081341</v>
      </c>
      <c r="C107" s="6">
        <v>0.27490999999999999</v>
      </c>
      <c r="D107" s="6">
        <v>698.48</v>
      </c>
      <c r="E107" s="5">
        <v>1.4463999999999999E-2</v>
      </c>
      <c r="F107" s="6">
        <v>2.0998000000000001</v>
      </c>
      <c r="G107" s="4">
        <f t="shared" si="32"/>
        <v>4.5864908475861039</v>
      </c>
      <c r="H107" s="4">
        <f t="shared" si="33"/>
        <v>4.7499999832122306</v>
      </c>
      <c r="I107" s="6">
        <f t="shared" ref="I107:I113" si="46">C107-C106</f>
        <v>1.9999999999997797E-4</v>
      </c>
      <c r="J107" s="6">
        <f t="shared" si="43"/>
        <v>5.408539999999404E-3</v>
      </c>
      <c r="K107" s="2"/>
      <c r="M107" s="4">
        <v>27.0427</v>
      </c>
      <c r="N107" s="6">
        <v>0.41033999999999998</v>
      </c>
      <c r="O107" s="6">
        <v>1179</v>
      </c>
      <c r="P107" s="5">
        <v>3.5238999999999999E-2</v>
      </c>
      <c r="Q107" s="6">
        <v>5.0616000000000003</v>
      </c>
      <c r="R107" s="6">
        <f t="shared" ref="R107:R113" si="47">N107-N106</f>
        <v>1.7000000000000348E-4</v>
      </c>
      <c r="S107" s="6">
        <f t="shared" si="44"/>
        <v>4.5972590000000939E-3</v>
      </c>
      <c r="T107" s="125"/>
      <c r="V107" s="11">
        <v>27.0427</v>
      </c>
      <c r="W107" s="12">
        <v>0.73534999999999995</v>
      </c>
      <c r="X107" s="12">
        <v>1641.1</v>
      </c>
      <c r="Y107" s="11">
        <v>1.6736000000000001E-2</v>
      </c>
      <c r="Z107" s="12">
        <v>2.4306999999999999</v>
      </c>
      <c r="AA107" s="6">
        <f t="shared" ref="AA107:AA113" si="48">W107-W106</f>
        <v>2.2999999999995246E-4</v>
      </c>
      <c r="AB107" s="6">
        <f t="shared" si="45"/>
        <v>6.2198209999987141E-3</v>
      </c>
      <c r="AE107" s="4">
        <v>27.0427</v>
      </c>
      <c r="AF107" s="6">
        <v>0.79368000000000005</v>
      </c>
      <c r="AG107" s="6">
        <v>1694.1</v>
      </c>
      <c r="AH107" s="6">
        <v>1.4248E-2</v>
      </c>
      <c r="AI107" s="6">
        <v>2.0874999999999999</v>
      </c>
      <c r="AJ107" s="6">
        <f t="shared" si="26"/>
        <v>3.1000000000003247E-4</v>
      </c>
      <c r="AK107" s="6">
        <f t="shared" si="27"/>
        <v>8.3832370000008778E-3</v>
      </c>
      <c r="AN107" s="4">
        <v>27.0427</v>
      </c>
      <c r="AO107" s="6">
        <v>0.86495999999999995</v>
      </c>
      <c r="AP107" s="6">
        <v>1785.3</v>
      </c>
      <c r="AQ107" s="6">
        <v>9.0472999999999998E-2</v>
      </c>
      <c r="AR107" s="6">
        <v>13.321999999999999</v>
      </c>
      <c r="AS107" s="6">
        <f t="shared" si="24"/>
        <v>2.3499999999999632E-3</v>
      </c>
      <c r="AT107" s="6">
        <f t="shared" si="25"/>
        <v>6.3550344999999009E-2</v>
      </c>
      <c r="AV107" s="67">
        <v>3.8</v>
      </c>
      <c r="AW107" s="4">
        <f>$AY$60*EXP(AV107/$AY$58)+$AY$61*EXP(AV107/$AY$59)+$AY$62</f>
        <v>1.9502539700223744</v>
      </c>
      <c r="BK107" s="1">
        <f t="shared" si="37"/>
        <v>1.357349679240073</v>
      </c>
      <c r="BL107" s="11">
        <v>22.769300000000001</v>
      </c>
      <c r="BM107" s="12">
        <v>0.37840000000000001</v>
      </c>
      <c r="BN107" s="12">
        <v>1119.7</v>
      </c>
      <c r="BO107" s="23">
        <v>5.5205000000000002E-3</v>
      </c>
      <c r="BP107" s="12">
        <v>0.96003000000000005</v>
      </c>
      <c r="BR107" s="11">
        <v>22.769300000000001</v>
      </c>
      <c r="BS107" s="12">
        <v>0.53730999999999995</v>
      </c>
      <c r="BT107" s="12">
        <v>1498.2</v>
      </c>
      <c r="BU107" s="23">
        <v>1.9521E-2</v>
      </c>
      <c r="BV107" s="12">
        <v>3.3702999999999999</v>
      </c>
      <c r="BW107" s="12"/>
      <c r="BX107" s="158">
        <v>22.769300000000001</v>
      </c>
      <c r="BY107" s="159">
        <v>0.61151999999999995</v>
      </c>
      <c r="BZ107" s="159">
        <v>1634.3</v>
      </c>
      <c r="CA107" s="158">
        <v>5.705E-3</v>
      </c>
      <c r="CB107" s="159">
        <v>0.98455000000000004</v>
      </c>
      <c r="CC107" s="6">
        <f t="shared" si="40"/>
        <v>9.9999999999988987E-5</v>
      </c>
      <c r="CD107" s="6">
        <f t="shared" si="38"/>
        <v>2.2769299999997493E-3</v>
      </c>
      <c r="CE107" s="159"/>
      <c r="CG107" s="158">
        <v>22.769300000000001</v>
      </c>
      <c r="CH107" s="159">
        <v>0.52564999999999995</v>
      </c>
      <c r="CI107" s="159">
        <v>1487.4</v>
      </c>
      <c r="CJ107" s="158">
        <v>2.9702000000000001E-3</v>
      </c>
      <c r="CK107" s="159">
        <v>0.51883000000000001</v>
      </c>
      <c r="CL107" s="6">
        <f t="shared" si="41"/>
        <v>7.9999999999968985E-5</v>
      </c>
      <c r="CM107" s="6">
        <f t="shared" si="39"/>
        <v>1.821543999999294E-3</v>
      </c>
      <c r="CN107" s="159"/>
      <c r="CO107" s="159"/>
    </row>
    <row r="108" spans="1:93">
      <c r="A108" s="4">
        <v>27.9892</v>
      </c>
      <c r="B108" s="4">
        <f t="shared" si="31"/>
        <v>1.4469904854418409</v>
      </c>
      <c r="C108" s="6">
        <v>0.27514</v>
      </c>
      <c r="D108" s="6">
        <v>698.52</v>
      </c>
      <c r="E108" s="5">
        <v>1.5644999999999999E-2</v>
      </c>
      <c r="F108" s="6">
        <v>2.1978</v>
      </c>
      <c r="G108" s="4">
        <f t="shared" si="32"/>
        <v>4.5930710070699545</v>
      </c>
      <c r="H108" s="4">
        <f t="shared" si="33"/>
        <v>4.7499999905318564</v>
      </c>
      <c r="I108" s="6">
        <f t="shared" si="46"/>
        <v>2.3000000000000798E-4</v>
      </c>
      <c r="J108" s="6">
        <f t="shared" si="43"/>
        <v>6.4375160000002237E-3</v>
      </c>
      <c r="K108" s="2"/>
      <c r="M108" s="4">
        <v>27.9892</v>
      </c>
      <c r="N108" s="6">
        <v>0.41122999999999998</v>
      </c>
      <c r="O108" s="6">
        <v>1179.0999999999999</v>
      </c>
      <c r="P108" s="5">
        <v>8.9744000000000004E-2</v>
      </c>
      <c r="Q108" s="6">
        <v>12.532999999999999</v>
      </c>
      <c r="R108" s="6">
        <f t="shared" si="47"/>
        <v>8.900000000000019E-4</v>
      </c>
      <c r="S108" s="6">
        <f t="shared" si="44"/>
        <v>2.4910388000000054E-2</v>
      </c>
      <c r="T108" s="125"/>
      <c r="V108" s="11">
        <v>27.9892</v>
      </c>
      <c r="W108" s="12">
        <v>0.73562000000000005</v>
      </c>
      <c r="X108" s="12">
        <v>1641.1</v>
      </c>
      <c r="Y108" s="11">
        <v>8.8623E-3</v>
      </c>
      <c r="Z108" s="12">
        <v>1.2664</v>
      </c>
      <c r="AA108" s="6">
        <f t="shared" si="48"/>
        <v>2.7000000000010349E-4</v>
      </c>
      <c r="AB108" s="6">
        <f t="shared" si="45"/>
        <v>7.5570840000028965E-3</v>
      </c>
      <c r="AE108" s="4">
        <v>27.9892</v>
      </c>
      <c r="AF108" s="6">
        <v>0.79379999999999995</v>
      </c>
      <c r="AG108" s="6">
        <v>1694.1</v>
      </c>
      <c r="AH108" s="6">
        <v>3.9573999999999998E-3</v>
      </c>
      <c r="AI108" s="6">
        <v>0.56782999999999995</v>
      </c>
      <c r="AJ108" s="6">
        <f t="shared" si="26"/>
        <v>1.1999999999989797E-4</v>
      </c>
      <c r="AK108" s="6">
        <f t="shared" si="27"/>
        <v>3.3587039999971443E-3</v>
      </c>
      <c r="AN108" s="4">
        <v>27.9892</v>
      </c>
      <c r="AO108" s="6">
        <v>0.86531000000000002</v>
      </c>
      <c r="AP108" s="6">
        <v>1785.3</v>
      </c>
      <c r="AQ108" s="6">
        <v>1.5613999999999999E-2</v>
      </c>
      <c r="AR108" s="6">
        <v>2.21</v>
      </c>
      <c r="AS108" s="6">
        <f t="shared" ref="AS108:AS113" si="49">AO108-AO107</f>
        <v>3.5000000000007248E-4</v>
      </c>
      <c r="AT108" s="6">
        <f t="shared" ref="AT108:AT113" si="50">AN108*AS108</f>
        <v>9.7962200000020292E-3</v>
      </c>
      <c r="AV108" s="67">
        <v>4</v>
      </c>
      <c r="AW108" s="4">
        <f t="shared" si="42"/>
        <v>1.8743739878442387</v>
      </c>
      <c r="BK108" s="1">
        <f t="shared" si="37"/>
        <v>1.3722895591013575</v>
      </c>
      <c r="BL108" s="11">
        <v>23.566199999999998</v>
      </c>
      <c r="BM108" s="12">
        <v>0.37845000000000001</v>
      </c>
      <c r="BN108" s="12">
        <v>1119.8</v>
      </c>
      <c r="BO108" s="23">
        <v>3.1048999999999998E-3</v>
      </c>
      <c r="BP108" s="12">
        <v>0.51883999999999997</v>
      </c>
      <c r="BR108" s="11">
        <v>23.566199999999998</v>
      </c>
      <c r="BS108" s="12">
        <v>0.53759000000000001</v>
      </c>
      <c r="BT108" s="12">
        <v>1498.2</v>
      </c>
      <c r="BU108" s="23">
        <v>2.2876000000000001E-2</v>
      </c>
      <c r="BV108" s="12">
        <v>3.8075999999999999</v>
      </c>
      <c r="BW108" s="12"/>
      <c r="BX108" s="158">
        <v>23.566199999999998</v>
      </c>
      <c r="BY108" s="159">
        <v>0.61158999999999997</v>
      </c>
      <c r="BZ108" s="159">
        <v>1634.3</v>
      </c>
      <c r="CA108" s="158">
        <v>1.3734E-2</v>
      </c>
      <c r="CB108" s="159">
        <v>2.2633000000000001</v>
      </c>
      <c r="CC108" s="6">
        <f t="shared" si="40"/>
        <v>7.0000000000014495E-5</v>
      </c>
      <c r="CD108" s="6">
        <f t="shared" si="38"/>
        <v>1.6496340000003414E-3</v>
      </c>
      <c r="CE108" s="159"/>
      <c r="CG108" s="158">
        <v>23.566199999999998</v>
      </c>
      <c r="CH108" s="159">
        <v>0.52566000000000002</v>
      </c>
      <c r="CI108" s="159">
        <v>1487.4</v>
      </c>
      <c r="CJ108" s="158">
        <v>3.3752000000000001E-3</v>
      </c>
      <c r="CK108" s="159">
        <v>0.55561000000000005</v>
      </c>
      <c r="CL108" s="6">
        <f t="shared" si="41"/>
        <v>1.0000000000065512E-5</v>
      </c>
      <c r="CM108" s="6">
        <f t="shared" si="39"/>
        <v>2.3566200000154386E-4</v>
      </c>
      <c r="CN108" s="159"/>
      <c r="CO108" s="159"/>
    </row>
    <row r="109" spans="1:93">
      <c r="A109" s="4">
        <v>28.968900000000001</v>
      </c>
      <c r="B109" s="4">
        <f t="shared" si="31"/>
        <v>1.4619320045927853</v>
      </c>
      <c r="C109" s="6">
        <v>0.27537</v>
      </c>
      <c r="D109" s="6">
        <v>698.55</v>
      </c>
      <c r="E109" s="5">
        <v>1.4937000000000001E-2</v>
      </c>
      <c r="F109" s="6">
        <v>2.0303</v>
      </c>
      <c r="G109" s="4">
        <f>4.75-(8.3832*A109^-1.194)</f>
        <v>4.5993868076236621</v>
      </c>
      <c r="H109" s="4">
        <f t="shared" si="33"/>
        <v>4.7499999947400475</v>
      </c>
      <c r="I109" s="6">
        <f t="shared" si="46"/>
        <v>2.3000000000000798E-4</v>
      </c>
      <c r="J109" s="6">
        <f t="shared" si="43"/>
        <v>6.6628470000002311E-3</v>
      </c>
      <c r="K109" s="2"/>
      <c r="M109" s="4">
        <v>28.968900000000001</v>
      </c>
      <c r="N109" s="6">
        <v>0.41302</v>
      </c>
      <c r="O109" s="6">
        <v>1179.4000000000001</v>
      </c>
      <c r="P109" s="5">
        <v>7.1383000000000002E-2</v>
      </c>
      <c r="Q109" s="6">
        <v>9.8042999999999996</v>
      </c>
      <c r="R109" s="6">
        <f t="shared" si="47"/>
        <v>1.7900000000000138E-3</v>
      </c>
      <c r="S109" s="6">
        <f t="shared" si="44"/>
        <v>5.1854331000000399E-2</v>
      </c>
      <c r="T109" s="125"/>
      <c r="V109" s="11">
        <v>28.968900000000001</v>
      </c>
      <c r="W109" s="12">
        <v>0.73562000000000005</v>
      </c>
      <c r="X109" s="12">
        <v>1641.1</v>
      </c>
      <c r="Y109" s="11">
        <v>1.0378E-2</v>
      </c>
      <c r="Z109" s="12">
        <v>1.3849</v>
      </c>
      <c r="AA109" s="6">
        <f t="shared" si="48"/>
        <v>0</v>
      </c>
      <c r="AB109" s="6">
        <f t="shared" si="45"/>
        <v>0</v>
      </c>
      <c r="AE109" s="4">
        <v>28.968900000000001</v>
      </c>
      <c r="AF109" s="6">
        <v>0.79379999999999995</v>
      </c>
      <c r="AG109" s="6">
        <v>1694.1</v>
      </c>
      <c r="AH109" s="6">
        <v>0</v>
      </c>
      <c r="AI109" s="6">
        <v>0</v>
      </c>
      <c r="AJ109" s="6">
        <f t="shared" si="26"/>
        <v>0</v>
      </c>
      <c r="AK109" s="6">
        <f t="shared" si="27"/>
        <v>0</v>
      </c>
      <c r="AN109" s="4">
        <v>28.968900000000001</v>
      </c>
      <c r="AO109" s="6">
        <v>0.86543000000000003</v>
      </c>
      <c r="AP109" s="6">
        <v>1785.3</v>
      </c>
      <c r="AQ109" s="6">
        <v>1.7632999999999999E-2</v>
      </c>
      <c r="AR109" s="6">
        <v>2.3694000000000002</v>
      </c>
      <c r="AS109" s="6">
        <f t="shared" si="49"/>
        <v>1.2000000000000899E-4</v>
      </c>
      <c r="AT109" s="6">
        <f t="shared" si="50"/>
        <v>3.4762680000002604E-3</v>
      </c>
      <c r="AV109" s="67">
        <v>4.2</v>
      </c>
      <c r="AW109" s="4">
        <f t="shared" si="42"/>
        <v>1.8035090226853292</v>
      </c>
      <c r="BK109" s="1">
        <f t="shared" si="37"/>
        <v>1.3872296062005292</v>
      </c>
      <c r="BL109" s="11">
        <v>24.390999999999998</v>
      </c>
      <c r="BM109" s="12">
        <v>0.37848999999999999</v>
      </c>
      <c r="BN109" s="12">
        <v>1119.8</v>
      </c>
      <c r="BO109" s="23">
        <v>2.9781999999999999E-3</v>
      </c>
      <c r="BP109" s="12">
        <v>0.47798000000000002</v>
      </c>
      <c r="BR109" s="11">
        <v>24.390999999999998</v>
      </c>
      <c r="BS109" s="12">
        <v>0.53798999999999997</v>
      </c>
      <c r="BT109" s="12">
        <v>1498.3</v>
      </c>
      <c r="BU109" s="23">
        <v>3.6199000000000002E-2</v>
      </c>
      <c r="BV109" s="12">
        <v>5.8091999999999997</v>
      </c>
      <c r="BW109" s="12"/>
      <c r="BX109" s="158">
        <v>24.390999999999998</v>
      </c>
      <c r="BY109" s="159">
        <v>0.61192999999999997</v>
      </c>
      <c r="BZ109" s="159">
        <v>1634.4</v>
      </c>
      <c r="CA109" s="158">
        <v>2.9884999999999998E-2</v>
      </c>
      <c r="CB109" s="159">
        <v>4.8002000000000002</v>
      </c>
      <c r="CC109" s="6">
        <f t="shared" si="40"/>
        <v>3.4000000000000696E-4</v>
      </c>
      <c r="CD109" s="6">
        <f t="shared" si="38"/>
        <v>8.2929400000001686E-3</v>
      </c>
      <c r="CE109" s="159"/>
      <c r="CG109" s="158">
        <v>24.390999999999998</v>
      </c>
      <c r="CH109" s="159">
        <v>0.52575000000000005</v>
      </c>
      <c r="CI109" s="159">
        <v>1487.4</v>
      </c>
      <c r="CJ109" s="158">
        <v>6.4351E-3</v>
      </c>
      <c r="CK109" s="159">
        <v>1.0377000000000001</v>
      </c>
      <c r="CL109" s="6">
        <f t="shared" si="41"/>
        <v>9.0000000000034497E-5</v>
      </c>
      <c r="CM109" s="6">
        <f t="shared" si="39"/>
        <v>2.1951900000008414E-3</v>
      </c>
      <c r="CN109" s="159"/>
      <c r="CO109" s="159"/>
    </row>
    <row r="110" spans="1:93">
      <c r="A110" s="4">
        <v>29.982800000000001</v>
      </c>
      <c r="B110" s="4">
        <f t="shared" si="31"/>
        <v>1.4768721878106992</v>
      </c>
      <c r="C110" s="6">
        <v>0.27559</v>
      </c>
      <c r="D110" s="6">
        <v>698.58</v>
      </c>
      <c r="E110" s="5">
        <v>1.0503E-2</v>
      </c>
      <c r="F110" s="6">
        <v>1.387</v>
      </c>
      <c r="G110" s="4">
        <f t="shared" si="32"/>
        <v>4.6054478900880866</v>
      </c>
      <c r="H110" s="4">
        <f t="shared" si="33"/>
        <v>4.7499999971225106</v>
      </c>
      <c r="I110" s="6">
        <f t="shared" si="46"/>
        <v>2.1999999999999797E-4</v>
      </c>
      <c r="J110" s="6">
        <f t="shared" si="43"/>
        <v>6.5962159999999395E-3</v>
      </c>
      <c r="K110" s="2"/>
      <c r="M110" s="4">
        <v>29.982800000000001</v>
      </c>
      <c r="N110" s="6">
        <v>0.41336000000000001</v>
      </c>
      <c r="O110" s="6">
        <v>1179.4000000000001</v>
      </c>
      <c r="P110" s="5">
        <v>1.9550000000000001E-2</v>
      </c>
      <c r="Q110" s="6">
        <v>2.5737000000000001</v>
      </c>
      <c r="R110" s="6">
        <f t="shared" si="47"/>
        <v>3.4000000000000696E-4</v>
      </c>
      <c r="S110" s="6">
        <f t="shared" si="44"/>
        <v>1.019415200000021E-2</v>
      </c>
      <c r="T110" s="125"/>
      <c r="V110" s="11">
        <v>29.982800000000001</v>
      </c>
      <c r="W110" s="12">
        <v>0.73592999999999997</v>
      </c>
      <c r="X110" s="12">
        <v>1641.2</v>
      </c>
      <c r="Y110" s="11">
        <v>1.9983999999999998E-2</v>
      </c>
      <c r="Z110" s="12">
        <v>2.6227</v>
      </c>
      <c r="AA110" s="6">
        <f t="shared" si="48"/>
        <v>3.0999999999992145E-4</v>
      </c>
      <c r="AB110" s="6">
        <f t="shared" si="45"/>
        <v>9.294667999997645E-3</v>
      </c>
      <c r="AE110" s="4">
        <v>29.982800000000001</v>
      </c>
      <c r="AF110" s="6">
        <v>0.79379999999999995</v>
      </c>
      <c r="AG110" s="6">
        <v>1694.1</v>
      </c>
      <c r="AH110" s="6">
        <v>0</v>
      </c>
      <c r="AI110" s="6">
        <v>0</v>
      </c>
      <c r="AJ110" s="6">
        <f t="shared" si="26"/>
        <v>0</v>
      </c>
      <c r="AK110" s="6">
        <f t="shared" si="27"/>
        <v>0</v>
      </c>
      <c r="AN110" s="4">
        <v>29.982800000000001</v>
      </c>
      <c r="AO110" s="6">
        <v>0.86584000000000005</v>
      </c>
      <c r="AP110" s="6">
        <v>1785.4</v>
      </c>
      <c r="AQ110" s="6">
        <v>1.3774E-2</v>
      </c>
      <c r="AR110" s="6">
        <v>1.8384</v>
      </c>
      <c r="AS110" s="6">
        <f t="shared" si="49"/>
        <v>4.1000000000002146E-4</v>
      </c>
      <c r="AT110" s="6">
        <f t="shared" si="50"/>
        <v>1.2292948000000643E-2</v>
      </c>
      <c r="AV110" s="67">
        <v>4.4000000000000004</v>
      </c>
      <c r="AW110" s="4">
        <f t="shared" si="42"/>
        <v>1.7370738557034997</v>
      </c>
      <c r="BK110" s="1">
        <f t="shared" si="37"/>
        <v>1.4021702140444294</v>
      </c>
      <c r="BL110" s="11">
        <v>25.244700000000002</v>
      </c>
      <c r="BM110" s="12">
        <v>0.37852999999999998</v>
      </c>
      <c r="BN110" s="12">
        <v>1119.8</v>
      </c>
      <c r="BO110" s="23">
        <v>3.1697000000000001E-3</v>
      </c>
      <c r="BP110" s="12">
        <v>0.49432999999999999</v>
      </c>
      <c r="BR110" s="11">
        <v>25.244700000000002</v>
      </c>
      <c r="BS110" s="12">
        <v>0.53868000000000005</v>
      </c>
      <c r="BT110" s="12">
        <v>1498.4</v>
      </c>
      <c r="BU110" s="23">
        <v>2.8858999999999999E-2</v>
      </c>
      <c r="BV110" s="12">
        <v>4.5429000000000004</v>
      </c>
      <c r="BW110" s="12"/>
      <c r="BX110" s="158">
        <v>25.244700000000002</v>
      </c>
      <c r="BY110" s="159">
        <v>0.61248999999999998</v>
      </c>
      <c r="BZ110" s="159">
        <v>1634.5</v>
      </c>
      <c r="CA110" s="158">
        <v>2.5132999999999999E-2</v>
      </c>
      <c r="CB110" s="159">
        <v>3.9464999999999999</v>
      </c>
      <c r="CC110" s="6">
        <f t="shared" si="40"/>
        <v>5.6000000000000494E-4</v>
      </c>
      <c r="CD110" s="6">
        <f t="shared" si="38"/>
        <v>1.4137032000000126E-2</v>
      </c>
      <c r="CE110" s="159"/>
      <c r="CG110" s="158">
        <v>25.244700000000002</v>
      </c>
      <c r="CH110" s="159">
        <v>0.52585000000000004</v>
      </c>
      <c r="CI110" s="159">
        <v>1487.4</v>
      </c>
      <c r="CJ110" s="158">
        <v>1.014E-2</v>
      </c>
      <c r="CK110" s="159">
        <v>1.5729</v>
      </c>
      <c r="CL110" s="6">
        <f t="shared" si="41"/>
        <v>9.9999999999988987E-5</v>
      </c>
      <c r="CM110" s="6">
        <f t="shared" si="39"/>
        <v>2.524469999999722E-3</v>
      </c>
      <c r="CN110" s="159"/>
      <c r="CO110" s="159"/>
    </row>
    <row r="111" spans="1:93">
      <c r="A111" s="4">
        <v>31.0322</v>
      </c>
      <c r="B111" s="4">
        <f t="shared" si="31"/>
        <v>1.4918125655935623</v>
      </c>
      <c r="C111" s="6">
        <v>0.27568999999999999</v>
      </c>
      <c r="D111" s="6">
        <v>698.59</v>
      </c>
      <c r="E111" s="5">
        <v>7.2091000000000004E-3</v>
      </c>
      <c r="F111" s="6">
        <v>0.91102000000000005</v>
      </c>
      <c r="G111" s="4">
        <f t="shared" si="32"/>
        <v>4.6112651324024423</v>
      </c>
      <c r="H111" s="4">
        <f t="shared" si="33"/>
        <v>4.7499999984506198</v>
      </c>
      <c r="I111" s="6">
        <f t="shared" si="46"/>
        <v>9.9999999999988987E-5</v>
      </c>
      <c r="J111" s="6">
        <f t="shared" si="43"/>
        <v>3.1032199999996581E-3</v>
      </c>
      <c r="K111" s="2"/>
      <c r="M111" s="4">
        <v>31.0322</v>
      </c>
      <c r="N111" s="6">
        <v>0.41360000000000002</v>
      </c>
      <c r="O111" s="6">
        <v>1179.5</v>
      </c>
      <c r="P111" s="5">
        <v>8.1746000000000006E-3</v>
      </c>
      <c r="Q111" s="6">
        <v>1.054</v>
      </c>
      <c r="R111" s="6">
        <f t="shared" si="47"/>
        <v>2.4000000000001798E-4</v>
      </c>
      <c r="S111" s="6">
        <f t="shared" si="44"/>
        <v>7.4477280000005575E-3</v>
      </c>
      <c r="T111" s="125"/>
      <c r="V111" s="11">
        <v>31.0322</v>
      </c>
      <c r="W111" s="12">
        <v>0.73621999999999999</v>
      </c>
      <c r="X111" s="12">
        <v>1641.2</v>
      </c>
      <c r="Y111" s="11">
        <v>3.5387000000000002E-2</v>
      </c>
      <c r="Z111" s="12">
        <v>4.4489000000000001</v>
      </c>
      <c r="AA111" s="6">
        <f t="shared" si="48"/>
        <v>2.9000000000001247E-4</v>
      </c>
      <c r="AB111" s="6">
        <f t="shared" si="45"/>
        <v>8.9993380000003877E-3</v>
      </c>
      <c r="AE111" s="4">
        <v>31.0322</v>
      </c>
      <c r="AF111" s="6">
        <v>0.79379999999999995</v>
      </c>
      <c r="AG111" s="6">
        <v>1694.1</v>
      </c>
      <c r="AH111" s="6">
        <v>3.3771999999999999E-3</v>
      </c>
      <c r="AI111" s="6">
        <v>0.42079</v>
      </c>
      <c r="AJ111" s="6">
        <f t="shared" si="26"/>
        <v>0</v>
      </c>
      <c r="AK111" s="6">
        <f t="shared" si="27"/>
        <v>0</v>
      </c>
      <c r="AN111" s="4">
        <v>31.0322</v>
      </c>
      <c r="AO111" s="6">
        <v>0.86584000000000005</v>
      </c>
      <c r="AP111" s="6">
        <v>1785.4</v>
      </c>
      <c r="AQ111" s="6">
        <v>7.9092999999999993E-3</v>
      </c>
      <c r="AR111" s="6">
        <v>0.98455999999999999</v>
      </c>
      <c r="AS111" s="6">
        <f t="shared" si="49"/>
        <v>0</v>
      </c>
      <c r="AT111" s="6">
        <f t="shared" si="50"/>
        <v>0</v>
      </c>
      <c r="AV111" s="67">
        <v>4.5999999999999996</v>
      </c>
      <c r="AW111" s="4">
        <f t="shared" si="42"/>
        <v>1.6746150663211545</v>
      </c>
      <c r="BK111" s="1">
        <f t="shared" si="37"/>
        <v>1.41710949174057</v>
      </c>
      <c r="BL111" s="11">
        <v>26.1282</v>
      </c>
      <c r="BM111" s="12">
        <v>0.37858000000000003</v>
      </c>
      <c r="BN111" s="12">
        <v>1119.8</v>
      </c>
      <c r="BO111" s="23">
        <v>2.9025000000000001E-3</v>
      </c>
      <c r="BP111" s="12">
        <v>0.43713999999999997</v>
      </c>
      <c r="BR111" s="11">
        <v>26.1282</v>
      </c>
      <c r="BS111" s="12">
        <v>0.53885000000000005</v>
      </c>
      <c r="BT111" s="12">
        <v>1498.4</v>
      </c>
      <c r="BU111" s="23">
        <v>5.8866999999999999E-3</v>
      </c>
      <c r="BV111" s="12">
        <v>0.90286999999999995</v>
      </c>
      <c r="BW111" s="12"/>
      <c r="BX111" s="158">
        <v>26.1282</v>
      </c>
      <c r="BY111" s="159">
        <v>0.61268</v>
      </c>
      <c r="BZ111" s="159">
        <v>1634.5</v>
      </c>
      <c r="CA111" s="158">
        <v>6.5769000000000001E-3</v>
      </c>
      <c r="CB111" s="159">
        <v>1.0049999999999999</v>
      </c>
      <c r="CC111" s="6">
        <f t="shared" si="40"/>
        <v>1.9000000000002348E-4</v>
      </c>
      <c r="CD111" s="6">
        <f t="shared" si="38"/>
        <v>4.9643580000006135E-3</v>
      </c>
      <c r="CE111" s="159"/>
      <c r="CG111" s="158">
        <v>26.1282</v>
      </c>
      <c r="CH111" s="159">
        <v>0.52605000000000002</v>
      </c>
      <c r="CI111" s="159">
        <v>1487.4</v>
      </c>
      <c r="CJ111" s="158">
        <v>2.7431000000000001E-2</v>
      </c>
      <c r="CK111" s="159">
        <v>4.0895000000000001</v>
      </c>
      <c r="CL111" s="6">
        <f t="shared" si="41"/>
        <v>1.9999999999997797E-4</v>
      </c>
      <c r="CM111" s="6">
        <f t="shared" si="39"/>
        <v>5.2256399999994242E-3</v>
      </c>
      <c r="CN111" s="159"/>
      <c r="CO111" s="159"/>
    </row>
    <row r="112" spans="1:93">
      <c r="A112" s="4">
        <v>32.118299999999998</v>
      </c>
      <c r="B112" s="4">
        <f t="shared" si="31"/>
        <v>1.5067525503003614</v>
      </c>
      <c r="C112" s="6">
        <v>0.27579999999999999</v>
      </c>
      <c r="D112" s="6">
        <v>698.61</v>
      </c>
      <c r="E112" s="5">
        <v>1.5023999999999999E-2</v>
      </c>
      <c r="F112" s="6">
        <v>1.8241000000000001</v>
      </c>
      <c r="G112" s="4">
        <f t="shared" si="32"/>
        <v>4.6168481262620871</v>
      </c>
      <c r="H112" s="4">
        <f t="shared" si="33"/>
        <v>4.7499999991791864</v>
      </c>
      <c r="I112" s="6">
        <f t="shared" si="46"/>
        <v>1.0999999999999899E-4</v>
      </c>
      <c r="J112" s="6">
        <f t="shared" si="43"/>
        <v>3.5330129999999673E-3</v>
      </c>
      <c r="K112" s="2"/>
      <c r="M112" s="4">
        <v>32.118299999999998</v>
      </c>
      <c r="N112" s="6">
        <v>0.41360000000000002</v>
      </c>
      <c r="O112" s="6">
        <v>1179.5</v>
      </c>
      <c r="P112" s="5">
        <v>6.6636999999999998E-3</v>
      </c>
      <c r="Q112" s="6">
        <v>0.80073000000000005</v>
      </c>
      <c r="R112" s="6">
        <f t="shared" si="47"/>
        <v>0</v>
      </c>
      <c r="S112" s="6">
        <f t="shared" si="44"/>
        <v>0</v>
      </c>
      <c r="T112" s="125"/>
      <c r="V112" s="11">
        <v>32.118299999999998</v>
      </c>
      <c r="W112" s="12">
        <v>0.73699000000000003</v>
      </c>
      <c r="X112" s="12">
        <v>1641.3</v>
      </c>
      <c r="Y112" s="11">
        <v>7.6335E-2</v>
      </c>
      <c r="Z112" s="12">
        <v>9.2942</v>
      </c>
      <c r="AA112" s="6">
        <f t="shared" si="48"/>
        <v>7.7000000000004842E-4</v>
      </c>
      <c r="AB112" s="6">
        <f t="shared" si="45"/>
        <v>2.4731091000001554E-2</v>
      </c>
      <c r="AE112" s="4">
        <v>32.118299999999998</v>
      </c>
      <c r="AF112" s="6">
        <v>0.79390000000000005</v>
      </c>
      <c r="AG112" s="6">
        <v>1694.1</v>
      </c>
      <c r="AH112" s="6">
        <v>1.8598E-2</v>
      </c>
      <c r="AI112" s="6">
        <v>2.2509999999999999</v>
      </c>
      <c r="AJ112" s="6">
        <f t="shared" si="26"/>
        <v>1.0000000000010001E-4</v>
      </c>
      <c r="AK112" s="6">
        <f t="shared" si="27"/>
        <v>3.211830000003212E-3</v>
      </c>
      <c r="AN112" s="4">
        <v>32.118299999999998</v>
      </c>
      <c r="AO112" s="6">
        <v>0.86607999999999996</v>
      </c>
      <c r="AP112" s="6">
        <v>1785.4</v>
      </c>
      <c r="AQ112" s="6">
        <v>2.3709999999999998E-2</v>
      </c>
      <c r="AR112" s="6">
        <v>2.8883999999999999</v>
      </c>
      <c r="AS112" s="6">
        <f t="shared" si="49"/>
        <v>2.3999999999990695E-4</v>
      </c>
      <c r="AT112" s="6">
        <f t="shared" si="50"/>
        <v>7.7083919999970107E-3</v>
      </c>
      <c r="AV112" s="67">
        <v>4.8</v>
      </c>
      <c r="AW112" s="4">
        <f t="shared" si="42"/>
        <v>1.6157723483736994</v>
      </c>
      <c r="BK112" s="1">
        <f t="shared" si="37"/>
        <v>1.4320500503081341</v>
      </c>
      <c r="BL112" s="11">
        <v>27.0427</v>
      </c>
      <c r="BM112" s="12">
        <v>0.37862000000000001</v>
      </c>
      <c r="BN112" s="12">
        <v>1119.8</v>
      </c>
      <c r="BO112" s="23">
        <v>2.9830999999999998E-3</v>
      </c>
      <c r="BP112" s="12">
        <v>0.43303000000000003</v>
      </c>
      <c r="BR112" s="11">
        <v>27.0427</v>
      </c>
      <c r="BS112" s="12">
        <v>0.53885000000000005</v>
      </c>
      <c r="BT112" s="12">
        <v>1498.4</v>
      </c>
      <c r="BU112" s="23">
        <v>7.1611000000000005E-4</v>
      </c>
      <c r="BV112" s="12">
        <v>0.10213</v>
      </c>
      <c r="BW112" s="12"/>
      <c r="BX112" s="158">
        <v>27.0427</v>
      </c>
      <c r="BY112" s="159">
        <v>0.61268</v>
      </c>
      <c r="BZ112" s="159">
        <v>1634.5</v>
      </c>
      <c r="CA112" s="158">
        <v>1.8550999999999999E-3</v>
      </c>
      <c r="CB112" s="159">
        <v>0.26554</v>
      </c>
      <c r="CC112" s="6">
        <f t="shared" si="40"/>
        <v>0</v>
      </c>
      <c r="CD112" s="6">
        <f t="shared" si="38"/>
        <v>0</v>
      </c>
      <c r="CE112" s="159"/>
      <c r="CG112" s="158">
        <v>27.0427</v>
      </c>
      <c r="CH112" s="159">
        <v>0.52666999999999997</v>
      </c>
      <c r="CI112" s="159">
        <v>1487.5</v>
      </c>
      <c r="CJ112" s="158">
        <v>2.6461999999999999E-2</v>
      </c>
      <c r="CK112" s="159">
        <v>3.8849999999999998</v>
      </c>
      <c r="CL112" s="6">
        <f t="shared" si="41"/>
        <v>6.1999999999995392E-4</v>
      </c>
      <c r="CM112" s="6">
        <f t="shared" si="39"/>
        <v>1.6766473999998754E-2</v>
      </c>
      <c r="CN112" s="159"/>
      <c r="CO112" s="159"/>
    </row>
    <row r="113" spans="1:93">
      <c r="A113" s="4">
        <v>33.242400000000004</v>
      </c>
      <c r="B113" s="4">
        <f>LOG(A113, 10)</f>
        <v>1.5216923709824095</v>
      </c>
      <c r="C113" s="6">
        <v>0.27614</v>
      </c>
      <c r="D113" s="6">
        <v>698.65</v>
      </c>
      <c r="E113" s="5">
        <v>2.2284000000000002E-2</v>
      </c>
      <c r="F113" s="6">
        <v>2.6840999999999999</v>
      </c>
      <c r="G113" s="4">
        <f t="shared" si="32"/>
        <v>4.6222063906353403</v>
      </c>
      <c r="H113" s="4">
        <f>4.75+($H$2*EXP(-((A113/2/$H$3)^$H$4))+$H$2*EXP(-((A113/2/$H$3)^$H$4)))</f>
        <v>4.7499999995723536</v>
      </c>
      <c r="I113" s="6">
        <f t="shared" si="46"/>
        <v>3.4000000000000696E-4</v>
      </c>
      <c r="J113" s="6">
        <f t="shared" si="43"/>
        <v>1.1302416000000233E-2</v>
      </c>
      <c r="K113" s="2"/>
      <c r="M113" s="4">
        <v>33.242400000000004</v>
      </c>
      <c r="N113" s="6">
        <v>0.4138</v>
      </c>
      <c r="O113" s="6">
        <v>1179.5</v>
      </c>
      <c r="P113" s="5">
        <v>1.3327E-2</v>
      </c>
      <c r="Q113" s="6">
        <v>1.6014999999999999</v>
      </c>
      <c r="R113" s="6">
        <f t="shared" si="47"/>
        <v>1.9999999999997797E-4</v>
      </c>
      <c r="S113" s="6">
        <f t="shared" si="44"/>
        <v>6.6484799999992688E-3</v>
      </c>
      <c r="T113" s="125"/>
      <c r="V113" s="11">
        <v>33.242400000000004</v>
      </c>
      <c r="W113" s="12">
        <v>0.73850000000000005</v>
      </c>
      <c r="X113" s="12">
        <v>1641.5</v>
      </c>
      <c r="Y113" s="11">
        <v>0.10111000000000001</v>
      </c>
      <c r="Z113" s="12">
        <v>12.166</v>
      </c>
      <c r="AA113" s="6">
        <f t="shared" si="48"/>
        <v>1.5100000000000113E-3</v>
      </c>
      <c r="AB113" s="6">
        <f t="shared" si="45"/>
        <v>5.019602400000038E-2</v>
      </c>
      <c r="AE113" s="4">
        <v>33.242400000000004</v>
      </c>
      <c r="AF113" s="6">
        <v>0.79435999999999996</v>
      </c>
      <c r="AG113" s="6">
        <v>1694.1</v>
      </c>
      <c r="AH113" s="6">
        <v>3.0440999999999999E-2</v>
      </c>
      <c r="AI113" s="6">
        <v>3.6604999999999999</v>
      </c>
      <c r="AJ113" s="6">
        <f>AF113-AF112</f>
        <v>4.5999999999990493E-4</v>
      </c>
      <c r="AK113" s="6">
        <f t="shared" si="27"/>
        <v>1.5291503999996842E-2</v>
      </c>
      <c r="AN113" s="4">
        <v>33.242400000000004</v>
      </c>
      <c r="AO113" s="6">
        <v>0.86655000000000004</v>
      </c>
      <c r="AP113" s="6">
        <v>1785.5</v>
      </c>
      <c r="AQ113" s="6">
        <v>3.1601999999999998E-2</v>
      </c>
      <c r="AR113" s="6">
        <v>3.8075999999999999</v>
      </c>
      <c r="AS113" s="6">
        <f t="shared" si="49"/>
        <v>4.7000000000008146E-4</v>
      </c>
      <c r="AT113" s="6">
        <f t="shared" si="50"/>
        <v>1.562392800000271E-2</v>
      </c>
      <c r="AV113" s="67">
        <v>5</v>
      </c>
      <c r="AW113" s="4">
        <f t="shared" si="42"/>
        <v>1.560251841343514</v>
      </c>
      <c r="BK113" s="1">
        <f t="shared" si="37"/>
        <v>1.4469904854418409</v>
      </c>
      <c r="BL113" s="11">
        <v>27.9892</v>
      </c>
      <c r="BM113" s="12">
        <v>0.37867000000000001</v>
      </c>
      <c r="BN113" s="12">
        <v>1119.8</v>
      </c>
      <c r="BO113" s="23">
        <v>3.8008E-3</v>
      </c>
      <c r="BP113" s="12">
        <v>0.53515000000000001</v>
      </c>
      <c r="BR113" s="11">
        <v>27.9892</v>
      </c>
      <c r="BS113" s="12">
        <v>0.53886999999999996</v>
      </c>
      <c r="BT113" s="12">
        <v>1498.4</v>
      </c>
      <c r="BU113" s="23">
        <v>2.8503999999999999E-3</v>
      </c>
      <c r="BV113" s="12">
        <v>0.39624999999999999</v>
      </c>
      <c r="BW113" s="12"/>
      <c r="BX113" s="158">
        <v>27.9892</v>
      </c>
      <c r="BY113" s="159">
        <v>0.61273999999999995</v>
      </c>
      <c r="BZ113" s="159">
        <v>1634.5</v>
      </c>
      <c r="CA113" s="158">
        <v>2.7507E-3</v>
      </c>
      <c r="CB113" s="159">
        <v>0.38807999999999998</v>
      </c>
      <c r="CC113" s="6">
        <f t="shared" si="40"/>
        <v>5.9999999999948983E-5</v>
      </c>
      <c r="CD113" s="6">
        <f t="shared" si="38"/>
        <v>1.6793519999985722E-3</v>
      </c>
      <c r="CE113" s="159"/>
      <c r="CG113" s="158">
        <v>27.9892</v>
      </c>
      <c r="CH113" s="159">
        <v>0.52683999999999997</v>
      </c>
      <c r="CI113" s="159">
        <v>1487.6</v>
      </c>
      <c r="CJ113" s="158">
        <v>9.3489999999999997E-3</v>
      </c>
      <c r="CK113" s="159">
        <v>1.3194999999999999</v>
      </c>
      <c r="CL113" s="6">
        <f t="shared" si="41"/>
        <v>1.7000000000000348E-4</v>
      </c>
      <c r="CM113" s="6">
        <f t="shared" si="39"/>
        <v>4.7581640000000976E-3</v>
      </c>
      <c r="CN113" s="159"/>
      <c r="CO113" s="159"/>
    </row>
    <row r="114" spans="1:93">
      <c r="I114" s="6">
        <f>SUM(I10:I43)</f>
        <v>0.18092</v>
      </c>
      <c r="J114" s="6">
        <f>SUM(J10:J43)</f>
        <v>0.15330022100000004</v>
      </c>
      <c r="K114" s="2"/>
      <c r="R114" s="6">
        <f>SUM(R10:R43)</f>
        <v>0.34443000000000001</v>
      </c>
      <c r="S114" s="6">
        <f>SUM(S10:S43)</f>
        <v>0.29008417700000011</v>
      </c>
      <c r="T114" s="125"/>
      <c r="AA114" s="6">
        <f>SUM(AA10:AA43)</f>
        <v>0.63495999999999997</v>
      </c>
      <c r="AB114" s="6">
        <f>SUM(AB10:AB43)</f>
        <v>0.68099743600000007</v>
      </c>
      <c r="AE114" s="242"/>
      <c r="AF114" s="242"/>
      <c r="AG114" s="3"/>
      <c r="AH114" s="6"/>
      <c r="AI114" s="3"/>
      <c r="AJ114" s="6">
        <f>SUM(AJ10:AJ43)</f>
        <v>0.68291999999999997</v>
      </c>
      <c r="AK114" s="6">
        <f>SUM(AK10:AK43)</f>
        <v>0.78378174000000023</v>
      </c>
      <c r="AS114" s="6">
        <f>SUM(AS10:AS43)</f>
        <v>0.79884999999999995</v>
      </c>
      <c r="AT114" s="6">
        <f>SUM(AT10:AT43)</f>
        <v>1.0201050199999999</v>
      </c>
      <c r="AV114" s="67">
        <v>5.2</v>
      </c>
      <c r="AW114" s="4">
        <f t="shared" si="42"/>
        <v>1.507807707578527</v>
      </c>
      <c r="BK114" s="1">
        <f t="shared" si="37"/>
        <v>1.4619320045927853</v>
      </c>
      <c r="BL114" s="11">
        <v>28.968900000000001</v>
      </c>
      <c r="BM114" s="12">
        <v>0.37873000000000001</v>
      </c>
      <c r="BN114" s="12">
        <v>1119.8</v>
      </c>
      <c r="BO114" s="23">
        <v>3.9713999999999999E-3</v>
      </c>
      <c r="BP114" s="12">
        <v>0.53924000000000005</v>
      </c>
      <c r="BR114" s="11">
        <v>28.968900000000001</v>
      </c>
      <c r="BS114" s="12">
        <v>0.53893999999999997</v>
      </c>
      <c r="BT114" s="12">
        <v>1498.5</v>
      </c>
      <c r="BU114" s="23">
        <v>7.2766000000000003E-3</v>
      </c>
      <c r="BV114" s="12">
        <v>0.98043000000000002</v>
      </c>
      <c r="BW114" s="12"/>
      <c r="BX114" s="158">
        <v>28.968900000000001</v>
      </c>
      <c r="BY114" s="159">
        <v>0.61277000000000004</v>
      </c>
      <c r="BZ114" s="159">
        <v>1634.5</v>
      </c>
      <c r="CA114" s="158">
        <v>5.1463000000000004E-3</v>
      </c>
      <c r="CB114" s="159">
        <v>0.69037999999999999</v>
      </c>
      <c r="CC114" s="6">
        <f t="shared" si="40"/>
        <v>3.0000000000085514E-5</v>
      </c>
      <c r="CD114" s="6">
        <f t="shared" si="38"/>
        <v>8.6906700000247725E-4</v>
      </c>
      <c r="CE114" s="159"/>
      <c r="CG114" s="158">
        <v>28.968900000000001</v>
      </c>
      <c r="CH114" s="159">
        <v>0.52695000000000003</v>
      </c>
      <c r="CI114" s="159">
        <v>1487.6</v>
      </c>
      <c r="CJ114" s="158">
        <v>3.6922000000000001E-3</v>
      </c>
      <c r="CK114" s="159">
        <v>0.51063999999999998</v>
      </c>
      <c r="CL114" s="6">
        <f t="shared" si="41"/>
        <v>1.100000000000545E-4</v>
      </c>
      <c r="CM114" s="6">
        <f t="shared" si="39"/>
        <v>3.1865790000015787E-3</v>
      </c>
      <c r="CN114" s="159"/>
      <c r="CO114" s="159"/>
    </row>
    <row r="115" spans="1:93">
      <c r="AG115" s="1"/>
      <c r="AH115" s="1"/>
      <c r="AI115" s="1"/>
      <c r="AJ115" s="3"/>
      <c r="AV115" s="67">
        <v>5.4</v>
      </c>
      <c r="AW115" s="4">
        <f t="shared" si="42"/>
        <v>1.4582293707353458</v>
      </c>
      <c r="BK115" s="1">
        <f t="shared" si="37"/>
        <v>1.4768721878106992</v>
      </c>
      <c r="BL115" s="11">
        <v>29.982800000000001</v>
      </c>
      <c r="BM115" s="12">
        <v>0.37879000000000002</v>
      </c>
      <c r="BN115" s="12">
        <v>1119.8</v>
      </c>
      <c r="BO115" s="23">
        <v>2.9263000000000002E-3</v>
      </c>
      <c r="BP115" s="12">
        <v>0.38401999999999997</v>
      </c>
      <c r="BR115" s="11">
        <v>29.982800000000001</v>
      </c>
      <c r="BS115" s="12">
        <v>0.53908999999999996</v>
      </c>
      <c r="BT115" s="12">
        <v>1498.5</v>
      </c>
      <c r="BU115" s="23">
        <v>5.1425000000000004E-3</v>
      </c>
      <c r="BV115" s="12">
        <v>0.68633</v>
      </c>
      <c r="BW115" s="12"/>
      <c r="BX115" s="158">
        <v>29.982800000000001</v>
      </c>
      <c r="BY115" s="159">
        <v>0.61289000000000005</v>
      </c>
      <c r="BZ115" s="159">
        <v>1634.5</v>
      </c>
      <c r="CA115" s="158">
        <v>4.2507999999999999E-3</v>
      </c>
      <c r="CB115" s="159">
        <v>0.56784999999999997</v>
      </c>
      <c r="CC115" s="6">
        <f t="shared" si="40"/>
        <v>1.2000000000000899E-4</v>
      </c>
      <c r="CD115" s="6">
        <f t="shared" si="38"/>
        <v>3.5979360000002697E-3</v>
      </c>
      <c r="CE115" s="159"/>
      <c r="CG115" s="158">
        <v>29.982800000000001</v>
      </c>
      <c r="CH115" s="159">
        <v>0.52695000000000003</v>
      </c>
      <c r="CI115" s="159">
        <v>1487.6</v>
      </c>
      <c r="CJ115" s="158">
        <v>3.9277000000000001E-3</v>
      </c>
      <c r="CK115" s="159">
        <v>0.50656999999999996</v>
      </c>
      <c r="CL115" s="6">
        <f t="shared" si="41"/>
        <v>0</v>
      </c>
      <c r="CM115" s="6">
        <f t="shared" si="39"/>
        <v>0</v>
      </c>
      <c r="CN115" s="159"/>
      <c r="CO115" s="159"/>
    </row>
    <row r="116" spans="1:93">
      <c r="AG116" s="1"/>
      <c r="AH116" s="1"/>
      <c r="AI116" s="1"/>
      <c r="AJ116" s="3"/>
      <c r="AV116" s="67">
        <v>5.6</v>
      </c>
      <c r="AW116" s="4">
        <f t="shared" si="42"/>
        <v>1.4113326427751394</v>
      </c>
      <c r="BK116" s="1">
        <f t="shared" si="37"/>
        <v>1.4918125655935623</v>
      </c>
      <c r="BL116" s="11">
        <v>31.0322</v>
      </c>
      <c r="BM116" s="12">
        <v>0.37881999999999999</v>
      </c>
      <c r="BN116" s="12">
        <v>1119.8</v>
      </c>
      <c r="BO116" s="23">
        <v>1.2777000000000001E-3</v>
      </c>
      <c r="BP116" s="12">
        <v>0.16341</v>
      </c>
      <c r="BR116" s="11">
        <v>31.0322</v>
      </c>
      <c r="BS116" s="12">
        <v>0.53908999999999996</v>
      </c>
      <c r="BT116" s="12">
        <v>1498.5</v>
      </c>
      <c r="BU116" s="23">
        <v>3.1297999999999999E-3</v>
      </c>
      <c r="BV116" s="12">
        <v>0.3881</v>
      </c>
      <c r="BW116" s="12"/>
      <c r="BX116" s="158">
        <v>31.0322</v>
      </c>
      <c r="BY116" s="159">
        <v>0.61289000000000005</v>
      </c>
      <c r="BZ116" s="159">
        <v>1634.5</v>
      </c>
      <c r="CA116" s="158">
        <v>3.3352999999999998E-3</v>
      </c>
      <c r="CB116" s="159">
        <v>0.41670000000000001</v>
      </c>
      <c r="CC116" s="6">
        <f t="shared" si="40"/>
        <v>0</v>
      </c>
      <c r="CD116" s="6">
        <f t="shared" si="38"/>
        <v>0</v>
      </c>
      <c r="CE116" s="159"/>
      <c r="CG116" s="158">
        <v>31.0322</v>
      </c>
      <c r="CH116" s="159">
        <v>0.52707000000000004</v>
      </c>
      <c r="CI116" s="159">
        <v>1487.6</v>
      </c>
      <c r="CJ116" s="158">
        <v>5.2941000000000004E-3</v>
      </c>
      <c r="CK116" s="159">
        <v>0.67815999999999999</v>
      </c>
      <c r="CL116" s="6">
        <f t="shared" si="41"/>
        <v>1.2000000000000899E-4</v>
      </c>
      <c r="CM116" s="6">
        <f t="shared" si="39"/>
        <v>3.7238640000002788E-3</v>
      </c>
      <c r="CN116" s="159"/>
      <c r="CO116" s="159"/>
    </row>
    <row r="117" spans="1:93">
      <c r="AA117" s="72"/>
      <c r="AB117" s="72"/>
      <c r="AC117" s="72"/>
      <c r="AG117" s="1"/>
      <c r="AH117" s="1"/>
      <c r="AI117" s="1"/>
      <c r="AJ117" s="3"/>
      <c r="AV117" s="67">
        <v>5.8</v>
      </c>
      <c r="AW117" s="4">
        <f t="shared" si="42"/>
        <v>1.3669535236851775</v>
      </c>
      <c r="BK117" s="1">
        <f t="shared" si="37"/>
        <v>1.5067525503003614</v>
      </c>
      <c r="BL117" s="11">
        <v>32.118299999999998</v>
      </c>
      <c r="BM117" s="12">
        <v>0.37883</v>
      </c>
      <c r="BN117" s="12">
        <v>1119.8</v>
      </c>
      <c r="BO117" s="23">
        <v>6.0822000000000003E-3</v>
      </c>
      <c r="BP117" s="12">
        <v>0.73536999999999997</v>
      </c>
      <c r="BR117" s="11">
        <v>32.118299999999998</v>
      </c>
      <c r="BS117" s="12">
        <v>0.53917999999999999</v>
      </c>
      <c r="BT117" s="12">
        <v>1498.5</v>
      </c>
      <c r="BU117" s="23">
        <v>1.0468999999999999E-2</v>
      </c>
      <c r="BV117" s="12">
        <v>1.2706</v>
      </c>
      <c r="BW117" s="12"/>
      <c r="BX117" s="158">
        <v>32.118299999999998</v>
      </c>
      <c r="BY117" s="159">
        <v>0.61299000000000003</v>
      </c>
      <c r="BZ117" s="159">
        <v>1634.6</v>
      </c>
      <c r="CA117" s="158">
        <v>9.8843000000000004E-3</v>
      </c>
      <c r="CB117" s="159">
        <v>1.2052</v>
      </c>
      <c r="CC117" s="6">
        <f t="shared" si="40"/>
        <v>9.9999999999988987E-5</v>
      </c>
      <c r="CD117" s="6">
        <f t="shared" si="38"/>
        <v>3.2118299999996458E-3</v>
      </c>
      <c r="CE117" s="159"/>
      <c r="CG117" s="158">
        <v>32.118299999999998</v>
      </c>
      <c r="CH117" s="159">
        <v>0.52710999999999997</v>
      </c>
      <c r="CI117" s="159">
        <v>1487.6</v>
      </c>
      <c r="CJ117" s="158">
        <v>8.1507999999999997E-3</v>
      </c>
      <c r="CK117" s="159">
        <v>0.98458000000000001</v>
      </c>
      <c r="CL117" s="6">
        <f t="shared" si="41"/>
        <v>3.9999999999928981E-5</v>
      </c>
      <c r="CM117" s="6">
        <f t="shared" si="39"/>
        <v>1.2847319999977189E-3</v>
      </c>
      <c r="CN117" s="159"/>
      <c r="CO117" s="159"/>
    </row>
    <row r="118" spans="1:93">
      <c r="Q118" s="125"/>
      <c r="AG118" s="1"/>
      <c r="AH118" s="1"/>
      <c r="AI118" s="1"/>
      <c r="AJ118" s="3"/>
      <c r="AV118" s="67">
        <v>6</v>
      </c>
      <c r="AW118" s="4">
        <f t="shared" si="42"/>
        <v>1.3249438399296145</v>
      </c>
      <c r="BK118" s="1">
        <f t="shared" si="37"/>
        <v>1.5216923709824095</v>
      </c>
      <c r="BL118" s="11">
        <v>33.242400000000004</v>
      </c>
      <c r="BM118" s="12">
        <v>0.379</v>
      </c>
      <c r="BN118" s="12">
        <v>1119.8</v>
      </c>
      <c r="BO118" s="23">
        <v>1.1704000000000001E-2</v>
      </c>
      <c r="BP118" s="12">
        <v>1.4135</v>
      </c>
      <c r="BR118" s="11">
        <v>33.242400000000004</v>
      </c>
      <c r="BS118" s="12">
        <v>0.53939999999999999</v>
      </c>
      <c r="BT118" s="12">
        <v>1498.5</v>
      </c>
      <c r="BU118" s="23">
        <v>1.4678E-2</v>
      </c>
      <c r="BV118" s="12">
        <v>1.7648999999999999</v>
      </c>
      <c r="BW118" s="12"/>
      <c r="BX118" s="158">
        <v>33.242400000000004</v>
      </c>
      <c r="BY118" s="159">
        <v>0.61319000000000001</v>
      </c>
      <c r="BZ118" s="159">
        <v>1634.6</v>
      </c>
      <c r="CA118" s="158">
        <v>1.3098E-2</v>
      </c>
      <c r="CB118" s="159">
        <v>1.577</v>
      </c>
      <c r="CC118" s="6">
        <f t="shared" si="40"/>
        <v>1.9999999999997797E-4</v>
      </c>
      <c r="CD118" s="6">
        <f t="shared" si="38"/>
        <v>6.6484799999992688E-3</v>
      </c>
      <c r="CE118" s="159"/>
      <c r="CG118" s="158">
        <v>33.242400000000004</v>
      </c>
      <c r="CH118" s="159">
        <v>0.52730999999999995</v>
      </c>
      <c r="CI118" s="159">
        <v>1487.6</v>
      </c>
      <c r="CJ118" s="158">
        <v>1.3568999999999999E-2</v>
      </c>
      <c r="CK118" s="159">
        <v>1.6259999999999999</v>
      </c>
      <c r="CL118" s="6">
        <f t="shared" si="41"/>
        <v>1.9999999999997797E-4</v>
      </c>
      <c r="CM118" s="6">
        <f t="shared" si="39"/>
        <v>6.6484799999992688E-3</v>
      </c>
      <c r="CN118" s="159"/>
      <c r="CO118" s="159"/>
    </row>
    <row r="119" spans="1:93">
      <c r="Q119" s="125"/>
      <c r="AG119" s="1"/>
      <c r="AH119" s="1"/>
      <c r="AI119" s="1"/>
      <c r="AJ119" s="3"/>
      <c r="AV119" s="67">
        <v>6.2</v>
      </c>
      <c r="AW119" s="4">
        <f t="shared" si="42"/>
        <v>1.2851681494609442</v>
      </c>
      <c r="CC119" s="240">
        <f>SUM(CC15:CC48)</f>
        <v>0.24198999999999993</v>
      </c>
      <c r="CD119" s="240">
        <f>SUM(CD15:CD48)</f>
        <v>0.29457711899999983</v>
      </c>
      <c r="CL119" s="240">
        <f>SUM(CL15:CL48)</f>
        <v>0.19409000000000004</v>
      </c>
      <c r="CM119" s="240">
        <f>SUM(CM15:CM48)</f>
        <v>0.23104550800000004</v>
      </c>
    </row>
    <row r="120" spans="1:93">
      <c r="Q120" s="125"/>
      <c r="AG120" s="1"/>
      <c r="AH120" s="1"/>
      <c r="AI120" s="1"/>
      <c r="AJ120" s="3"/>
      <c r="AV120" s="67">
        <v>6.4</v>
      </c>
      <c r="AW120" s="4">
        <f t="shared" si="42"/>
        <v>1.2475015206680489</v>
      </c>
    </row>
    <row r="121" spans="1:93">
      <c r="B121" s="2" t="s">
        <v>138</v>
      </c>
      <c r="C121" s="2" t="s">
        <v>136</v>
      </c>
      <c r="F121" s="83"/>
      <c r="G121" s="83"/>
      <c r="K121" s="77"/>
      <c r="Q121" s="125"/>
      <c r="AG121" s="1"/>
      <c r="AH121" s="1"/>
      <c r="AI121" s="1"/>
      <c r="AJ121" s="3"/>
      <c r="AV121" s="67">
        <v>6.6</v>
      </c>
      <c r="AW121" s="4">
        <f t="shared" si="42"/>
        <v>1.21182791576112</v>
      </c>
    </row>
    <row r="122" spans="1:93">
      <c r="B122" s="2">
        <v>0</v>
      </c>
      <c r="C122" s="2">
        <v>0.85</v>
      </c>
      <c r="F122" s="83"/>
      <c r="G122" s="83"/>
      <c r="J122" s="77" t="s">
        <v>159</v>
      </c>
      <c r="K122" s="6"/>
      <c r="Q122" s="125"/>
      <c r="AG122" s="1"/>
      <c r="AH122" s="1"/>
      <c r="AI122" s="1"/>
      <c r="AJ122" s="3"/>
      <c r="AV122" s="67">
        <v>6.8</v>
      </c>
      <c r="AW122" s="4">
        <f t="shared" si="42"/>
        <v>1.1780389935316702</v>
      </c>
    </row>
    <row r="123" spans="1:93">
      <c r="B123" s="2">
        <v>21</v>
      </c>
      <c r="C123" s="2">
        <v>0.84</v>
      </c>
      <c r="F123" s="83"/>
      <c r="G123" s="83"/>
      <c r="Q123" s="125"/>
      <c r="AG123" s="1"/>
      <c r="AH123" s="1"/>
      <c r="AI123" s="1"/>
      <c r="AJ123" s="3"/>
      <c r="AV123" s="67">
        <v>0.2</v>
      </c>
      <c r="AW123" s="4">
        <f t="shared" si="42"/>
        <v>15.262569130119349</v>
      </c>
    </row>
    <row r="124" spans="1:93">
      <c r="B124" s="2">
        <v>50</v>
      </c>
      <c r="C124" s="2">
        <v>1.07</v>
      </c>
      <c r="F124" s="83"/>
      <c r="G124" s="83"/>
      <c r="H124" s="87"/>
      <c r="I124" s="87"/>
      <c r="J124" s="87"/>
      <c r="K124" s="244" t="s">
        <v>81</v>
      </c>
      <c r="L124" s="244"/>
      <c r="M124" s="244"/>
      <c r="Q124" s="125"/>
      <c r="AG124" s="1"/>
      <c r="AH124" s="1"/>
      <c r="AI124" s="1"/>
      <c r="AJ124" s="3"/>
    </row>
    <row r="125" spans="1:93">
      <c r="B125" s="2">
        <v>56</v>
      </c>
      <c r="C125" s="2">
        <v>1.1499999999999999</v>
      </c>
      <c r="F125" s="4"/>
      <c r="G125" s="4"/>
      <c r="J125" s="125" t="s">
        <v>31</v>
      </c>
      <c r="K125" s="235" t="s">
        <v>160</v>
      </c>
      <c r="L125" s="235">
        <v>1.1000000000000001</v>
      </c>
      <c r="M125" s="68">
        <v>2.2000000000000002</v>
      </c>
      <c r="Q125" s="4"/>
      <c r="R125" s="4"/>
      <c r="S125" s="4"/>
      <c r="AA125" s="4"/>
      <c r="AB125" s="4"/>
      <c r="AC125" s="4"/>
      <c r="AG125" s="1"/>
      <c r="AH125" s="1"/>
      <c r="AI125" s="1"/>
      <c r="AJ125" s="3"/>
    </row>
    <row r="126" spans="1:93">
      <c r="B126" s="2">
        <v>62</v>
      </c>
      <c r="C126" s="2">
        <v>1.28</v>
      </c>
      <c r="J126" s="125">
        <v>0</v>
      </c>
      <c r="K126" s="237">
        <f>K14</f>
        <v>0.16936000000000001</v>
      </c>
      <c r="L126" s="237">
        <f>K15</f>
        <v>5.7799999999999796E-3</v>
      </c>
      <c r="M126" s="237">
        <f>K16</f>
        <v>3.1899999999999984E-3</v>
      </c>
      <c r="Q126" s="125"/>
      <c r="AG126" s="1"/>
      <c r="AH126" s="1"/>
      <c r="AI126" s="1"/>
      <c r="AJ126" s="3"/>
    </row>
    <row r="127" spans="1:93">
      <c r="J127" s="125">
        <v>21</v>
      </c>
      <c r="K127" s="237">
        <f>T14</f>
        <v>0.30163000000000001</v>
      </c>
      <c r="L127" s="237">
        <f>T15</f>
        <v>3.9829999999999977E-2</v>
      </c>
      <c r="M127" s="237">
        <f>T16</f>
        <v>4.339999999999955E-3</v>
      </c>
      <c r="Q127" s="125"/>
      <c r="AG127" s="1"/>
      <c r="AH127" s="1"/>
      <c r="AI127" s="1"/>
      <c r="AJ127" s="3"/>
    </row>
    <row r="128" spans="1:93">
      <c r="J128" s="125">
        <v>36</v>
      </c>
      <c r="K128" s="237">
        <f>CO15</f>
        <v>0.36020999999999997</v>
      </c>
      <c r="L128" s="237">
        <f>CO16</f>
        <v>0.11098000000000002</v>
      </c>
      <c r="M128" s="237">
        <f>CO17</f>
        <v>2.5590000000000002E-2</v>
      </c>
      <c r="N128" s="245" t="s">
        <v>161</v>
      </c>
      <c r="Q128" s="125"/>
      <c r="AG128" s="1"/>
      <c r="AH128" s="1"/>
      <c r="AI128" s="1"/>
      <c r="AJ128" s="3"/>
    </row>
    <row r="129" spans="10:36">
      <c r="J129" s="125">
        <v>41</v>
      </c>
      <c r="K129" s="237">
        <f>CE15</f>
        <v>0.39745000000000003</v>
      </c>
      <c r="L129" s="237">
        <f>CE16</f>
        <v>0.13391000000000003</v>
      </c>
      <c r="M129" s="237">
        <f>CE17</f>
        <v>3.6780000000000035E-2</v>
      </c>
      <c r="N129" s="245"/>
      <c r="Q129" s="125"/>
      <c r="AG129" s="1"/>
      <c r="AH129" s="1"/>
      <c r="AI129" s="1"/>
      <c r="AJ129" s="3"/>
    </row>
    <row r="130" spans="10:36">
      <c r="J130" s="125">
        <v>50</v>
      </c>
      <c r="K130" s="237">
        <f>AC14</f>
        <v>0.39893000000000001</v>
      </c>
      <c r="L130" s="237">
        <f>AC15</f>
        <v>0.1694</v>
      </c>
      <c r="M130" s="237">
        <f>AC16</f>
        <v>7.3770000000000002E-2</v>
      </c>
      <c r="Q130" s="125"/>
      <c r="AG130" s="1"/>
      <c r="AH130" s="1"/>
      <c r="AI130" s="1"/>
      <c r="AJ130" s="3"/>
    </row>
    <row r="131" spans="10:36">
      <c r="J131" s="125">
        <v>56</v>
      </c>
      <c r="K131" s="237">
        <f>AL14</f>
        <v>0.39402999999999999</v>
      </c>
      <c r="L131" s="237">
        <f>AL15</f>
        <v>0.18937999999999994</v>
      </c>
      <c r="M131" s="237">
        <f>AL16</f>
        <v>0.10548000000000002</v>
      </c>
      <c r="Q131" s="125"/>
      <c r="AG131" s="1"/>
      <c r="AH131" s="1"/>
      <c r="AI131" s="1"/>
      <c r="AJ131" s="3"/>
    </row>
    <row r="132" spans="10:36">
      <c r="J132" s="125">
        <v>62</v>
      </c>
      <c r="K132" s="237">
        <f>AU14</f>
        <v>0.41105000000000003</v>
      </c>
      <c r="L132" s="237">
        <f>AU15</f>
        <v>0.20834999999999998</v>
      </c>
      <c r="M132" s="237">
        <f>AU16</f>
        <v>0.17349999999999999</v>
      </c>
      <c r="Q132" s="125"/>
      <c r="AG132" s="1"/>
      <c r="AH132" s="1"/>
      <c r="AI132" s="1"/>
      <c r="AJ132" s="3"/>
    </row>
    <row r="133" spans="10:36">
      <c r="Q133" s="125"/>
      <c r="AG133" s="1"/>
      <c r="AH133" s="1"/>
      <c r="AI133" s="1"/>
      <c r="AJ133" s="3"/>
    </row>
    <row r="134" spans="10:36">
      <c r="Q134" s="125"/>
      <c r="AG134" s="1"/>
      <c r="AH134" s="1"/>
      <c r="AI134" s="1"/>
      <c r="AJ134" s="3"/>
    </row>
    <row r="135" spans="10:36">
      <c r="Q135" s="125"/>
      <c r="AG135" s="1"/>
      <c r="AH135" s="1"/>
      <c r="AI135" s="1"/>
      <c r="AJ135" s="3"/>
    </row>
    <row r="136" spans="10:36">
      <c r="Q136" s="125"/>
      <c r="AG136" s="1"/>
      <c r="AH136" s="1"/>
      <c r="AI136" s="1"/>
      <c r="AJ136" s="3"/>
    </row>
    <row r="137" spans="10:36">
      <c r="Q137" s="125"/>
      <c r="AG137" s="1"/>
      <c r="AH137" s="1"/>
      <c r="AI137" s="1"/>
      <c r="AJ137" s="3"/>
    </row>
    <row r="138" spans="10:36">
      <c r="Q138" s="125"/>
      <c r="AG138" s="1"/>
      <c r="AH138" s="1"/>
      <c r="AI138" s="1"/>
      <c r="AJ138" s="3"/>
    </row>
    <row r="139" spans="10:36">
      <c r="Q139" s="125"/>
    </row>
    <row r="140" spans="10:36">
      <c r="Q140" s="125"/>
    </row>
    <row r="141" spans="10:36">
      <c r="Q141" s="125"/>
    </row>
    <row r="142" spans="10:36">
      <c r="Q142" s="125"/>
    </row>
    <row r="143" spans="10:36">
      <c r="Q143" s="125"/>
    </row>
    <row r="144" spans="10:36">
      <c r="Q144" s="125"/>
    </row>
    <row r="145" spans="17:60">
      <c r="Q145" s="125"/>
    </row>
    <row r="146" spans="17:60">
      <c r="Q146" s="125"/>
    </row>
    <row r="147" spans="17:60">
      <c r="Q147" s="125"/>
    </row>
    <row r="148" spans="17:60">
      <c r="Q148" s="125"/>
    </row>
    <row r="149" spans="17:60">
      <c r="Q149" s="125"/>
    </row>
    <row r="150" spans="17:60">
      <c r="Q150" s="125"/>
    </row>
    <row r="151" spans="17:60">
      <c r="Q151" s="125"/>
    </row>
    <row r="152" spans="17:60">
      <c r="Q152" s="125"/>
    </row>
    <row r="153" spans="17:60">
      <c r="Q153" s="125"/>
    </row>
    <row r="154" spans="17:60">
      <c r="Q154" s="125"/>
    </row>
    <row r="155" spans="17:60">
      <c r="Q155" s="125"/>
    </row>
    <row r="156" spans="17:60">
      <c r="Q156" s="125"/>
    </row>
    <row r="157" spans="17:60">
      <c r="Q157" s="125"/>
    </row>
    <row r="158" spans="17:60">
      <c r="Q158" s="125"/>
    </row>
    <row r="159" spans="17:60">
      <c r="Q159" s="125"/>
    </row>
    <row r="160" spans="17:60">
      <c r="Q160" s="125"/>
      <c r="BH160" t="s">
        <v>175</v>
      </c>
    </row>
    <row r="161" spans="17:60">
      <c r="Q161" s="125"/>
      <c r="BH161" t="s">
        <v>176</v>
      </c>
    </row>
    <row r="162" spans="17:60">
      <c r="Q162" s="125"/>
      <c r="BH162" t="s">
        <v>177</v>
      </c>
    </row>
    <row r="163" spans="17:60">
      <c r="Q163" s="125"/>
      <c r="BH163" t="s">
        <v>178</v>
      </c>
    </row>
    <row r="164" spans="17:60">
      <c r="Q164" s="125"/>
      <c r="BH164" t="s">
        <v>179</v>
      </c>
    </row>
    <row r="165" spans="17:60">
      <c r="Q165" s="125"/>
      <c r="BH165" t="s">
        <v>180</v>
      </c>
    </row>
    <row r="166" spans="17:60">
      <c r="Q166" s="125"/>
      <c r="BH166" t="s">
        <v>181</v>
      </c>
    </row>
    <row r="167" spans="17:60">
      <c r="Q167" s="125"/>
    </row>
    <row r="168" spans="17:60">
      <c r="Q168" s="125"/>
    </row>
    <row r="169" spans="17:60">
      <c r="Q169" s="125"/>
    </row>
    <row r="170" spans="17:60">
      <c r="Q170" s="125"/>
    </row>
    <row r="171" spans="17:60">
      <c r="Q171" s="125"/>
    </row>
    <row r="172" spans="17:60">
      <c r="Q172" s="125"/>
    </row>
    <row r="173" spans="17:60">
      <c r="Q173" s="125"/>
    </row>
    <row r="174" spans="17:60">
      <c r="Q174" s="125"/>
    </row>
    <row r="175" spans="17:60">
      <c r="Q175" s="125"/>
    </row>
    <row r="176" spans="17:60">
      <c r="Q176" s="125"/>
    </row>
    <row r="177" spans="17:17">
      <c r="Q177" s="125"/>
    </row>
    <row r="178" spans="17:17">
      <c r="Q178" s="125"/>
    </row>
    <row r="179" spans="17:17">
      <c r="Q179" s="125"/>
    </row>
    <row r="180" spans="17:17">
      <c r="Q180" s="125"/>
    </row>
    <row r="181" spans="17:17">
      <c r="Q181" s="125"/>
    </row>
    <row r="182" spans="17:17">
      <c r="Q182" s="125"/>
    </row>
    <row r="183" spans="17:17">
      <c r="Q183" s="125"/>
    </row>
    <row r="184" spans="17:17">
      <c r="Q184" s="125"/>
    </row>
    <row r="185" spans="17:17">
      <c r="Q185" s="125"/>
    </row>
    <row r="186" spans="17:17">
      <c r="Q186" s="125"/>
    </row>
    <row r="187" spans="17:17">
      <c r="Q187" s="125"/>
    </row>
    <row r="188" spans="17:17">
      <c r="Q188" s="125"/>
    </row>
    <row r="189" spans="17:17">
      <c r="Q189" s="125"/>
    </row>
    <row r="190" spans="17:17">
      <c r="Q190" s="125"/>
    </row>
    <row r="191" spans="17:17">
      <c r="Q191" s="125"/>
    </row>
    <row r="192" spans="17:17">
      <c r="Q192" s="125"/>
    </row>
    <row r="193" spans="17:17">
      <c r="Q193" s="125"/>
    </row>
    <row r="194" spans="17:17">
      <c r="Q194" s="125"/>
    </row>
    <row r="195" spans="17:17">
      <c r="Q195" s="125"/>
    </row>
    <row r="196" spans="17:17">
      <c r="Q196" s="125"/>
    </row>
    <row r="197" spans="17:17">
      <c r="Q197" s="125"/>
    </row>
    <row r="198" spans="17:17">
      <c r="Q198" s="125"/>
    </row>
    <row r="199" spans="17:17">
      <c r="Q199" s="125"/>
    </row>
    <row r="200" spans="17:17">
      <c r="Q200" s="125"/>
    </row>
    <row r="201" spans="17:17">
      <c r="Q201" s="125"/>
    </row>
    <row r="202" spans="17:17">
      <c r="Q202" s="125"/>
    </row>
    <row r="203" spans="17:17">
      <c r="Q203" s="125"/>
    </row>
    <row r="204" spans="17:17">
      <c r="Q204" s="125"/>
    </row>
    <row r="205" spans="17:17">
      <c r="Q205" s="125"/>
    </row>
    <row r="206" spans="17:17">
      <c r="Q206" s="125"/>
    </row>
    <row r="207" spans="17:17">
      <c r="Q207" s="125"/>
    </row>
    <row r="208" spans="17:17">
      <c r="Q208" s="125"/>
    </row>
    <row r="209" spans="17:17">
      <c r="Q209" s="125"/>
    </row>
    <row r="210" spans="17:17">
      <c r="Q210" s="125"/>
    </row>
    <row r="211" spans="17:17">
      <c r="Q211" s="125"/>
    </row>
    <row r="212" spans="17:17">
      <c r="Q212" s="125"/>
    </row>
    <row r="213" spans="17:17">
      <c r="Q213" s="125"/>
    </row>
    <row r="214" spans="17:17">
      <c r="Q214" s="125"/>
    </row>
    <row r="215" spans="17:17">
      <c r="Q215" s="125"/>
    </row>
    <row r="216" spans="17:17">
      <c r="Q216" s="125"/>
    </row>
    <row r="217" spans="17:17">
      <c r="Q217" s="125"/>
    </row>
    <row r="218" spans="17:17">
      <c r="Q218" s="125"/>
    </row>
    <row r="219" spans="17:17">
      <c r="Q219" s="125"/>
    </row>
    <row r="220" spans="17:17">
      <c r="Q220" s="125"/>
    </row>
    <row r="221" spans="17:17">
      <c r="Q221" s="125"/>
    </row>
    <row r="222" spans="17:17">
      <c r="Q222" s="125"/>
    </row>
  </sheetData>
  <mergeCells count="39">
    <mergeCell ref="A1:F1"/>
    <mergeCell ref="M1:Q1"/>
    <mergeCell ref="V1:Z1"/>
    <mergeCell ref="AN1:AR1"/>
    <mergeCell ref="AE1:AI1"/>
    <mergeCell ref="BL1:BP1"/>
    <mergeCell ref="BR1:BV1"/>
    <mergeCell ref="CR2:CV2"/>
    <mergeCell ref="BX1:CB1"/>
    <mergeCell ref="CG1:CK1"/>
    <mergeCell ref="AZ71:AZ73"/>
    <mergeCell ref="AZ74:AZ76"/>
    <mergeCell ref="AZ77:AZ79"/>
    <mergeCell ref="BA65:BB65"/>
    <mergeCell ref="BC65:BD65"/>
    <mergeCell ref="BA66:BB66"/>
    <mergeCell ref="BC66:BD66"/>
    <mergeCell ref="AZ68:AZ70"/>
    <mergeCell ref="BF68:BF70"/>
    <mergeCell ref="BF71:BF73"/>
    <mergeCell ref="BF74:BF76"/>
    <mergeCell ref="BE71:BE73"/>
    <mergeCell ref="BE74:BE76"/>
    <mergeCell ref="BE66:BF66"/>
    <mergeCell ref="K124:M124"/>
    <mergeCell ref="N128:N129"/>
    <mergeCell ref="BF77:BF79"/>
    <mergeCell ref="BF80:BF82"/>
    <mergeCell ref="BE68:BE70"/>
    <mergeCell ref="BE77:BE79"/>
    <mergeCell ref="BE80:BE82"/>
    <mergeCell ref="AZ80:AZ82"/>
    <mergeCell ref="AX68:AX82"/>
    <mergeCell ref="AY68:AY70"/>
    <mergeCell ref="AY71:AY73"/>
    <mergeCell ref="AY74:AY76"/>
    <mergeCell ref="AY77:AY79"/>
    <mergeCell ref="AY80:AY82"/>
    <mergeCell ref="AV85:AW85"/>
  </mergeCells>
  <pageMargins left="0.25" right="0.25" top="0.75" bottom="0.75" header="0.3" footer="0.3"/>
  <pageSetup paperSize="9" scale="85"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86883-AA03-DD42-A086-5F0646688171}">
  <dimension ref="A1:DG112"/>
  <sheetViews>
    <sheetView topLeftCell="AJ1" zoomScale="80" zoomScaleNormal="80" workbookViewId="0">
      <selection activeCell="I8" sqref="I8"/>
    </sheetView>
  </sheetViews>
  <sheetFormatPr baseColWidth="10" defaultRowHeight="16"/>
  <cols>
    <col min="1" max="1" width="14.5" style="119" bestFit="1" customWidth="1"/>
    <col min="2" max="2" width="27.1640625" style="119" bestFit="1" customWidth="1"/>
    <col min="3" max="3" width="28.1640625" style="119" bestFit="1" customWidth="1"/>
    <col min="4" max="4" width="13.5" style="119" bestFit="1" customWidth="1"/>
    <col min="5" max="5" width="14.33203125" style="119" bestFit="1" customWidth="1"/>
    <col min="6" max="6" width="10.83203125" style="89"/>
    <col min="7" max="7" width="14.5" style="119" bestFit="1" customWidth="1"/>
    <col min="8" max="8" width="27.1640625" style="119" bestFit="1" customWidth="1"/>
    <col min="9" max="9" width="28.1640625" style="119" bestFit="1" customWidth="1"/>
    <col min="10" max="10" width="13.5" style="119" bestFit="1" customWidth="1"/>
    <col min="11" max="11" width="14.33203125" style="119" bestFit="1" customWidth="1"/>
    <col min="12" max="12" width="10.83203125" style="89"/>
    <col min="13" max="13" width="26.6640625" style="89" bestFit="1" customWidth="1"/>
    <col min="14" max="15" width="9.1640625" style="89" bestFit="1" customWidth="1"/>
    <col min="16" max="27" width="10.83203125" style="89"/>
    <col min="28" max="28" width="14.5" style="119" bestFit="1" customWidth="1"/>
    <col min="29" max="29" width="27.1640625" style="119" bestFit="1" customWidth="1"/>
    <col min="30" max="30" width="28.1640625" style="119" bestFit="1" customWidth="1"/>
    <col min="31" max="31" width="13.5" style="119" bestFit="1" customWidth="1"/>
    <col min="32" max="32" width="14.33203125" style="119" bestFit="1" customWidth="1"/>
    <col min="33" max="33" width="14.33203125" style="119" customWidth="1"/>
    <col min="34" max="34" width="14.33203125" style="155" customWidth="1"/>
    <col min="35" max="35" width="14.5" style="89" bestFit="1" customWidth="1"/>
    <col min="36" max="36" width="11.5" style="119" bestFit="1" customWidth="1"/>
    <col min="37" max="37" width="10.83203125" style="89"/>
    <col min="38" max="39" width="11.5" style="89" customWidth="1"/>
    <col min="40" max="40" width="10.83203125" style="89"/>
    <col min="41" max="41" width="12.5" style="89" bestFit="1" customWidth="1"/>
    <col min="42" max="46" width="13.33203125" style="119" customWidth="1"/>
    <col min="47" max="50" width="13.33203125" style="89" customWidth="1"/>
    <col min="51" max="53" width="14.5" style="89" customWidth="1"/>
    <col min="54" max="54" width="10.83203125" style="89"/>
    <col min="55" max="56" width="12.1640625" style="89" bestFit="1" customWidth="1"/>
    <col min="57" max="69" width="10.83203125" style="89"/>
    <col min="70" max="70" width="12.33203125" style="89" bestFit="1" customWidth="1"/>
    <col min="71" max="16384" width="10.83203125" style="89"/>
  </cols>
  <sheetData>
    <row r="1" spans="1:111" ht="24">
      <c r="A1" s="269" t="s">
        <v>162</v>
      </c>
      <c r="B1" s="269"/>
      <c r="C1" s="269"/>
      <c r="D1" s="269"/>
      <c r="E1" s="269"/>
      <c r="G1" s="269" t="s">
        <v>163</v>
      </c>
      <c r="H1" s="269"/>
      <c r="I1" s="269"/>
      <c r="J1" s="269"/>
      <c r="K1" s="269"/>
      <c r="AB1" s="269" t="s">
        <v>80</v>
      </c>
      <c r="AC1" s="269"/>
      <c r="AD1" s="269"/>
      <c r="AE1" s="269"/>
      <c r="AF1" s="269"/>
      <c r="AG1" s="145"/>
      <c r="AH1" s="146"/>
      <c r="AQ1" s="275" t="s">
        <v>132</v>
      </c>
      <c r="AR1" s="275"/>
      <c r="AS1" s="275"/>
      <c r="AT1" s="275"/>
      <c r="AU1" s="275"/>
      <c r="AV1" s="275"/>
      <c r="AW1" s="275"/>
      <c r="AX1" s="275"/>
      <c r="BB1" s="147" t="s">
        <v>103</v>
      </c>
      <c r="BC1" s="95"/>
      <c r="BD1" s="95"/>
      <c r="BE1" s="148"/>
      <c r="BF1" s="148"/>
      <c r="BG1" s="294" t="s">
        <v>88</v>
      </c>
      <c r="BH1" s="294"/>
      <c r="BI1" s="294"/>
      <c r="BJ1" s="149"/>
    </row>
    <row r="2" spans="1:111" ht="16" customHeight="1">
      <c r="A2" s="150"/>
      <c r="B2" s="150"/>
      <c r="C2" s="150"/>
      <c r="D2" s="150"/>
      <c r="E2" s="150"/>
      <c r="G2" s="150"/>
      <c r="H2" s="150"/>
      <c r="I2" s="150"/>
      <c r="J2" s="150"/>
      <c r="K2" s="150"/>
      <c r="M2" s="151" t="s">
        <v>10</v>
      </c>
      <c r="N2" s="151">
        <v>41</v>
      </c>
      <c r="O2" s="151">
        <v>36</v>
      </c>
      <c r="P2" s="150"/>
      <c r="Z2" s="114"/>
      <c r="AA2" s="119"/>
      <c r="AB2" s="150"/>
      <c r="AC2" s="150"/>
      <c r="AD2" s="150"/>
      <c r="AE2" s="150"/>
      <c r="AF2" s="150"/>
      <c r="AG2" s="150"/>
      <c r="AH2" s="152"/>
      <c r="AL2" s="245" t="s">
        <v>107</v>
      </c>
      <c r="AM2" s="245"/>
      <c r="AR2" s="287" t="s">
        <v>92</v>
      </c>
      <c r="AS2" s="288"/>
      <c r="AT2" s="254" t="s">
        <v>96</v>
      </c>
      <c r="AU2" s="290"/>
      <c r="AV2" s="274"/>
      <c r="AW2" s="289" t="s">
        <v>93</v>
      </c>
      <c r="AX2" s="280"/>
      <c r="AY2" s="88"/>
      <c r="AZ2" s="88"/>
      <c r="BB2" s="124"/>
      <c r="BC2" s="96"/>
      <c r="BD2" s="96"/>
      <c r="BE2" s="153"/>
      <c r="BF2" s="153"/>
      <c r="BG2" s="281"/>
      <c r="BH2" s="281"/>
      <c r="BI2" s="281"/>
      <c r="BJ2" s="154"/>
      <c r="BN2" s="199"/>
      <c r="BO2" s="284" t="s">
        <v>10</v>
      </c>
      <c r="BP2" s="285"/>
      <c r="BQ2" s="286"/>
      <c r="BR2" s="198"/>
    </row>
    <row r="3" spans="1:111" ht="16" customHeight="1">
      <c r="A3" s="119" t="s">
        <v>0</v>
      </c>
      <c r="B3" s="119" t="s">
        <v>1</v>
      </c>
      <c r="C3" s="119" t="s">
        <v>2</v>
      </c>
      <c r="D3" s="119" t="s">
        <v>3</v>
      </c>
      <c r="E3" s="119" t="s">
        <v>4</v>
      </c>
      <c r="G3" s="119" t="s">
        <v>0</v>
      </c>
      <c r="H3" s="119" t="s">
        <v>1</v>
      </c>
      <c r="I3" s="119" t="s">
        <v>2</v>
      </c>
      <c r="J3" s="119" t="s">
        <v>3</v>
      </c>
      <c r="K3" s="119" t="s">
        <v>4</v>
      </c>
      <c r="M3" s="115" t="s">
        <v>8</v>
      </c>
      <c r="N3" s="115">
        <v>0.61299999999999999</v>
      </c>
      <c r="O3" s="115">
        <v>0.52700000000000002</v>
      </c>
      <c r="P3" s="150"/>
      <c r="Z3" s="114"/>
      <c r="AA3" s="119"/>
      <c r="AC3" s="119" t="s">
        <v>1</v>
      </c>
      <c r="AD3" s="119" t="s">
        <v>2</v>
      </c>
      <c r="AE3" s="119" t="s">
        <v>3</v>
      </c>
      <c r="AF3" s="119" t="s">
        <v>4</v>
      </c>
      <c r="AG3" s="119" t="s">
        <v>70</v>
      </c>
      <c r="AI3" s="119" t="s">
        <v>0</v>
      </c>
      <c r="AJ3" s="119" t="s">
        <v>68</v>
      </c>
      <c r="AK3" s="156" t="s">
        <v>69</v>
      </c>
      <c r="AL3" s="119" t="s">
        <v>60</v>
      </c>
      <c r="AM3" s="119" t="s">
        <v>69</v>
      </c>
      <c r="AR3" s="101" t="s">
        <v>82</v>
      </c>
      <c r="AS3" s="116" t="s">
        <v>81</v>
      </c>
      <c r="AT3" s="102" t="s">
        <v>97</v>
      </c>
      <c r="AU3" s="103" t="s">
        <v>86</v>
      </c>
      <c r="AV3" s="103" t="s">
        <v>98</v>
      </c>
      <c r="AW3" s="116" t="s">
        <v>94</v>
      </c>
      <c r="AX3" s="116" t="s">
        <v>95</v>
      </c>
      <c r="AY3" s="116" t="s">
        <v>83</v>
      </c>
      <c r="AZ3" s="177" t="s">
        <v>99</v>
      </c>
      <c r="BB3" s="157" t="s">
        <v>23</v>
      </c>
      <c r="BC3" s="96">
        <v>-24.5</v>
      </c>
      <c r="BD3" s="96"/>
      <c r="BE3" s="153"/>
      <c r="BF3" s="153"/>
      <c r="BG3" s="281"/>
      <c r="BH3" s="281"/>
      <c r="BI3" s="281"/>
      <c r="BJ3" s="154"/>
      <c r="BN3" s="199"/>
      <c r="BO3" s="200">
        <v>46</v>
      </c>
      <c r="BP3" s="200">
        <v>52</v>
      </c>
      <c r="BQ3" s="200">
        <v>58</v>
      </c>
      <c r="BR3" s="198"/>
    </row>
    <row r="4" spans="1:111" ht="16" customHeight="1">
      <c r="A4" s="158">
        <v>0.64</v>
      </c>
      <c r="B4" s="159">
        <v>0.27427000000000001</v>
      </c>
      <c r="C4" s="159">
        <v>933.84</v>
      </c>
      <c r="D4" s="158">
        <v>2.6869000000000001</v>
      </c>
      <c r="E4" s="159">
        <v>8068.7</v>
      </c>
      <c r="F4" s="91"/>
      <c r="G4" s="158">
        <v>0.64</v>
      </c>
      <c r="H4" s="159">
        <v>0.24507000000000001</v>
      </c>
      <c r="I4" s="159">
        <v>914.71</v>
      </c>
      <c r="J4" s="158">
        <v>1.1566000000000001</v>
      </c>
      <c r="K4" s="159">
        <v>3473.3</v>
      </c>
      <c r="L4" s="91"/>
      <c r="M4" s="115" t="s">
        <v>7</v>
      </c>
      <c r="N4" s="115">
        <v>1634.5820000000001</v>
      </c>
      <c r="O4" s="115">
        <v>1487.6130000000001</v>
      </c>
      <c r="P4" s="150"/>
      <c r="Q4" s="91"/>
      <c r="R4" s="91"/>
      <c r="S4" s="91"/>
      <c r="T4" s="91"/>
      <c r="U4" s="91"/>
      <c r="V4" s="91"/>
      <c r="W4" s="91"/>
      <c r="X4" s="91"/>
      <c r="Y4" s="91"/>
      <c r="Z4" s="160"/>
      <c r="AA4" s="119"/>
      <c r="AC4" s="159">
        <v>0.24507000000000001</v>
      </c>
      <c r="AD4" s="159">
        <v>914.71</v>
      </c>
      <c r="AE4" s="158">
        <v>1.1566000000000001</v>
      </c>
      <c r="AF4" s="159">
        <v>3473.3</v>
      </c>
      <c r="AG4" s="93">
        <f t="shared" ref="AG4:AG35" si="0">4.75+($BC$3*EXP(-((AI4/2/$BC$4)^$BC$5))+$BC$3*EXP(-((AI4/2/$BC$4)^$BC$5)))</f>
        <v>-8.6641996995406796</v>
      </c>
      <c r="AH4" s="161">
        <v>1</v>
      </c>
      <c r="AI4" s="158">
        <v>0.64</v>
      </c>
      <c r="AJ4" s="88">
        <f>AC4</f>
        <v>0.24507000000000001</v>
      </c>
      <c r="AK4" s="88">
        <f t="shared" ref="AK4:AK35" si="1">AI4*AJ4</f>
        <v>0.15684480000000001</v>
      </c>
      <c r="AO4" s="291" t="s">
        <v>89</v>
      </c>
      <c r="AP4" s="291" t="s">
        <v>131</v>
      </c>
      <c r="AQ4" s="120" t="s">
        <v>90</v>
      </c>
      <c r="AR4" s="129">
        <v>7</v>
      </c>
      <c r="AS4" s="126">
        <f>$BC$15*EXP(AR4/$BC$13)+$BC$16*EXP(AR4/$BC$14)+$BC$17</f>
        <v>1.1460332043368278</v>
      </c>
      <c r="AT4" s="111">
        <f>SUM(AJ4:AJ90)</f>
        <v>0.52420999999999995</v>
      </c>
      <c r="AU4" s="111">
        <f>SUM(AK4:AK90)</f>
        <v>0.5993107349999991</v>
      </c>
      <c r="AV4" s="138">
        <f>AU4/AT4</f>
        <v>1.1432645981572254</v>
      </c>
      <c r="AW4" s="106">
        <v>0.64</v>
      </c>
      <c r="AX4" s="122">
        <v>15.595700000000001</v>
      </c>
      <c r="AY4" s="144">
        <v>0.39</v>
      </c>
      <c r="AZ4" s="132">
        <f>-$BC$3*EXP(-((AV4*AY4/$BC$4)^$BC$5))-$BC$3*EXP(-(((AV4-AV4*AY4)/$BC$4)^$BC$5))</f>
        <v>7.0228542379628003</v>
      </c>
      <c r="BB4" s="157" t="s">
        <v>24</v>
      </c>
      <c r="BC4" s="96">
        <v>0.22700000000000001</v>
      </c>
      <c r="BD4" s="96"/>
      <c r="BE4" s="128"/>
      <c r="BF4" s="128"/>
      <c r="BG4" s="281"/>
      <c r="BH4" s="281"/>
      <c r="BI4" s="281"/>
      <c r="BJ4" s="162"/>
      <c r="BK4" s="91"/>
      <c r="BL4" s="91"/>
      <c r="BM4" s="91"/>
      <c r="BN4" s="201" t="s">
        <v>139</v>
      </c>
      <c r="BO4" s="202">
        <v>-6.34</v>
      </c>
      <c r="BP4" s="203">
        <v>-6</v>
      </c>
      <c r="BQ4" s="202">
        <v>-5.59</v>
      </c>
      <c r="BR4" s="198"/>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row>
    <row r="5" spans="1:111" ht="16" customHeight="1">
      <c r="A5" s="158">
        <v>0.66600000000000004</v>
      </c>
      <c r="B5" s="159">
        <v>0.32074000000000003</v>
      </c>
      <c r="C5" s="159">
        <v>1073.4000000000001</v>
      </c>
      <c r="D5" s="158">
        <v>1.3209</v>
      </c>
      <c r="E5" s="159">
        <v>3966.6</v>
      </c>
      <c r="F5" s="91"/>
      <c r="G5" s="158">
        <v>0.66600000000000004</v>
      </c>
      <c r="H5" s="159">
        <v>0.26506999999999997</v>
      </c>
      <c r="I5" s="159">
        <v>974.77</v>
      </c>
      <c r="J5" s="158">
        <v>0.98219999999999996</v>
      </c>
      <c r="K5" s="159">
        <v>2899.4</v>
      </c>
      <c r="L5" s="91"/>
      <c r="M5" s="115" t="s">
        <v>5</v>
      </c>
      <c r="N5" s="115">
        <v>0.64</v>
      </c>
      <c r="O5" s="115">
        <v>0.64</v>
      </c>
      <c r="P5" s="150"/>
      <c r="Q5" s="91"/>
      <c r="R5" s="91"/>
      <c r="S5" s="91"/>
      <c r="T5" s="91"/>
      <c r="U5" s="91"/>
      <c r="V5" s="91"/>
      <c r="W5" s="91"/>
      <c r="X5" s="91"/>
      <c r="Y5" s="91"/>
      <c r="Z5" s="91"/>
      <c r="AA5" s="91"/>
      <c r="AC5" s="159">
        <v>0.26506999999999997</v>
      </c>
      <c r="AD5" s="159">
        <v>974.77</v>
      </c>
      <c r="AE5" s="158">
        <v>0.98219999999999996</v>
      </c>
      <c r="AF5" s="159">
        <v>2899.4</v>
      </c>
      <c r="AG5" s="93">
        <f t="shared" si="0"/>
        <v>-8.144822340304863</v>
      </c>
      <c r="AH5" s="161">
        <v>2</v>
      </c>
      <c r="AI5" s="158">
        <v>0.66600000000000004</v>
      </c>
      <c r="AJ5" s="88">
        <f>AC5-AC4</f>
        <v>1.9999999999999962E-2</v>
      </c>
      <c r="AK5" s="88">
        <f t="shared" si="1"/>
        <v>1.3319999999999976E-2</v>
      </c>
      <c r="AL5" s="163">
        <v>0.6</v>
      </c>
      <c r="AM5" s="88">
        <f>AI4*AJ4*AL5</f>
        <v>9.4106880000000004E-2</v>
      </c>
      <c r="AO5" s="292"/>
      <c r="AP5" s="293"/>
      <c r="AQ5" s="107" t="s">
        <v>128</v>
      </c>
      <c r="AR5" s="96">
        <v>6.8</v>
      </c>
      <c r="AS5" s="126">
        <f>$BC$15*EXP(AR5/$BC$13)+$BC$16*EXP(AR5/$BC$14)+$BC$17</f>
        <v>1.1780389935316702</v>
      </c>
      <c r="AT5" s="111">
        <f>SUM(AJ4:AJ97)</f>
        <v>0.52529000000000003</v>
      </c>
      <c r="AU5" s="111">
        <f>SUM(AK4:AK97)</f>
        <v>0.61814421800000052</v>
      </c>
      <c r="AV5" s="138">
        <f t="shared" ref="AV5" si="2">AU5/AT5</f>
        <v>1.1767675341240087</v>
      </c>
      <c r="AW5" s="105">
        <v>0.64</v>
      </c>
      <c r="AX5" s="130">
        <v>19.842099999999999</v>
      </c>
      <c r="AY5" s="164">
        <v>0.38</v>
      </c>
      <c r="AZ5" s="189">
        <f t="shared" ref="AZ5" si="3">-$BC$3*EXP(-((AV5*AY5/$BC$4)^$BC$5))-$BC$3*EXP(-(((AV5-AV5*AY5)/$BC$4)^$BC$5))</f>
        <v>6.8212858594910504</v>
      </c>
      <c r="BB5" s="165" t="s">
        <v>25</v>
      </c>
      <c r="BC5" s="96">
        <v>0.754</v>
      </c>
      <c r="BD5" s="96"/>
      <c r="BE5" s="128"/>
      <c r="BF5" s="128"/>
      <c r="BG5" s="96"/>
      <c r="BH5" s="96"/>
      <c r="BI5" s="96"/>
      <c r="BJ5" s="162"/>
      <c r="BK5" s="91"/>
      <c r="BL5" s="91"/>
      <c r="BM5" s="91"/>
      <c r="BN5" s="204" t="s">
        <v>140</v>
      </c>
      <c r="BO5" s="202">
        <v>-5.89</v>
      </c>
      <c r="BP5" s="203">
        <v>-5.5</v>
      </c>
      <c r="BQ5" s="202">
        <v>-5.0500000000000007</v>
      </c>
      <c r="BR5" s="198"/>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row>
    <row r="6" spans="1:111" ht="16" customHeight="1">
      <c r="A6" s="158">
        <v>0.69399999999999995</v>
      </c>
      <c r="B6" s="159">
        <v>0.32074000000000003</v>
      </c>
      <c r="C6" s="159">
        <v>1073.4000000000001</v>
      </c>
      <c r="D6" s="158">
        <v>0.32752999999999999</v>
      </c>
      <c r="E6" s="159">
        <v>906.04</v>
      </c>
      <c r="F6" s="91"/>
      <c r="G6" s="158">
        <v>0.69399999999999995</v>
      </c>
      <c r="H6" s="159">
        <v>0.27961999999999998</v>
      </c>
      <c r="I6" s="159">
        <v>1016.7</v>
      </c>
      <c r="J6" s="158">
        <v>0.74314999999999998</v>
      </c>
      <c r="K6" s="159">
        <v>2102.9</v>
      </c>
      <c r="L6" s="91"/>
      <c r="M6" s="115" t="s">
        <v>6</v>
      </c>
      <c r="N6" s="18">
        <v>2.9000000000000001E-2</v>
      </c>
      <c r="O6" s="18">
        <v>2.8000000000000001E-2</v>
      </c>
      <c r="P6" s="150"/>
      <c r="Q6" s="91"/>
      <c r="R6" s="91"/>
      <c r="S6" s="91"/>
      <c r="T6" s="91"/>
      <c r="U6" s="91"/>
      <c r="V6" s="91"/>
      <c r="W6" s="91"/>
      <c r="X6" s="91"/>
      <c r="Y6" s="91"/>
      <c r="Z6" s="91"/>
      <c r="AA6" s="91"/>
      <c r="AC6" s="159">
        <v>0.27961999999999998</v>
      </c>
      <c r="AD6" s="159">
        <v>1016.7</v>
      </c>
      <c r="AE6" s="158">
        <v>0.74314999999999998</v>
      </c>
      <c r="AF6" s="159">
        <v>2102.9</v>
      </c>
      <c r="AG6" s="93">
        <f t="shared" si="0"/>
        <v>-7.6131718845241672</v>
      </c>
      <c r="AH6" s="161">
        <v>3</v>
      </c>
      <c r="AI6" s="158">
        <v>0.69399999999999995</v>
      </c>
      <c r="AJ6" s="88">
        <f>AC6-AC5</f>
        <v>1.4550000000000007E-2</v>
      </c>
      <c r="AK6" s="88">
        <f t="shared" si="1"/>
        <v>1.0097700000000005E-2</v>
      </c>
      <c r="AL6" s="163"/>
      <c r="AM6" s="88"/>
      <c r="AO6" s="292"/>
      <c r="AP6" s="291" t="s">
        <v>127</v>
      </c>
      <c r="AQ6" s="120" t="s">
        <v>90</v>
      </c>
      <c r="AR6" s="121">
        <v>7.1</v>
      </c>
      <c r="AS6" s="136">
        <f>$BC$15*EXP(AR6/$BC$13)+$BC$16*EXP(AR6/$BC$14)+$BC$17</f>
        <v>1.1306689319445993</v>
      </c>
      <c r="AT6" s="106">
        <f>SUM(AJ4:AJ89)</f>
        <v>0.52383999999999997</v>
      </c>
      <c r="AU6" s="109">
        <f>SUM(AK4:AK89)</f>
        <v>0.5935403259999994</v>
      </c>
      <c r="AV6" s="142">
        <f>AU6/AT6</f>
        <v>1.1330565172571767</v>
      </c>
      <c r="AW6" s="106">
        <v>0.64</v>
      </c>
      <c r="AX6" s="104">
        <v>15.068300000000001</v>
      </c>
      <c r="AY6" s="144">
        <v>0.39</v>
      </c>
      <c r="AZ6" s="132">
        <f>-$BC$3*EXP(-((AV6*AY6/$BC$4)^$BC$5))-$BC$3*EXP(-(((AV6-AV6*AY6)/$BC$4)^$BC$5))</f>
        <v>7.1128982699424466</v>
      </c>
      <c r="BB6" s="282" t="s">
        <v>126</v>
      </c>
      <c r="BC6" s="281" t="s">
        <v>84</v>
      </c>
      <c r="BD6" s="281"/>
      <c r="BE6" s="99"/>
      <c r="BF6" s="128"/>
      <c r="BG6" s="96"/>
      <c r="BH6" s="96"/>
      <c r="BI6" s="96"/>
      <c r="BJ6" s="162"/>
      <c r="BK6" s="91"/>
      <c r="BL6" s="91"/>
      <c r="BM6" s="91"/>
      <c r="BN6" s="204" t="s">
        <v>141</v>
      </c>
      <c r="BO6" s="202">
        <v>-6.31</v>
      </c>
      <c r="BP6" s="202">
        <v>-5.77</v>
      </c>
      <c r="BQ6" s="202">
        <v>-5.4499999999999993</v>
      </c>
      <c r="BR6" s="198"/>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row>
    <row r="7" spans="1:111" ht="16" customHeight="1">
      <c r="A7" s="158">
        <v>0.72299999999999998</v>
      </c>
      <c r="B7" s="159">
        <v>0.33241999999999999</v>
      </c>
      <c r="C7" s="159">
        <v>1105.7</v>
      </c>
      <c r="D7" s="158">
        <v>0.68286999999999998</v>
      </c>
      <c r="E7" s="159">
        <v>1850.1</v>
      </c>
      <c r="F7" s="91"/>
      <c r="G7" s="158">
        <v>0.72299999999999998</v>
      </c>
      <c r="H7" s="159">
        <v>0.29157</v>
      </c>
      <c r="I7" s="159">
        <v>1049.8</v>
      </c>
      <c r="J7" s="158">
        <v>0.69074000000000002</v>
      </c>
      <c r="K7" s="159">
        <v>1871.8</v>
      </c>
      <c r="L7" s="91"/>
      <c r="M7" s="115" t="s">
        <v>9</v>
      </c>
      <c r="N7" s="115">
        <v>0.64</v>
      </c>
      <c r="O7" s="115">
        <v>0.64</v>
      </c>
      <c r="P7" s="150"/>
      <c r="Q7" s="91"/>
      <c r="R7" s="91"/>
      <c r="S7" s="91"/>
      <c r="T7" s="91"/>
      <c r="U7" s="91"/>
      <c r="V7" s="91"/>
      <c r="W7" s="91"/>
      <c r="X7" s="91"/>
      <c r="Y7" s="91"/>
      <c r="Z7" s="91"/>
      <c r="AA7" s="91"/>
      <c r="AC7" s="159">
        <v>0.29157</v>
      </c>
      <c r="AD7" s="159">
        <v>1049.8</v>
      </c>
      <c r="AE7" s="158">
        <v>0.69074000000000002</v>
      </c>
      <c r="AF7" s="159">
        <v>1871.8</v>
      </c>
      <c r="AG7" s="93">
        <f t="shared" si="0"/>
        <v>-7.0908184465265016</v>
      </c>
      <c r="AH7" s="161">
        <v>4</v>
      </c>
      <c r="AI7" s="158">
        <v>0.72299999999999998</v>
      </c>
      <c r="AJ7" s="88">
        <f t="shared" ref="AJ7:AJ69" si="4">AC7-AC6</f>
        <v>1.1950000000000016E-2</v>
      </c>
      <c r="AK7" s="88">
        <f t="shared" si="1"/>
        <v>8.6398500000000114E-3</v>
      </c>
      <c r="AL7" s="163"/>
      <c r="AM7" s="88"/>
      <c r="AO7" s="293"/>
      <c r="AP7" s="293"/>
      <c r="AQ7" s="108" t="s">
        <v>128</v>
      </c>
      <c r="AR7" s="100">
        <v>6.5</v>
      </c>
      <c r="AS7" s="137">
        <f>$BC$15*EXP(AR7/$BC$13)+$BC$16*EXP(AR7/$BC$14)+$BC$17</f>
        <v>1.2294225301585602</v>
      </c>
      <c r="AT7" s="105">
        <f>SUM(AJ4:AJ105)</f>
        <v>0.52605000000000002</v>
      </c>
      <c r="AU7" s="113">
        <f>SUM(AK5:AK105)</f>
        <v>0.47923412400000032</v>
      </c>
      <c r="AV7" s="141">
        <f>AU7/AT7</f>
        <v>0.91100489307100141</v>
      </c>
      <c r="AW7" s="105">
        <v>0.64</v>
      </c>
      <c r="AX7" s="130">
        <v>26.1282</v>
      </c>
      <c r="AY7" s="183">
        <v>0.38</v>
      </c>
      <c r="AZ7" s="189">
        <f>-$BC$3*EXP(-((AV7*AY7/$BC$4)^$BC$5))-$BC$3*EXP(-(((AV7-AV7*AY7)/$BC$4)^$BC$5))</f>
        <v>9.5512243209713805</v>
      </c>
      <c r="BB7" s="282"/>
      <c r="BC7" s="281"/>
      <c r="BD7" s="281"/>
      <c r="BE7" s="99"/>
      <c r="BF7" s="128"/>
      <c r="BG7" s="96"/>
      <c r="BH7" s="96"/>
      <c r="BI7" s="96"/>
      <c r="BJ7" s="162"/>
      <c r="BK7" s="91"/>
      <c r="BL7" s="91"/>
      <c r="BM7" s="91"/>
      <c r="BN7" s="204" t="s">
        <v>142</v>
      </c>
      <c r="BO7" s="204">
        <v>-9.16</v>
      </c>
      <c r="BP7" s="204">
        <v>-8.3699999999999992</v>
      </c>
      <c r="BQ7" s="205">
        <v>-8.1</v>
      </c>
      <c r="BR7" s="198"/>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row>
    <row r="8" spans="1:111" ht="16" customHeight="1" thickBot="1">
      <c r="A8" s="158">
        <v>0.753</v>
      </c>
      <c r="B8" s="159">
        <v>0.34494000000000002</v>
      </c>
      <c r="C8" s="159">
        <v>1138.9000000000001</v>
      </c>
      <c r="D8" s="158">
        <v>0.67286000000000001</v>
      </c>
      <c r="E8" s="159">
        <v>1752.2</v>
      </c>
      <c r="G8" s="158">
        <v>0.753</v>
      </c>
      <c r="H8" s="159">
        <v>0.30409999999999998</v>
      </c>
      <c r="I8" s="159">
        <v>1083</v>
      </c>
      <c r="J8" s="158">
        <v>0.76063000000000003</v>
      </c>
      <c r="K8" s="159">
        <v>1975.9</v>
      </c>
      <c r="M8" s="150"/>
      <c r="N8" s="150"/>
      <c r="O8" s="150"/>
      <c r="P8" s="150"/>
      <c r="AC8" s="159">
        <v>0.30409999999999998</v>
      </c>
      <c r="AD8" s="159">
        <v>1083</v>
      </c>
      <c r="AE8" s="158">
        <v>0.76063000000000003</v>
      </c>
      <c r="AF8" s="159">
        <v>1975.9</v>
      </c>
      <c r="AG8" s="93">
        <f t="shared" si="0"/>
        <v>-6.5787165587786944</v>
      </c>
      <c r="AH8" s="161">
        <v>5</v>
      </c>
      <c r="AI8" s="158">
        <v>0.753</v>
      </c>
      <c r="AJ8" s="88">
        <f t="shared" si="4"/>
        <v>1.2529999999999986E-2</v>
      </c>
      <c r="AK8" s="88">
        <f t="shared" si="1"/>
        <v>9.4350899999999897E-3</v>
      </c>
      <c r="AL8" s="163">
        <v>0.3</v>
      </c>
      <c r="AM8" s="88">
        <f>AI4*AJ4*AL8</f>
        <v>4.7053440000000002E-2</v>
      </c>
      <c r="AO8" s="127"/>
      <c r="AP8" s="128"/>
      <c r="AQ8" s="127"/>
      <c r="AR8" s="96"/>
      <c r="AS8" s="138"/>
      <c r="AT8" s="111"/>
      <c r="AU8" s="111"/>
      <c r="AV8" s="138"/>
      <c r="AW8" s="111"/>
      <c r="AX8" s="96"/>
      <c r="AY8" s="111"/>
      <c r="BB8" s="97"/>
      <c r="BC8" s="98"/>
      <c r="BD8" s="98"/>
      <c r="BE8" s="166"/>
      <c r="BF8" s="166"/>
      <c r="BG8" s="98"/>
      <c r="BH8" s="98"/>
      <c r="BI8" s="98"/>
      <c r="BJ8" s="167"/>
      <c r="BN8" s="206" t="s">
        <v>143</v>
      </c>
      <c r="BO8" s="206">
        <v>-10.37</v>
      </c>
      <c r="BP8" s="206">
        <v>-9.0500000000000007</v>
      </c>
      <c r="BQ8" s="207">
        <v>-9.1199999999999992</v>
      </c>
      <c r="BR8" s="198"/>
    </row>
    <row r="9" spans="1:111" ht="16" customHeight="1" thickBot="1">
      <c r="A9" s="168">
        <v>0.78500000000000003</v>
      </c>
      <c r="B9" s="169">
        <v>0.35646</v>
      </c>
      <c r="C9" s="169">
        <v>1168.3</v>
      </c>
      <c r="D9" s="168">
        <v>1.1962999999999999</v>
      </c>
      <c r="E9" s="169">
        <v>2957.8</v>
      </c>
      <c r="F9" s="170"/>
      <c r="G9" s="168">
        <v>0.78500000000000003</v>
      </c>
      <c r="H9" s="169">
        <v>0.31874999999999998</v>
      </c>
      <c r="I9" s="169">
        <v>1120.4000000000001</v>
      </c>
      <c r="J9" s="168">
        <v>0.84323000000000004</v>
      </c>
      <c r="K9" s="169">
        <v>2103.6</v>
      </c>
      <c r="L9" s="91"/>
      <c r="Q9" s="91"/>
      <c r="R9" s="91"/>
      <c r="S9" s="91"/>
      <c r="T9" s="91"/>
      <c r="U9" s="91"/>
      <c r="V9" s="91"/>
      <c r="W9" s="91"/>
      <c r="X9" s="91"/>
      <c r="Y9" s="91"/>
      <c r="Z9" s="91"/>
      <c r="AA9" s="91"/>
      <c r="AC9" s="169">
        <v>0.31874999999999998</v>
      </c>
      <c r="AD9" s="169">
        <v>1120.4000000000001</v>
      </c>
      <c r="AE9" s="168">
        <v>0.84323000000000004</v>
      </c>
      <c r="AF9" s="169">
        <v>2103.6</v>
      </c>
      <c r="AG9" s="93">
        <f t="shared" si="0"/>
        <v>-6.0619960841513372</v>
      </c>
      <c r="AH9" s="161">
        <v>6</v>
      </c>
      <c r="AI9" s="168">
        <v>0.78500000000000003</v>
      </c>
      <c r="AJ9" s="88">
        <f t="shared" si="4"/>
        <v>1.4649999999999996E-2</v>
      </c>
      <c r="AK9" s="88">
        <f t="shared" si="1"/>
        <v>1.1500249999999998E-2</v>
      </c>
      <c r="AL9" s="163">
        <v>0.7</v>
      </c>
      <c r="AM9" s="88">
        <f>AI6*AJ6*AL9</f>
        <v>7.0683900000000025E-3</v>
      </c>
      <c r="AO9" s="291" t="s">
        <v>91</v>
      </c>
      <c r="AP9" s="291" t="s">
        <v>131</v>
      </c>
      <c r="AQ9" s="120" t="s">
        <v>90</v>
      </c>
      <c r="AR9" s="121">
        <v>7.1</v>
      </c>
      <c r="AS9" s="136">
        <f>$BC$15*EXP(AR9/$BC$13)+$BC$16*EXP(AR9/$BC$14)+$BC$17</f>
        <v>1.1306689319445993</v>
      </c>
      <c r="AT9" s="106">
        <f>SUM(AJ4:AJ81)</f>
        <v>0.52188000000000001</v>
      </c>
      <c r="AU9" s="109">
        <f>SUM(AK4:AK81)</f>
        <v>0.56676539800000003</v>
      </c>
      <c r="AV9" s="139">
        <f>AU9/AT9</f>
        <v>1.0860071242431211</v>
      </c>
      <c r="AW9" s="106">
        <v>0.64</v>
      </c>
      <c r="AX9" s="104">
        <v>11.443</v>
      </c>
      <c r="AY9" s="143"/>
      <c r="BB9" s="153"/>
      <c r="BC9" s="153"/>
      <c r="BD9" s="153"/>
      <c r="BE9" s="128"/>
      <c r="BF9" s="128"/>
      <c r="BG9" s="96"/>
      <c r="BH9" s="96"/>
      <c r="BI9" s="96"/>
      <c r="BJ9" s="128"/>
      <c r="BK9" s="128"/>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row>
    <row r="10" spans="1:111" ht="19">
      <c r="A10" s="158">
        <v>0.81799999999999995</v>
      </c>
      <c r="B10" s="159">
        <v>0.38795000000000002</v>
      </c>
      <c r="C10" s="159">
        <v>1245.3</v>
      </c>
      <c r="D10" s="158">
        <v>1.1524000000000001</v>
      </c>
      <c r="E10" s="159">
        <v>2791.5</v>
      </c>
      <c r="F10" s="91"/>
      <c r="G10" s="158">
        <v>0.81799999999999995</v>
      </c>
      <c r="H10" s="159">
        <v>0.33442</v>
      </c>
      <c r="I10" s="159">
        <v>1158.7</v>
      </c>
      <c r="J10" s="158">
        <v>0.83604000000000001</v>
      </c>
      <c r="K10" s="159">
        <v>2005.5</v>
      </c>
      <c r="L10" s="91"/>
      <c r="Q10" s="91"/>
      <c r="R10" s="91"/>
      <c r="S10" s="91"/>
      <c r="T10" s="91"/>
      <c r="U10" s="91"/>
      <c r="V10" s="91"/>
      <c r="W10" s="91"/>
      <c r="X10" s="91"/>
      <c r="Y10" s="91"/>
      <c r="Z10" s="91"/>
      <c r="AA10" s="91"/>
      <c r="AC10" s="159">
        <v>0.33442</v>
      </c>
      <c r="AD10" s="159">
        <v>1158.7</v>
      </c>
      <c r="AE10" s="158">
        <v>0.83604000000000001</v>
      </c>
      <c r="AF10" s="159">
        <v>2005.5</v>
      </c>
      <c r="AG10" s="93">
        <f t="shared" si="0"/>
        <v>-5.5588281073872405</v>
      </c>
      <c r="AH10" s="161">
        <v>7</v>
      </c>
      <c r="AI10" s="158">
        <v>0.81799999999999995</v>
      </c>
      <c r="AJ10" s="88">
        <f t="shared" si="4"/>
        <v>1.5670000000000017E-2</v>
      </c>
      <c r="AK10" s="88">
        <f t="shared" si="1"/>
        <v>1.2818060000000013E-2</v>
      </c>
      <c r="AL10" s="163"/>
      <c r="AM10" s="88"/>
      <c r="AN10" s="91"/>
      <c r="AO10" s="292"/>
      <c r="AP10" s="293"/>
      <c r="AQ10" s="107" t="s">
        <v>128</v>
      </c>
      <c r="AR10" s="96">
        <v>6.1</v>
      </c>
      <c r="AS10" s="126">
        <f>$BC$15*EXP(AR10/$BC$13)+$BC$16*EXP(AR10/$BC$14)+$BC$17</f>
        <v>1.3047847787278548</v>
      </c>
      <c r="AT10" s="111">
        <f>SUM(AJ5:AJ81)+AL8*AJ4</f>
        <v>0.350331</v>
      </c>
      <c r="AU10" s="111">
        <f>SUM(AK5:AK81)+AM8</f>
        <v>0.45697403799999997</v>
      </c>
      <c r="AV10" s="138">
        <f>AU10/AT10</f>
        <v>1.3044065126979911</v>
      </c>
      <c r="AW10" s="105">
        <v>0.66900000000000004</v>
      </c>
      <c r="AX10" s="112">
        <v>11.443</v>
      </c>
      <c r="AY10" s="171"/>
      <c r="BB10" s="94"/>
      <c r="BC10" s="95"/>
      <c r="BD10" s="95"/>
      <c r="BE10" s="95"/>
      <c r="BF10" s="95"/>
      <c r="BG10" s="148"/>
      <c r="BH10" s="148"/>
      <c r="BI10" s="149"/>
      <c r="BJ10" s="128"/>
      <c r="BK10" s="128"/>
      <c r="BL10" s="91"/>
      <c r="BM10" s="91"/>
      <c r="BN10" s="91"/>
      <c r="BO10" s="186">
        <f>-BO4</f>
        <v>6.34</v>
      </c>
      <c r="BP10" s="186">
        <f t="shared" ref="BP10:BQ10" si="5">-BP4</f>
        <v>6</v>
      </c>
      <c r="BQ10" s="186">
        <f t="shared" si="5"/>
        <v>5.59</v>
      </c>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row>
    <row r="11" spans="1:111">
      <c r="A11" s="158">
        <v>0.85199999999999998</v>
      </c>
      <c r="B11" s="159">
        <v>0.39745000000000003</v>
      </c>
      <c r="C11" s="159">
        <v>1267.5999999999999</v>
      </c>
      <c r="D11" s="158">
        <v>0.70955999999999997</v>
      </c>
      <c r="E11" s="159">
        <v>1622</v>
      </c>
      <c r="F11" s="91"/>
      <c r="G11" s="158">
        <v>0.85199999999999998</v>
      </c>
      <c r="H11" s="159">
        <v>0.34849000000000002</v>
      </c>
      <c r="I11" s="159">
        <v>1191.7</v>
      </c>
      <c r="J11" s="158">
        <v>0.71353</v>
      </c>
      <c r="K11" s="159">
        <v>1643.3</v>
      </c>
      <c r="L11" s="91"/>
      <c r="M11" s="91"/>
      <c r="N11" s="91"/>
      <c r="O11" s="91"/>
      <c r="P11" s="91"/>
      <c r="Q11" s="91"/>
      <c r="R11" s="91"/>
      <c r="S11" s="91"/>
      <c r="T11" s="91"/>
      <c r="U11" s="91"/>
      <c r="V11" s="91"/>
      <c r="W11" s="91"/>
      <c r="X11" s="91"/>
      <c r="Y11" s="91"/>
      <c r="Z11" s="91"/>
      <c r="AA11" s="91"/>
      <c r="AC11" s="159">
        <v>0.34849000000000002</v>
      </c>
      <c r="AD11" s="159">
        <v>1191.7</v>
      </c>
      <c r="AE11" s="158">
        <v>0.71353</v>
      </c>
      <c r="AF11" s="159">
        <v>1643.3</v>
      </c>
      <c r="AG11" s="93">
        <f t="shared" si="0"/>
        <v>-5.0697237715301764</v>
      </c>
      <c r="AH11" s="161">
        <v>8</v>
      </c>
      <c r="AI11" s="158">
        <v>0.85199999999999998</v>
      </c>
      <c r="AJ11" s="88">
        <f t="shared" si="4"/>
        <v>1.4070000000000027E-2</v>
      </c>
      <c r="AK11" s="88">
        <f t="shared" si="1"/>
        <v>1.1987640000000023E-2</v>
      </c>
      <c r="AN11" s="91"/>
      <c r="AO11" s="292"/>
      <c r="AP11" s="291" t="s">
        <v>127</v>
      </c>
      <c r="AQ11" s="120" t="s">
        <v>90</v>
      </c>
      <c r="AR11" s="121">
        <v>7.1</v>
      </c>
      <c r="AS11" s="136">
        <f>$BC$15*EXP(AR11/$BC$13)+$BC$16*EXP(AR11/$BC$14)+$BC$17</f>
        <v>1.1306689319445993</v>
      </c>
      <c r="AT11" s="106">
        <f>SUM(AJ4:AJ81)</f>
        <v>0.52188000000000001</v>
      </c>
      <c r="AU11" s="109">
        <f>SUM(AK4:AK81)</f>
        <v>0.56676539800000003</v>
      </c>
      <c r="AV11" s="139">
        <f>AU11/AT11</f>
        <v>1.0860071242431211</v>
      </c>
      <c r="AW11" s="106">
        <v>0.64</v>
      </c>
      <c r="AX11" s="104">
        <v>11.443</v>
      </c>
      <c r="AY11" s="172"/>
      <c r="BB11" s="173" t="s">
        <v>102</v>
      </c>
      <c r="BC11" s="153"/>
      <c r="BD11" s="153"/>
      <c r="BE11" s="96"/>
      <c r="BF11" s="96"/>
      <c r="BG11" s="153"/>
      <c r="BH11" s="153"/>
      <c r="BI11" s="154"/>
      <c r="BJ11" s="128"/>
      <c r="BK11" s="128"/>
      <c r="BL11" s="91"/>
      <c r="BM11" s="91"/>
      <c r="BN11" s="91"/>
      <c r="BO11" s="186">
        <f t="shared" ref="BO11:BQ11" si="6">-BO5</f>
        <v>5.89</v>
      </c>
      <c r="BP11" s="186">
        <f t="shared" si="6"/>
        <v>5.5</v>
      </c>
      <c r="BQ11" s="186">
        <f t="shared" si="6"/>
        <v>5.0500000000000007</v>
      </c>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row>
    <row r="12" spans="1:111" ht="19">
      <c r="A12" s="158">
        <v>0.88900000000000001</v>
      </c>
      <c r="B12" s="159">
        <v>0.41360000000000002</v>
      </c>
      <c r="C12" s="159">
        <v>1303.9000000000001</v>
      </c>
      <c r="D12" s="158">
        <v>0.75097999999999998</v>
      </c>
      <c r="E12" s="159">
        <v>1662.1</v>
      </c>
      <c r="F12" s="91"/>
      <c r="G12" s="158">
        <v>0.88900000000000001</v>
      </c>
      <c r="H12" s="159">
        <v>0.36020999999999997</v>
      </c>
      <c r="I12" s="159">
        <v>1218.0999999999999</v>
      </c>
      <c r="J12" s="158">
        <v>0.62085999999999997</v>
      </c>
      <c r="K12" s="159">
        <v>1370.1</v>
      </c>
      <c r="L12" s="91"/>
      <c r="M12" s="91"/>
      <c r="N12" s="91"/>
      <c r="O12" s="91"/>
      <c r="P12" s="91"/>
      <c r="Q12" s="91"/>
      <c r="R12" s="91"/>
      <c r="S12" s="91"/>
      <c r="T12" s="91"/>
      <c r="U12" s="91"/>
      <c r="V12" s="91"/>
      <c r="W12" s="91"/>
      <c r="X12" s="91"/>
      <c r="Y12" s="91"/>
      <c r="Z12" s="91"/>
      <c r="AA12" s="91"/>
      <c r="AC12" s="159">
        <v>0.36020999999999997</v>
      </c>
      <c r="AD12" s="159">
        <v>1218.0999999999999</v>
      </c>
      <c r="AE12" s="158">
        <v>0.62085999999999997</v>
      </c>
      <c r="AF12" s="159">
        <v>1370.1</v>
      </c>
      <c r="AG12" s="93">
        <f t="shared" si="0"/>
        <v>-4.5688140915501325</v>
      </c>
      <c r="AH12" s="161">
        <v>9</v>
      </c>
      <c r="AI12" s="158">
        <v>0.88900000000000001</v>
      </c>
      <c r="AJ12" s="88">
        <f t="shared" si="4"/>
        <v>1.1719999999999953E-2</v>
      </c>
      <c r="AK12" s="88">
        <f t="shared" si="1"/>
        <v>1.0419079999999957E-2</v>
      </c>
      <c r="AN12" s="91"/>
      <c r="AO12" s="293"/>
      <c r="AP12" s="293"/>
      <c r="AQ12" s="108" t="s">
        <v>128</v>
      </c>
      <c r="AR12" s="134">
        <v>5</v>
      </c>
      <c r="AS12" s="137">
        <f>$BC$15*EXP(AR12/$BC$13)+$BC$16*EXP(AR12/$BC$14)+$BC$17</f>
        <v>1.560251841343514</v>
      </c>
      <c r="AT12" s="105">
        <f>SUM(AJ6:AJ81)</f>
        <v>0.25681000000000004</v>
      </c>
      <c r="AU12" s="113">
        <f>SUM(AK6:AK81)</f>
        <v>0.39660059800000008</v>
      </c>
      <c r="AV12" s="140">
        <f>AU12/AT12</f>
        <v>1.5443347143802812</v>
      </c>
      <c r="AW12" s="105">
        <v>0.69399999999999995</v>
      </c>
      <c r="AX12" s="112">
        <v>11.443</v>
      </c>
      <c r="AY12" s="174"/>
      <c r="BB12" s="175"/>
      <c r="BC12" s="153"/>
      <c r="BD12" s="153"/>
      <c r="BE12" s="96"/>
      <c r="BF12" s="281" t="s">
        <v>87</v>
      </c>
      <c r="BG12" s="281"/>
      <c r="BH12" s="281"/>
      <c r="BI12" s="154"/>
      <c r="BJ12" s="128"/>
      <c r="BK12" s="128"/>
      <c r="BL12" s="91"/>
      <c r="BM12" s="91"/>
      <c r="BN12" s="91"/>
      <c r="BO12" s="186">
        <f t="shared" ref="BO12:BQ12" si="7">-BO6</f>
        <v>6.31</v>
      </c>
      <c r="BP12" s="186">
        <f t="shared" si="7"/>
        <v>5.77</v>
      </c>
      <c r="BQ12" s="186">
        <f t="shared" si="7"/>
        <v>5.4499999999999993</v>
      </c>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c r="DE12" s="91"/>
      <c r="DF12" s="91"/>
      <c r="DG12" s="91"/>
    </row>
    <row r="13" spans="1:111">
      <c r="A13" s="158">
        <v>0.92600000000000005</v>
      </c>
      <c r="B13" s="159">
        <v>0.42462</v>
      </c>
      <c r="C13" s="159">
        <v>1327.7</v>
      </c>
      <c r="D13" s="158">
        <v>0.73799999999999999</v>
      </c>
      <c r="E13" s="159">
        <v>1555.3</v>
      </c>
      <c r="G13" s="158">
        <v>0.92600000000000005</v>
      </c>
      <c r="H13" s="159">
        <v>0.37095</v>
      </c>
      <c r="I13" s="159">
        <v>1241.3</v>
      </c>
      <c r="J13" s="158">
        <v>0.61248000000000002</v>
      </c>
      <c r="K13" s="159">
        <v>1294.7</v>
      </c>
      <c r="M13" s="91"/>
      <c r="N13" s="91"/>
      <c r="O13" s="91"/>
      <c r="P13" s="91"/>
      <c r="AC13" s="159">
        <v>0.37095</v>
      </c>
      <c r="AD13" s="159">
        <v>1241.3</v>
      </c>
      <c r="AE13" s="158">
        <v>0.61248000000000002</v>
      </c>
      <c r="AF13" s="159">
        <v>1294.7</v>
      </c>
      <c r="AG13" s="93">
        <f t="shared" si="0"/>
        <v>-4.0981753336268909</v>
      </c>
      <c r="AH13" s="161">
        <v>10</v>
      </c>
      <c r="AI13" s="158">
        <v>0.92600000000000005</v>
      </c>
      <c r="AJ13" s="88">
        <f t="shared" si="4"/>
        <v>1.0740000000000027E-2</v>
      </c>
      <c r="AK13" s="88">
        <f t="shared" si="1"/>
        <v>9.9452400000000253E-3</v>
      </c>
      <c r="AL13" s="88"/>
      <c r="AM13" s="88"/>
      <c r="AO13" s="91"/>
      <c r="AV13" s="91"/>
      <c r="AW13" s="91"/>
      <c r="AX13" s="91"/>
      <c r="AY13" s="91"/>
      <c r="BB13" s="176" t="s">
        <v>14</v>
      </c>
      <c r="BC13" s="96">
        <v>-0.53</v>
      </c>
      <c r="BD13" s="153"/>
      <c r="BE13" s="96"/>
      <c r="BF13" s="281"/>
      <c r="BG13" s="281"/>
      <c r="BH13" s="281"/>
      <c r="BI13" s="154"/>
      <c r="BJ13" s="153"/>
      <c r="BK13" s="153"/>
      <c r="BO13" s="186">
        <f t="shared" ref="BO13:BQ13" si="8">-BO7</f>
        <v>9.16</v>
      </c>
      <c r="BP13" s="186">
        <f t="shared" si="8"/>
        <v>8.3699999999999992</v>
      </c>
      <c r="BQ13" s="186">
        <f t="shared" si="8"/>
        <v>8.1</v>
      </c>
    </row>
    <row r="14" spans="1:111">
      <c r="A14" s="158">
        <v>0.96599999999999997</v>
      </c>
      <c r="B14" s="159">
        <v>0.44023000000000001</v>
      </c>
      <c r="C14" s="159">
        <v>1360</v>
      </c>
      <c r="D14" s="158">
        <v>0.79129000000000005</v>
      </c>
      <c r="E14" s="159">
        <v>1607.7</v>
      </c>
      <c r="G14" s="158">
        <v>0.96599999999999997</v>
      </c>
      <c r="H14" s="159">
        <v>0.38230999999999998</v>
      </c>
      <c r="I14" s="159">
        <v>1264.8</v>
      </c>
      <c r="J14" s="158">
        <v>0.65598999999999996</v>
      </c>
      <c r="K14" s="159">
        <v>1329.2</v>
      </c>
      <c r="M14" s="91"/>
      <c r="N14" s="91"/>
      <c r="O14" s="91"/>
      <c r="P14" s="91"/>
      <c r="AC14" s="159">
        <v>0.38230999999999998</v>
      </c>
      <c r="AD14" s="159">
        <v>1264.8</v>
      </c>
      <c r="AE14" s="158">
        <v>0.65598999999999996</v>
      </c>
      <c r="AF14" s="159">
        <v>1329.2</v>
      </c>
      <c r="AG14" s="93">
        <f t="shared" si="0"/>
        <v>-3.6208449477222207</v>
      </c>
      <c r="AH14" s="161">
        <v>11</v>
      </c>
      <c r="AI14" s="158">
        <v>0.96599999999999997</v>
      </c>
      <c r="AJ14" s="88">
        <f>AC14-AC13</f>
        <v>1.1359999999999981E-2</v>
      </c>
      <c r="AK14" s="88">
        <f t="shared" si="1"/>
        <v>1.0973759999999982E-2</v>
      </c>
      <c r="AL14" s="88"/>
      <c r="AM14" s="88"/>
      <c r="AO14" s="91"/>
      <c r="AS14" s="88"/>
      <c r="AT14" s="88"/>
      <c r="AU14" s="91"/>
      <c r="AV14" s="91"/>
      <c r="AW14" s="91"/>
      <c r="AX14" s="91"/>
      <c r="AY14" s="91"/>
      <c r="BB14" s="176" t="s">
        <v>15</v>
      </c>
      <c r="BC14" s="96">
        <v>-3.7</v>
      </c>
      <c r="BD14" s="153"/>
      <c r="BE14" s="96"/>
      <c r="BF14" s="281"/>
      <c r="BG14" s="281"/>
      <c r="BH14" s="281"/>
      <c r="BI14" s="154"/>
      <c r="BJ14" s="153"/>
      <c r="BK14" s="153"/>
      <c r="BO14" s="186">
        <f t="shared" ref="BO14:BQ14" si="9">-BO8</f>
        <v>10.37</v>
      </c>
      <c r="BP14" s="186">
        <f t="shared" si="9"/>
        <v>9.0500000000000007</v>
      </c>
      <c r="BQ14" s="186">
        <f t="shared" si="9"/>
        <v>9.1199999999999992</v>
      </c>
    </row>
    <row r="15" spans="1:111">
      <c r="A15" s="158">
        <v>1.0069999999999999</v>
      </c>
      <c r="B15" s="159">
        <v>0.45343</v>
      </c>
      <c r="C15" s="159">
        <v>1386.3</v>
      </c>
      <c r="D15" s="158">
        <v>0.84094000000000002</v>
      </c>
      <c r="E15" s="159">
        <v>1630.3</v>
      </c>
      <c r="G15" s="158">
        <v>1.0069999999999999</v>
      </c>
      <c r="H15" s="159">
        <v>0.39484000000000002</v>
      </c>
      <c r="I15" s="159">
        <v>1289.7</v>
      </c>
      <c r="J15" s="158">
        <v>0.71716999999999997</v>
      </c>
      <c r="K15" s="159">
        <v>1393.2</v>
      </c>
      <c r="AC15" s="159">
        <v>0.39484000000000002</v>
      </c>
      <c r="AD15" s="159">
        <v>1289.7</v>
      </c>
      <c r="AE15" s="158">
        <v>0.71716999999999997</v>
      </c>
      <c r="AF15" s="159">
        <v>1393.2</v>
      </c>
      <c r="AG15" s="93">
        <f t="shared" si="0"/>
        <v>-3.162906889914253</v>
      </c>
      <c r="AH15" s="161">
        <v>12</v>
      </c>
      <c r="AI15" s="158">
        <v>1.0069999999999999</v>
      </c>
      <c r="AJ15" s="88">
        <f t="shared" si="4"/>
        <v>1.2530000000000041E-2</v>
      </c>
      <c r="AK15" s="88">
        <f t="shared" si="1"/>
        <v>1.2617710000000041E-2</v>
      </c>
      <c r="AL15" s="88"/>
      <c r="AM15" s="88"/>
      <c r="AO15" s="91"/>
      <c r="AS15" s="88"/>
      <c r="AT15" s="88"/>
      <c r="AU15" s="91"/>
      <c r="AV15" s="91"/>
      <c r="AW15" s="91"/>
      <c r="AX15" s="91"/>
      <c r="AY15" s="91"/>
      <c r="BB15" s="124" t="s">
        <v>16</v>
      </c>
      <c r="BC15" s="96">
        <v>16.149999999999999</v>
      </c>
      <c r="BD15" s="153"/>
      <c r="BE15" s="96"/>
      <c r="BF15" s="281"/>
      <c r="BG15" s="281"/>
      <c r="BH15" s="281"/>
      <c r="BI15" s="154"/>
      <c r="BJ15" s="153"/>
      <c r="BK15" s="153"/>
      <c r="BO15" s="284" t="s">
        <v>10</v>
      </c>
      <c r="BP15" s="285"/>
      <c r="BQ15" s="286"/>
    </row>
    <row r="16" spans="1:111">
      <c r="A16" s="158">
        <v>1.0509999999999999</v>
      </c>
      <c r="B16" s="159">
        <v>0.47103</v>
      </c>
      <c r="C16" s="159">
        <v>1419.7</v>
      </c>
      <c r="D16" s="158">
        <v>0.90402000000000005</v>
      </c>
      <c r="E16" s="159">
        <v>1687</v>
      </c>
      <c r="G16" s="158">
        <v>1.0509999999999999</v>
      </c>
      <c r="H16" s="159">
        <v>0.40856999999999999</v>
      </c>
      <c r="I16" s="159">
        <v>1315.8</v>
      </c>
      <c r="J16" s="158">
        <v>0.75666</v>
      </c>
      <c r="K16" s="159">
        <v>1410</v>
      </c>
      <c r="M16" s="91"/>
      <c r="N16" s="91"/>
      <c r="O16" s="91"/>
      <c r="P16" s="91"/>
      <c r="AC16" s="159">
        <v>0.40856999999999999</v>
      </c>
      <c r="AD16" s="159">
        <v>1315.8</v>
      </c>
      <c r="AE16" s="158">
        <v>0.75666</v>
      </c>
      <c r="AF16" s="159">
        <v>1410</v>
      </c>
      <c r="AG16" s="93">
        <f t="shared" si="0"/>
        <v>-2.7039358018273063</v>
      </c>
      <c r="AH16" s="161">
        <v>13</v>
      </c>
      <c r="AI16" s="158">
        <v>1.0509999999999999</v>
      </c>
      <c r="AJ16" s="88">
        <f t="shared" si="4"/>
        <v>1.3729999999999964E-2</v>
      </c>
      <c r="AK16" s="88">
        <f t="shared" si="1"/>
        <v>1.4430229999999962E-2</v>
      </c>
      <c r="AL16" s="88"/>
      <c r="AM16" s="88"/>
      <c r="AP16" s="276" t="s">
        <v>100</v>
      </c>
      <c r="AQ16" s="278"/>
      <c r="AR16" s="116" t="s">
        <v>85</v>
      </c>
      <c r="AS16" s="103" t="s">
        <v>86</v>
      </c>
      <c r="AT16" s="103" t="s">
        <v>98</v>
      </c>
      <c r="AU16" s="116" t="s">
        <v>129</v>
      </c>
      <c r="AV16" s="96"/>
      <c r="AW16" s="110" t="s">
        <v>83</v>
      </c>
      <c r="AX16" s="188" t="s">
        <v>99</v>
      </c>
      <c r="BB16" s="124" t="s">
        <v>17</v>
      </c>
      <c r="BC16" s="96">
        <v>3.82</v>
      </c>
      <c r="BD16" s="153"/>
      <c r="BE16" s="96"/>
      <c r="BF16" s="96"/>
      <c r="BG16" s="153"/>
      <c r="BH16" s="153"/>
      <c r="BI16" s="154"/>
      <c r="BJ16" s="153"/>
      <c r="BK16" s="153"/>
      <c r="BO16" s="200">
        <v>46</v>
      </c>
      <c r="BP16" s="200">
        <v>52</v>
      </c>
      <c r="BQ16" s="200">
        <v>58</v>
      </c>
    </row>
    <row r="17" spans="1:69">
      <c r="A17" s="178">
        <v>1.0960000000000001</v>
      </c>
      <c r="B17" s="179">
        <v>0.48669000000000001</v>
      </c>
      <c r="C17" s="179">
        <v>1448.3</v>
      </c>
      <c r="D17" s="178">
        <v>0.96126</v>
      </c>
      <c r="E17" s="179">
        <v>1713.1</v>
      </c>
      <c r="G17" s="178">
        <v>1.0960000000000001</v>
      </c>
      <c r="H17" s="179">
        <v>0.42266999999999999</v>
      </c>
      <c r="I17" s="179">
        <v>1341.5</v>
      </c>
      <c r="J17" s="178">
        <v>0.79100000000000004</v>
      </c>
      <c r="K17" s="179">
        <v>1412.2</v>
      </c>
      <c r="M17" s="91"/>
      <c r="N17" s="91"/>
      <c r="O17" s="91"/>
      <c r="P17" s="91"/>
      <c r="AC17" s="179">
        <v>0.42266999999999999</v>
      </c>
      <c r="AD17" s="179">
        <v>1341.5</v>
      </c>
      <c r="AE17" s="178">
        <v>0.79100000000000004</v>
      </c>
      <c r="AF17" s="179">
        <v>1412.2</v>
      </c>
      <c r="AG17" s="93">
        <f t="shared" si="0"/>
        <v>-2.2664988881425217</v>
      </c>
      <c r="AH17" s="161">
        <v>14</v>
      </c>
      <c r="AI17" s="178">
        <v>1.0960000000000001</v>
      </c>
      <c r="AJ17" s="88">
        <f t="shared" si="4"/>
        <v>1.4100000000000001E-2</v>
      </c>
      <c r="AK17" s="88">
        <f t="shared" si="1"/>
        <v>1.5453600000000003E-2</v>
      </c>
      <c r="AL17" s="88"/>
      <c r="AM17" s="88"/>
      <c r="AP17" s="254" t="s">
        <v>101</v>
      </c>
      <c r="AQ17" s="274"/>
      <c r="AR17" s="144">
        <f>SUM(AJ4:AJ112)</f>
        <v>0.52730999999999995</v>
      </c>
      <c r="AS17" s="144">
        <f>SUM(AK4:AK112)</f>
        <v>0.67244721699999788</v>
      </c>
      <c r="AT17" s="190">
        <f>AS17/AR17</f>
        <v>1.2752407824619256</v>
      </c>
      <c r="AU17" s="110">
        <v>33.242400000000004</v>
      </c>
      <c r="AV17" s="135"/>
      <c r="AW17" s="194">
        <v>0.3</v>
      </c>
      <c r="AX17" s="132">
        <f>-$BC$3*EXP(-((AT17*AW17/$BC$4)^$BC$5))-$BC$3*EXP(-(((AT17-AT17*AW17)/$BC$4)^$BC$5))</f>
        <v>7.0427382575882111</v>
      </c>
      <c r="BB17" s="124" t="s">
        <v>18</v>
      </c>
      <c r="BC17" s="96">
        <v>0.56999999999999995</v>
      </c>
      <c r="BD17" s="153"/>
      <c r="BE17" s="96"/>
      <c r="BF17" s="96"/>
      <c r="BG17" s="153"/>
      <c r="BH17" s="153"/>
      <c r="BI17" s="154"/>
      <c r="BJ17" s="71"/>
      <c r="BK17" s="119"/>
      <c r="BN17" s="201" t="s">
        <v>139</v>
      </c>
      <c r="BO17" s="144">
        <f>$BC$15*EXP(BO10/$BC$13)+$BC$16*EXP(BO10/$BC$14)+$BC$17</f>
        <v>1.2585871201920984</v>
      </c>
      <c r="BP17" s="144">
        <f t="shared" ref="BP17" si="10">$BC$15*EXP(BP10/$BC$13)+$BC$16*EXP(BP10/$BC$14)+$BC$17</f>
        <v>1.3249438399296145</v>
      </c>
      <c r="BQ17" s="144">
        <f>$BC$15*EXP(BQ10/$BC$13)+$BC$16*EXP(BQ10/$BC$14)+$BC$17</f>
        <v>1.4136163928918322</v>
      </c>
    </row>
    <row r="18" spans="1:69" ht="17" thickBot="1">
      <c r="A18" s="158">
        <v>1.1439999999999999</v>
      </c>
      <c r="B18" s="159">
        <v>0.50641999999999998</v>
      </c>
      <c r="C18" s="159">
        <v>1482.8</v>
      </c>
      <c r="D18" s="158">
        <v>0.93808999999999998</v>
      </c>
      <c r="E18" s="159">
        <v>1611.1</v>
      </c>
      <c r="G18" s="158">
        <v>1.1439999999999999</v>
      </c>
      <c r="H18" s="159">
        <v>0.43769999999999998</v>
      </c>
      <c r="I18" s="159">
        <v>1367.8</v>
      </c>
      <c r="J18" s="158">
        <v>0.73245000000000005</v>
      </c>
      <c r="K18" s="159">
        <v>1257.2</v>
      </c>
      <c r="M18" s="91"/>
      <c r="N18" s="91"/>
      <c r="O18" s="91"/>
      <c r="P18" s="91"/>
      <c r="AC18" s="159">
        <v>0.43769999999999998</v>
      </c>
      <c r="AD18" s="159">
        <v>1367.8</v>
      </c>
      <c r="AE18" s="158">
        <v>0.73245000000000005</v>
      </c>
      <c r="AF18" s="159">
        <v>1257.2</v>
      </c>
      <c r="AG18" s="93">
        <f t="shared" si="0"/>
        <v>-1.8325620843535564</v>
      </c>
      <c r="AH18" s="161">
        <v>15</v>
      </c>
      <c r="AI18" s="158">
        <v>1.1439999999999999</v>
      </c>
      <c r="AJ18" s="88">
        <f t="shared" si="4"/>
        <v>1.5029999999999988E-2</v>
      </c>
      <c r="AK18" s="88">
        <f t="shared" si="1"/>
        <v>1.7194319999999985E-2</v>
      </c>
      <c r="AL18" s="88"/>
      <c r="AM18" s="88"/>
      <c r="AP18" s="255" t="s">
        <v>130</v>
      </c>
      <c r="AQ18" s="295"/>
      <c r="AR18" s="164">
        <f>SUM(AJ4:AJ89)</f>
        <v>0.52383999999999997</v>
      </c>
      <c r="AS18" s="164">
        <f>SUM(AK4:AK89)</f>
        <v>0.5935403259999994</v>
      </c>
      <c r="AT18" s="191">
        <f>AS18/AR18</f>
        <v>1.1330565172571767</v>
      </c>
      <c r="AU18" s="181">
        <v>15.068300000000001</v>
      </c>
      <c r="AV18" s="135"/>
      <c r="AW18" s="117">
        <v>0.39</v>
      </c>
      <c r="AX18" s="133">
        <f t="shared" ref="AX18:AX22" si="11">-$BC$3*EXP(-((AT18*AW18/$BC$4)^$BC$5))-$BC$3*EXP(-(((AT18-AT18*AW18)/$BC$4)^$BC$5))</f>
        <v>7.1128982699424466</v>
      </c>
      <c r="BB18" s="97"/>
      <c r="BC18" s="98"/>
      <c r="BD18" s="98"/>
      <c r="BE18" s="98"/>
      <c r="BF18" s="98"/>
      <c r="BG18" s="166"/>
      <c r="BH18" s="166"/>
      <c r="BI18" s="167"/>
      <c r="BJ18" s="119"/>
      <c r="BK18" s="93"/>
      <c r="BN18" s="204" t="s">
        <v>140</v>
      </c>
      <c r="BO18" s="164">
        <f t="shared" ref="BO18:BQ20" si="12">$BC$15*EXP(BO11/$BC$13)+$BC$16*EXP(BO11/$BC$14)+$BC$17</f>
        <v>1.3477643158870571</v>
      </c>
      <c r="BP18" s="164">
        <f t="shared" si="12"/>
        <v>1.434456470337671</v>
      </c>
      <c r="BQ18" s="164">
        <f t="shared" si="12"/>
        <v>1.5468611465559268</v>
      </c>
    </row>
    <row r="19" spans="1:69">
      <c r="A19" s="158">
        <v>1.1930000000000001</v>
      </c>
      <c r="B19" s="159">
        <v>0.52122999999999997</v>
      </c>
      <c r="C19" s="159">
        <v>1507.7</v>
      </c>
      <c r="D19" s="158">
        <v>0.67222000000000004</v>
      </c>
      <c r="E19" s="159">
        <v>1108.0999999999999</v>
      </c>
      <c r="G19" s="158">
        <v>1.1930000000000001</v>
      </c>
      <c r="H19" s="159">
        <v>0.44963999999999998</v>
      </c>
      <c r="I19" s="159">
        <v>1387.8</v>
      </c>
      <c r="J19" s="158">
        <v>0.54149000000000003</v>
      </c>
      <c r="K19" s="159">
        <v>892.63</v>
      </c>
      <c r="M19" s="91"/>
      <c r="N19" s="91"/>
      <c r="O19" s="91"/>
      <c r="P19" s="91"/>
      <c r="AC19" s="159">
        <v>0.44963999999999998</v>
      </c>
      <c r="AD19" s="159">
        <v>1387.8</v>
      </c>
      <c r="AE19" s="158">
        <v>0.54149000000000003</v>
      </c>
      <c r="AF19" s="159">
        <v>892.63</v>
      </c>
      <c r="AG19" s="93">
        <f t="shared" si="0"/>
        <v>-1.4214257077389778</v>
      </c>
      <c r="AH19" s="161">
        <v>16</v>
      </c>
      <c r="AI19" s="158">
        <v>1.1930000000000001</v>
      </c>
      <c r="AJ19" s="88">
        <f t="shared" si="4"/>
        <v>1.1940000000000006E-2</v>
      </c>
      <c r="AK19" s="88">
        <f t="shared" si="1"/>
        <v>1.4244420000000008E-2</v>
      </c>
      <c r="AL19" s="88"/>
      <c r="AM19" s="88"/>
      <c r="AP19" s="254" t="s">
        <v>89</v>
      </c>
      <c r="AQ19" s="122" t="s">
        <v>105</v>
      </c>
      <c r="AR19" s="164">
        <f>SUM(AJ5:AJ81)</f>
        <v>0.27681</v>
      </c>
      <c r="AS19" s="164">
        <f>SUM(AK5:AK81)</f>
        <v>0.40992059799999997</v>
      </c>
      <c r="AT19" s="192">
        <f>AS19/AR19</f>
        <v>1.4808735161301976</v>
      </c>
      <c r="AU19" s="180"/>
      <c r="AV19" s="135"/>
      <c r="AW19" s="117">
        <v>0.39</v>
      </c>
      <c r="AX19" s="133">
        <f t="shared" si="11"/>
        <v>4.6847389159100983</v>
      </c>
      <c r="BJ19" s="163"/>
      <c r="BK19" s="93"/>
      <c r="BN19" s="204" t="s">
        <v>141</v>
      </c>
      <c r="BO19" s="164">
        <f t="shared" si="12"/>
        <v>1.2641981167287684</v>
      </c>
      <c r="BP19" s="164">
        <f t="shared" si="12"/>
        <v>1.3734558756395228</v>
      </c>
      <c r="BQ19" s="164">
        <f t="shared" si="12"/>
        <v>1.4462605002519804</v>
      </c>
    </row>
    <row r="20" spans="1:69">
      <c r="A20" s="158">
        <v>1.2450000000000001</v>
      </c>
      <c r="B20" s="159">
        <v>0.53112000000000004</v>
      </c>
      <c r="C20" s="159">
        <v>1523.5</v>
      </c>
      <c r="D20" s="158">
        <v>0.52349999999999997</v>
      </c>
      <c r="E20" s="159">
        <v>823.87</v>
      </c>
      <c r="G20" s="158">
        <v>1.2450000000000001</v>
      </c>
      <c r="H20" s="159">
        <v>0.45760000000000001</v>
      </c>
      <c r="I20" s="159">
        <v>1400.6</v>
      </c>
      <c r="J20" s="158">
        <v>0.40950999999999999</v>
      </c>
      <c r="K20" s="159">
        <v>644.87</v>
      </c>
      <c r="AC20" s="159">
        <v>0.45760000000000001</v>
      </c>
      <c r="AD20" s="159">
        <v>1400.6</v>
      </c>
      <c r="AE20" s="158">
        <v>0.40950999999999999</v>
      </c>
      <c r="AF20" s="159">
        <v>644.87</v>
      </c>
      <c r="AG20" s="93">
        <f t="shared" si="0"/>
        <v>-1.0172520576653152</v>
      </c>
      <c r="AH20" s="161">
        <v>17</v>
      </c>
      <c r="AI20" s="158">
        <v>1.2450000000000001</v>
      </c>
      <c r="AJ20" s="88">
        <f t="shared" si="4"/>
        <v>7.9600000000000226E-3</v>
      </c>
      <c r="AK20" s="88">
        <f t="shared" si="1"/>
        <v>9.9102000000000287E-3</v>
      </c>
      <c r="AL20" s="88"/>
      <c r="AM20" s="88"/>
      <c r="AP20" s="256"/>
      <c r="AQ20" s="130" t="s">
        <v>108</v>
      </c>
      <c r="AR20" s="164">
        <f>SUM(AJ5:AJ81)+AJ4*AL5</f>
        <v>0.42385200000000001</v>
      </c>
      <c r="AS20" s="164">
        <f>SUM(AK5:AK81)+AM5</f>
        <v>0.50402747800000003</v>
      </c>
      <c r="AT20" s="192">
        <f>AS20/AR20</f>
        <v>1.1891591357360589</v>
      </c>
      <c r="AU20" s="180"/>
      <c r="AV20" s="135"/>
      <c r="AW20" s="117"/>
      <c r="AX20" s="133"/>
      <c r="BJ20" s="119"/>
      <c r="BK20" s="93"/>
      <c r="BN20" s="204" t="s">
        <v>142</v>
      </c>
      <c r="BO20" s="164">
        <f t="shared" si="12"/>
        <v>0.89128596844732033</v>
      </c>
      <c r="BP20" s="164">
        <f t="shared" si="12"/>
        <v>0.96776014090106033</v>
      </c>
      <c r="BQ20" s="164">
        <f>$BC$15*EXP(BQ13/$BC$13)+$BC$16*EXP(BQ13/$BC$14)+$BC$17</f>
        <v>0.99787248228921022</v>
      </c>
    </row>
    <row r="21" spans="1:69" ht="16" customHeight="1">
      <c r="A21" s="158">
        <v>1.2989999999999999</v>
      </c>
      <c r="B21" s="159">
        <v>0.54059000000000001</v>
      </c>
      <c r="C21" s="159">
        <v>1538.1</v>
      </c>
      <c r="D21" s="158">
        <v>0.41509000000000001</v>
      </c>
      <c r="E21" s="159">
        <v>628.75</v>
      </c>
      <c r="G21" s="158">
        <v>1.2989999999999999</v>
      </c>
      <c r="H21" s="159">
        <v>0.46478000000000003</v>
      </c>
      <c r="I21" s="159">
        <v>1411.7</v>
      </c>
      <c r="J21" s="158">
        <v>0.32699</v>
      </c>
      <c r="K21" s="159">
        <v>494.82</v>
      </c>
      <c r="AC21" s="159">
        <v>0.46478000000000003</v>
      </c>
      <c r="AD21" s="159">
        <v>1411.7</v>
      </c>
      <c r="AE21" s="158">
        <v>0.32699</v>
      </c>
      <c r="AF21" s="159">
        <v>494.82</v>
      </c>
      <c r="AG21" s="93">
        <f t="shared" si="0"/>
        <v>-0.62946540381857474</v>
      </c>
      <c r="AH21" s="161">
        <v>18</v>
      </c>
      <c r="AI21" s="158">
        <v>1.2989999999999999</v>
      </c>
      <c r="AJ21" s="88">
        <f t="shared" si="4"/>
        <v>7.1800000000000197E-3</v>
      </c>
      <c r="AK21" s="88">
        <f t="shared" si="1"/>
        <v>9.3268200000000256E-3</v>
      </c>
      <c r="AL21" s="88"/>
      <c r="AM21" s="88"/>
      <c r="AP21" s="254" t="s">
        <v>91</v>
      </c>
      <c r="AQ21" s="122" t="s">
        <v>104</v>
      </c>
      <c r="AR21" s="164"/>
      <c r="AS21" s="164"/>
      <c r="AT21" s="191"/>
      <c r="AU21" s="180"/>
      <c r="AV21" s="135"/>
      <c r="AW21" s="117"/>
      <c r="AX21" s="133"/>
      <c r="BN21" s="206" t="s">
        <v>143</v>
      </c>
      <c r="BO21" s="183">
        <f>$BC$15*EXP(BO14/$BC$13)+$BC$16*EXP(BO14/$BC$14)+$BC$17</f>
        <v>0.80166751543981107</v>
      </c>
      <c r="BP21" s="183">
        <f t="shared" ref="BP21" si="13">$BC$15*EXP(BP14/$BC$13)+$BC$16*EXP(BP14/$BC$14)+$BC$17</f>
        <v>0.90098121743730186</v>
      </c>
      <c r="BQ21" s="183">
        <f>$BC$15*EXP(BQ14/$BC$13)+$BC$16*EXP(BQ14/$BC$14)+$BC$17</f>
        <v>0.89477820705558231</v>
      </c>
    </row>
    <row r="22" spans="1:69">
      <c r="A22" s="158">
        <v>1.3560000000000001</v>
      </c>
      <c r="B22" s="159">
        <v>0.54652000000000001</v>
      </c>
      <c r="C22" s="159">
        <v>1546.9</v>
      </c>
      <c r="D22" s="158">
        <v>0.18481</v>
      </c>
      <c r="E22" s="159">
        <v>270.93</v>
      </c>
      <c r="G22" s="158">
        <v>1.3560000000000001</v>
      </c>
      <c r="H22" s="159">
        <v>0.46972999999999998</v>
      </c>
      <c r="I22" s="159">
        <v>1419</v>
      </c>
      <c r="J22" s="158">
        <v>0.17113</v>
      </c>
      <c r="K22" s="159">
        <v>249.96</v>
      </c>
      <c r="AC22" s="159">
        <v>0.46972999999999998</v>
      </c>
      <c r="AD22" s="159">
        <v>1419</v>
      </c>
      <c r="AE22" s="158">
        <v>0.17113</v>
      </c>
      <c r="AF22" s="159">
        <v>249.96</v>
      </c>
      <c r="AG22" s="93">
        <f t="shared" si="0"/>
        <v>-0.25222630311325123</v>
      </c>
      <c r="AH22" s="161">
        <v>19</v>
      </c>
      <c r="AI22" s="158">
        <v>1.3560000000000001</v>
      </c>
      <c r="AJ22" s="88">
        <f t="shared" si="4"/>
        <v>4.9499999999999544E-3</v>
      </c>
      <c r="AK22" s="88">
        <f t="shared" si="1"/>
        <v>6.712199999999939E-3</v>
      </c>
      <c r="AL22" s="88"/>
      <c r="AP22" s="256"/>
      <c r="AQ22" s="130" t="s">
        <v>106</v>
      </c>
      <c r="AR22" s="131">
        <f>SUM(AJ7:AJ81)+AJ6*AL9</f>
        <v>0.25244500000000003</v>
      </c>
      <c r="AS22" s="131">
        <f>SUM(AK7:AK81)+AM9</f>
        <v>0.39357128800000002</v>
      </c>
      <c r="AT22" s="105">
        <f>AS22/AR22</f>
        <v>1.5590377626809799</v>
      </c>
      <c r="AU22" s="182"/>
      <c r="AV22" s="96"/>
      <c r="AW22" s="118">
        <v>0.39</v>
      </c>
      <c r="AX22" s="189">
        <f t="shared" si="11"/>
        <v>4.2827246679971651</v>
      </c>
      <c r="BO22" s="138"/>
      <c r="BP22" s="153"/>
      <c r="BQ22" s="153"/>
    </row>
    <row r="23" spans="1:69">
      <c r="A23" s="158">
        <v>1.4159999999999999</v>
      </c>
      <c r="B23" s="159">
        <v>0.54751000000000005</v>
      </c>
      <c r="C23" s="159">
        <v>1548.3</v>
      </c>
      <c r="D23" s="158">
        <v>3.0429000000000001E-2</v>
      </c>
      <c r="E23" s="159">
        <v>42.747</v>
      </c>
      <c r="G23" s="158">
        <v>1.4159999999999999</v>
      </c>
      <c r="H23" s="159">
        <v>0.47119</v>
      </c>
      <c r="I23" s="159">
        <v>1421</v>
      </c>
      <c r="J23" s="158">
        <v>3.9239999999999997E-2</v>
      </c>
      <c r="K23" s="159">
        <v>55.421999999999997</v>
      </c>
      <c r="AC23" s="159">
        <v>0.47119</v>
      </c>
      <c r="AD23" s="159">
        <v>1421</v>
      </c>
      <c r="AE23" s="158">
        <v>3.9239999999999997E-2</v>
      </c>
      <c r="AF23" s="159">
        <v>55.421999999999997</v>
      </c>
      <c r="AG23" s="93">
        <f t="shared" si="0"/>
        <v>0.11258035114492326</v>
      </c>
      <c r="AH23" s="161">
        <v>20</v>
      </c>
      <c r="AI23" s="158">
        <v>1.4159999999999999</v>
      </c>
      <c r="AJ23" s="88">
        <f t="shared" si="4"/>
        <v>1.4600000000000168E-3</v>
      </c>
      <c r="AK23" s="88">
        <f t="shared" si="1"/>
        <v>2.0673600000000237E-3</v>
      </c>
      <c r="AL23" s="88"/>
      <c r="AR23" s="88"/>
      <c r="BO23" s="153"/>
      <c r="BP23" s="153"/>
      <c r="BQ23" s="153"/>
    </row>
    <row r="24" spans="1:69" ht="16" customHeight="1">
      <c r="A24" s="158">
        <v>1.478</v>
      </c>
      <c r="B24" s="159">
        <v>0.54766000000000004</v>
      </c>
      <c r="C24" s="159">
        <v>1548.5</v>
      </c>
      <c r="D24" s="158">
        <v>1.8110000000000001E-2</v>
      </c>
      <c r="E24" s="159">
        <v>23.699000000000002</v>
      </c>
      <c r="G24" s="158">
        <v>1.478</v>
      </c>
      <c r="H24" s="159">
        <v>0.47119</v>
      </c>
      <c r="I24" s="159">
        <v>1421</v>
      </c>
      <c r="J24" s="158">
        <v>4.8551000000000002E-3</v>
      </c>
      <c r="K24" s="159">
        <v>6.2961</v>
      </c>
      <c r="AC24" s="159">
        <v>0.47119</v>
      </c>
      <c r="AD24" s="159">
        <v>1421</v>
      </c>
      <c r="AE24" s="158">
        <v>4.8551000000000002E-3</v>
      </c>
      <c r="AF24" s="159">
        <v>6.2961</v>
      </c>
      <c r="AG24" s="93">
        <f t="shared" si="0"/>
        <v>0.45808207651320121</v>
      </c>
      <c r="AH24" s="161">
        <v>21</v>
      </c>
      <c r="AI24" s="158">
        <v>1.478</v>
      </c>
      <c r="AJ24" s="88">
        <f t="shared" si="4"/>
        <v>0</v>
      </c>
      <c r="AK24" s="88">
        <f t="shared" si="1"/>
        <v>0</v>
      </c>
      <c r="AL24" s="88"/>
      <c r="AM24" s="88"/>
    </row>
    <row r="25" spans="1:69" ht="24">
      <c r="A25" s="158">
        <v>1.5429999999999999</v>
      </c>
      <c r="B25" s="159">
        <v>0.54818999999999996</v>
      </c>
      <c r="C25" s="159">
        <v>1549.1</v>
      </c>
      <c r="D25" s="158">
        <v>2.6466E-2</v>
      </c>
      <c r="E25" s="159">
        <v>33.625</v>
      </c>
      <c r="G25" s="158">
        <v>1.5429999999999999</v>
      </c>
      <c r="H25" s="159">
        <v>0.47137000000000001</v>
      </c>
      <c r="I25" s="159">
        <v>1421.3</v>
      </c>
      <c r="J25" s="158">
        <v>1.2277E-2</v>
      </c>
      <c r="K25" s="159">
        <v>15.507999999999999</v>
      </c>
      <c r="AC25" s="159">
        <v>0.47137000000000001</v>
      </c>
      <c r="AD25" s="159">
        <v>1421.3</v>
      </c>
      <c r="AE25" s="158">
        <v>1.2277E-2</v>
      </c>
      <c r="AF25" s="159">
        <v>15.507999999999999</v>
      </c>
      <c r="AG25" s="93">
        <f t="shared" si="0"/>
        <v>0.78931884189676227</v>
      </c>
      <c r="AH25" s="161">
        <v>22</v>
      </c>
      <c r="AI25" s="158">
        <v>1.5429999999999999</v>
      </c>
      <c r="AJ25" s="88">
        <f t="shared" si="4"/>
        <v>1.8000000000001348E-4</v>
      </c>
      <c r="AK25" s="88">
        <f t="shared" si="1"/>
        <v>2.7774000000002077E-4</v>
      </c>
      <c r="AL25" s="88"/>
      <c r="AM25" s="88"/>
      <c r="AP25" s="275" t="s">
        <v>133</v>
      </c>
      <c r="AQ25" s="275"/>
      <c r="AR25" s="275"/>
      <c r="AS25" s="275"/>
      <c r="AT25" s="275"/>
      <c r="AU25" s="275"/>
      <c r="AV25" s="275"/>
      <c r="AW25" s="275"/>
      <c r="AX25" s="275"/>
      <c r="AY25" s="275"/>
    </row>
    <row r="26" spans="1:69">
      <c r="A26" s="158">
        <v>1.611</v>
      </c>
      <c r="B26" s="159">
        <v>0.54864999999999997</v>
      </c>
      <c r="C26" s="159">
        <v>1549.7</v>
      </c>
      <c r="D26" s="158">
        <v>1.95E-2</v>
      </c>
      <c r="E26" s="159">
        <v>23.834</v>
      </c>
      <c r="G26" s="158">
        <v>1.611</v>
      </c>
      <c r="H26" s="159">
        <v>0.47165000000000001</v>
      </c>
      <c r="I26" s="159">
        <v>1421.6</v>
      </c>
      <c r="J26" s="158">
        <v>1.0014E-2</v>
      </c>
      <c r="K26" s="159">
        <v>12.295</v>
      </c>
      <c r="AC26" s="159">
        <v>0.47165000000000001</v>
      </c>
      <c r="AD26" s="159">
        <v>1421.6</v>
      </c>
      <c r="AE26" s="158">
        <v>1.0014E-2</v>
      </c>
      <c r="AF26" s="159">
        <v>12.295</v>
      </c>
      <c r="AG26" s="93">
        <f t="shared" si="0"/>
        <v>1.1052885514020936</v>
      </c>
      <c r="AH26" s="161">
        <v>23</v>
      </c>
      <c r="AI26" s="158">
        <v>1.611</v>
      </c>
      <c r="AJ26" s="88">
        <f t="shared" si="4"/>
        <v>2.8000000000000247E-4</v>
      </c>
      <c r="AK26" s="88">
        <f t="shared" si="1"/>
        <v>4.5108000000000398E-4</v>
      </c>
      <c r="AL26" s="88"/>
      <c r="AM26" s="88"/>
      <c r="AR26" s="287" t="s">
        <v>92</v>
      </c>
      <c r="AS26" s="288"/>
      <c r="AT26" s="254" t="s">
        <v>96</v>
      </c>
      <c r="AU26" s="290"/>
      <c r="AV26" s="274"/>
      <c r="AW26" s="289" t="s">
        <v>93</v>
      </c>
      <c r="AX26" s="280"/>
      <c r="AY26" s="88"/>
      <c r="AZ26" s="88"/>
    </row>
    <row r="27" spans="1:69">
      <c r="A27" s="158">
        <v>1.6819999999999999</v>
      </c>
      <c r="B27" s="159">
        <v>0.54891999999999996</v>
      </c>
      <c r="C27" s="159">
        <v>1550</v>
      </c>
      <c r="D27" s="158">
        <v>7.1469999999999997E-3</v>
      </c>
      <c r="E27" s="159">
        <v>8.4992000000000001</v>
      </c>
      <c r="G27" s="158">
        <v>1.6819999999999999</v>
      </c>
      <c r="H27" s="159">
        <v>0.47175</v>
      </c>
      <c r="I27" s="159">
        <v>1421.7</v>
      </c>
      <c r="J27" s="158">
        <v>2.5861999999999999E-3</v>
      </c>
      <c r="K27" s="159">
        <v>3.0754999999999999</v>
      </c>
      <c r="AC27" s="159">
        <v>0.47175</v>
      </c>
      <c r="AD27" s="159">
        <v>1421.7</v>
      </c>
      <c r="AE27" s="158">
        <v>2.5861999999999999E-3</v>
      </c>
      <c r="AF27" s="159">
        <v>3.0754999999999999</v>
      </c>
      <c r="AG27" s="93">
        <f t="shared" si="0"/>
        <v>1.405267955302882</v>
      </c>
      <c r="AH27" s="161">
        <v>24</v>
      </c>
      <c r="AI27" s="158">
        <v>1.6819999999999999</v>
      </c>
      <c r="AJ27" s="88">
        <f t="shared" si="4"/>
        <v>9.9999999999988987E-5</v>
      </c>
      <c r="AK27" s="88">
        <f t="shared" si="1"/>
        <v>1.6819999999998148E-4</v>
      </c>
      <c r="AL27" s="88"/>
      <c r="AM27" s="88"/>
      <c r="AR27" s="101" t="s">
        <v>82</v>
      </c>
      <c r="AS27" s="116" t="s">
        <v>81</v>
      </c>
      <c r="AT27" s="102" t="s">
        <v>97</v>
      </c>
      <c r="AU27" s="103" t="s">
        <v>86</v>
      </c>
      <c r="AV27" s="103" t="s">
        <v>98</v>
      </c>
      <c r="AW27" s="116" t="s">
        <v>94</v>
      </c>
      <c r="AX27" s="110" t="s">
        <v>95</v>
      </c>
      <c r="AY27" s="116" t="s">
        <v>83</v>
      </c>
      <c r="AZ27" s="188" t="s">
        <v>99</v>
      </c>
      <c r="BC27" s="208" t="s">
        <v>144</v>
      </c>
      <c r="BD27" s="208" t="s">
        <v>145</v>
      </c>
      <c r="BE27" s="208" t="s">
        <v>146</v>
      </c>
      <c r="BF27" s="208" t="s">
        <v>147</v>
      </c>
    </row>
    <row r="28" spans="1:69">
      <c r="A28" s="158">
        <v>1.756</v>
      </c>
      <c r="B28" s="159">
        <v>0.54891999999999996</v>
      </c>
      <c r="C28" s="159">
        <v>1550</v>
      </c>
      <c r="D28" s="158">
        <v>2.3890000000000001E-3</v>
      </c>
      <c r="E28" s="159">
        <v>2.6055999999999999</v>
      </c>
      <c r="G28" s="158">
        <v>1.756</v>
      </c>
      <c r="H28" s="159">
        <v>0.47175</v>
      </c>
      <c r="I28" s="159">
        <v>1421.7</v>
      </c>
      <c r="J28" s="158">
        <v>3.4265000000000001E-4</v>
      </c>
      <c r="K28" s="159">
        <v>0.37362000000000001</v>
      </c>
      <c r="AC28" s="159">
        <v>0.47175</v>
      </c>
      <c r="AD28" s="159">
        <v>1421.7</v>
      </c>
      <c r="AE28" s="158">
        <v>3.4265000000000001E-4</v>
      </c>
      <c r="AF28" s="159">
        <v>0.37362000000000001</v>
      </c>
      <c r="AG28" s="93">
        <f t="shared" si="0"/>
        <v>1.6887885806705247</v>
      </c>
      <c r="AH28" s="161">
        <v>25</v>
      </c>
      <c r="AI28" s="158">
        <v>1.756</v>
      </c>
      <c r="AJ28" s="88">
        <f>AC28-AC27</f>
        <v>0</v>
      </c>
      <c r="AK28" s="88">
        <f t="shared" si="1"/>
        <v>0</v>
      </c>
      <c r="AL28" s="88"/>
      <c r="AM28" s="88"/>
      <c r="AO28" s="291" t="s">
        <v>89</v>
      </c>
      <c r="AP28" s="291" t="s">
        <v>131</v>
      </c>
      <c r="AQ28" s="120" t="s">
        <v>90</v>
      </c>
      <c r="AR28" s="129">
        <v>7</v>
      </c>
      <c r="AS28" s="126">
        <f>$BC$15*EXP(AR28/$BC$13)+$BC$16*EXP(AR28/$BC$14)+$BC$17</f>
        <v>1.1460332043368278</v>
      </c>
      <c r="AT28" s="111">
        <f>SUM(AJ4:AJ112)</f>
        <v>0.52730999999999995</v>
      </c>
      <c r="AU28" s="111">
        <f>SUM(AK4:AK112)</f>
        <v>0.67244721699999788</v>
      </c>
      <c r="AV28" s="138">
        <f>AU28/AT28</f>
        <v>1.2752407824619256</v>
      </c>
      <c r="AW28" s="106">
        <v>0.64</v>
      </c>
      <c r="AX28" s="110">
        <v>33.242400000000004</v>
      </c>
      <c r="AY28" s="139">
        <v>0.30199999999999999</v>
      </c>
      <c r="AZ28" s="144">
        <f>-$BC$3*EXP(-((AV28*AY28/$BC$4)^$BC$5))-$BC$3*EXP(-(((AV28-AV28*AY28)/$BC$4)^$BC$5))</f>
        <v>7.0104371515408666</v>
      </c>
      <c r="BC28" s="180">
        <v>27.5</v>
      </c>
      <c r="BD28" s="180">
        <v>-2.58</v>
      </c>
      <c r="BE28" s="180">
        <f>4.75-BD28</f>
        <v>7.33</v>
      </c>
      <c r="BF28" s="164">
        <f>$BC$15*EXP(BE28/$BC$13)+$BC$16*EXP(BE28/$BC$14)+$BC$17</f>
        <v>1.0968705206721592</v>
      </c>
      <c r="BI28" s="283" t="s">
        <v>125</v>
      </c>
      <c r="BJ28" s="283"/>
      <c r="BK28" s="283"/>
      <c r="BL28" s="283"/>
      <c r="BM28" s="283"/>
      <c r="BN28" s="283"/>
      <c r="BO28" s="283"/>
    </row>
    <row r="29" spans="1:69" ht="19">
      <c r="A29" s="158">
        <v>1.8340000000000001</v>
      </c>
      <c r="B29" s="159">
        <v>0.54901</v>
      </c>
      <c r="C29" s="159">
        <v>1550.1</v>
      </c>
      <c r="D29" s="158">
        <v>2.4304999999999999E-3</v>
      </c>
      <c r="E29" s="159">
        <v>2.6493000000000002</v>
      </c>
      <c r="G29" s="158">
        <v>1.8340000000000001</v>
      </c>
      <c r="H29" s="159">
        <v>0.47176000000000001</v>
      </c>
      <c r="I29" s="159">
        <v>1421.7</v>
      </c>
      <c r="J29" s="158">
        <v>3.4201000000000001E-4</v>
      </c>
      <c r="K29" s="159">
        <v>0.37291000000000002</v>
      </c>
      <c r="AC29" s="159">
        <v>0.47176000000000001</v>
      </c>
      <c r="AD29" s="159">
        <v>1421.7</v>
      </c>
      <c r="AE29" s="158">
        <v>3.4201000000000001E-4</v>
      </c>
      <c r="AF29" s="159">
        <v>0.37291000000000002</v>
      </c>
      <c r="AG29" s="93">
        <f t="shared" si="0"/>
        <v>1.9589013488579083</v>
      </c>
      <c r="AH29" s="161">
        <v>26</v>
      </c>
      <c r="AI29" s="158">
        <v>1.8340000000000001</v>
      </c>
      <c r="AJ29" s="88">
        <f t="shared" si="4"/>
        <v>1.0000000000010001E-5</v>
      </c>
      <c r="AK29" s="88">
        <f t="shared" si="1"/>
        <v>1.8340000000018344E-5</v>
      </c>
      <c r="AL29" s="88"/>
      <c r="AM29" s="88"/>
      <c r="AO29" s="292"/>
      <c r="AP29" s="293"/>
      <c r="AQ29" s="107" t="s">
        <v>128</v>
      </c>
      <c r="AR29" s="129">
        <v>6.8</v>
      </c>
      <c r="AS29" s="126">
        <f>$BC$15*EXP(AR29/$BC$13)+$BC$16*EXP(AR29/$BC$14)+$BC$17</f>
        <v>1.1780389935316702</v>
      </c>
      <c r="AT29" s="111">
        <f>SUM(AJ4:AJ112)</f>
        <v>0.52730999999999995</v>
      </c>
      <c r="AU29" s="111">
        <f>SUM(AK4:AK112)</f>
        <v>0.67244721699999788</v>
      </c>
      <c r="AV29" s="138">
        <f>AU29/AT29</f>
        <v>1.2752407824619256</v>
      </c>
      <c r="AW29" s="105">
        <v>0.64</v>
      </c>
      <c r="AX29" s="182">
        <v>33.242400000000004</v>
      </c>
      <c r="AY29" s="138">
        <v>0.315</v>
      </c>
      <c r="AZ29" s="183">
        <f t="shared" ref="AZ29:AZ31" si="14">-$BC$3*EXP(-((AV29*AY29/$BC$4)^$BC$5))-$BC$3*EXP(-(((AV29-AV29*AY29)/$BC$4)^$BC$5))</f>
        <v>6.8108768975726042</v>
      </c>
      <c r="BC29" s="180">
        <v>15</v>
      </c>
      <c r="BD29" s="180">
        <v>-2.41</v>
      </c>
      <c r="BE29" s="180">
        <f t="shared" ref="BE29:BE30" si="15">4.75-BD29</f>
        <v>7.16</v>
      </c>
      <c r="BF29" s="164">
        <f t="shared" ref="BF29:BF31" si="16">$BC$15*EXP(BE29/$BC$13)+$BC$16*EXP(BE29/$BC$14)+$BC$17</f>
        <v>1.1216480908877311</v>
      </c>
      <c r="BI29" s="283"/>
      <c r="BJ29" s="283"/>
      <c r="BK29" s="283"/>
      <c r="BL29" s="283"/>
      <c r="BM29" s="283"/>
      <c r="BN29" s="283"/>
      <c r="BO29" s="283"/>
    </row>
    <row r="30" spans="1:69">
      <c r="A30" s="158">
        <v>1.915</v>
      </c>
      <c r="B30" s="159">
        <v>0.54901</v>
      </c>
      <c r="C30" s="159">
        <v>1550.1</v>
      </c>
      <c r="D30" s="158">
        <v>4.5933999999999998E-5</v>
      </c>
      <c r="E30" s="159">
        <v>4.8659000000000001E-2</v>
      </c>
      <c r="G30" s="158">
        <v>1.915</v>
      </c>
      <c r="H30" s="159">
        <v>0.47176000000000001</v>
      </c>
      <c r="I30" s="159">
        <v>1421.7</v>
      </c>
      <c r="J30" s="158">
        <v>4.3169999999999997E-3</v>
      </c>
      <c r="K30" s="159">
        <v>4.3175999999999997</v>
      </c>
      <c r="AC30" s="159">
        <v>0.47176000000000001</v>
      </c>
      <c r="AD30" s="159">
        <v>1421.7</v>
      </c>
      <c r="AE30" s="158">
        <v>4.3169999999999997E-3</v>
      </c>
      <c r="AF30" s="159">
        <v>4.3175999999999997</v>
      </c>
      <c r="AG30" s="93">
        <f t="shared" si="0"/>
        <v>2.2116246578194008</v>
      </c>
      <c r="AH30" s="161">
        <v>27</v>
      </c>
      <c r="AI30" s="158">
        <v>1.915</v>
      </c>
      <c r="AJ30" s="88">
        <f t="shared" si="4"/>
        <v>0</v>
      </c>
      <c r="AK30" s="88">
        <f t="shared" si="1"/>
        <v>0</v>
      </c>
      <c r="AL30" s="88"/>
      <c r="AM30" s="88"/>
      <c r="AO30" s="292"/>
      <c r="AP30" s="291" t="s">
        <v>127</v>
      </c>
      <c r="AQ30" s="120" t="s">
        <v>90</v>
      </c>
      <c r="AR30" s="121">
        <v>7.1</v>
      </c>
      <c r="AS30" s="136">
        <f>$BC$15*EXP(AR30/$BC$13)+$BC$16*EXP(AR30/$BC$14)+$BC$17</f>
        <v>1.1306689319445993</v>
      </c>
      <c r="AT30" s="106">
        <f>SUM(AJ4:AJ112)</f>
        <v>0.52730999999999995</v>
      </c>
      <c r="AU30" s="109">
        <f>SUM(AK4:AK112)</f>
        <v>0.67244721699999788</v>
      </c>
      <c r="AV30" s="136">
        <f>AU30/AT30</f>
        <v>1.2752407824619256</v>
      </c>
      <c r="AW30" s="106">
        <v>0.64</v>
      </c>
      <c r="AX30" s="110">
        <v>33.242400000000004</v>
      </c>
      <c r="AY30" s="190">
        <v>0.29599999999999999</v>
      </c>
      <c r="AZ30" s="164">
        <f>-$BC$3*EXP(-((AV30*AY30/$BC$4)^$BC$5))-$BC$3*EXP(-(((AV30-AV30*AY30)/$BC$4)^$BC$5))</f>
        <v>7.1086562833943896</v>
      </c>
      <c r="BC30" s="180">
        <v>5</v>
      </c>
      <c r="BD30" s="180">
        <v>-2.37</v>
      </c>
      <c r="BE30" s="180">
        <f t="shared" si="15"/>
        <v>7.12</v>
      </c>
      <c r="BF30" s="164">
        <f t="shared" si="16"/>
        <v>1.1276456880661803</v>
      </c>
      <c r="BI30" s="283"/>
      <c r="BJ30" s="283"/>
      <c r="BK30" s="283"/>
      <c r="BL30" s="283"/>
      <c r="BM30" s="283"/>
      <c r="BN30" s="283"/>
      <c r="BO30" s="283"/>
    </row>
    <row r="31" spans="1:69" ht="16" customHeight="1">
      <c r="A31" s="158">
        <v>2</v>
      </c>
      <c r="B31" s="159">
        <v>0.54901</v>
      </c>
      <c r="C31" s="159">
        <v>1550.1</v>
      </c>
      <c r="D31" s="158">
        <v>0.25245000000000001</v>
      </c>
      <c r="E31" s="159">
        <v>476.17</v>
      </c>
      <c r="G31" s="158">
        <v>2</v>
      </c>
      <c r="H31" s="159">
        <v>0.47193000000000002</v>
      </c>
      <c r="I31" s="159">
        <v>1421.9</v>
      </c>
      <c r="J31" s="158">
        <v>0.14446000000000001</v>
      </c>
      <c r="K31" s="159">
        <v>269.23</v>
      </c>
      <c r="AC31" s="159">
        <v>0.47193000000000002</v>
      </c>
      <c r="AD31" s="159">
        <v>1421.9</v>
      </c>
      <c r="AE31" s="158">
        <v>0.14446000000000001</v>
      </c>
      <c r="AF31" s="159">
        <v>269.23</v>
      </c>
      <c r="AG31" s="93">
        <f t="shared" si="0"/>
        <v>2.4498321263746483</v>
      </c>
      <c r="AH31" s="161">
        <v>28</v>
      </c>
      <c r="AI31" s="158">
        <v>2</v>
      </c>
      <c r="AJ31" s="88">
        <f t="shared" si="4"/>
        <v>1.7000000000000348E-4</v>
      </c>
      <c r="AK31" s="88">
        <f t="shared" si="1"/>
        <v>3.4000000000000696E-4</v>
      </c>
      <c r="AL31" s="88"/>
      <c r="AM31" s="88"/>
      <c r="AO31" s="293"/>
      <c r="AP31" s="293"/>
      <c r="AQ31" s="108" t="s">
        <v>128</v>
      </c>
      <c r="AR31" s="100">
        <v>6.5</v>
      </c>
      <c r="AS31" s="137">
        <f>$BC$15*EXP(AR31/$BC$13)+$BC$16*EXP(AR31/$BC$14)+$BC$17</f>
        <v>1.2294225301585602</v>
      </c>
      <c r="AT31" s="105">
        <f>SUM(AJ4:AJ112)</f>
        <v>0.52730999999999995</v>
      </c>
      <c r="AU31" s="113">
        <f>SUM(AK4:AK112)</f>
        <v>0.67244721699999788</v>
      </c>
      <c r="AV31" s="137">
        <f>AU31/AT31</f>
        <v>1.2752407824619256</v>
      </c>
      <c r="AW31" s="105">
        <v>0.64</v>
      </c>
      <c r="AX31" s="182">
        <v>33.242400000000004</v>
      </c>
      <c r="AY31" s="193">
        <v>0.33800000000000002</v>
      </c>
      <c r="AZ31" s="183">
        <f t="shared" si="14"/>
        <v>6.4996839182924777</v>
      </c>
      <c r="BC31" s="182">
        <v>-30</v>
      </c>
      <c r="BD31" s="182">
        <v>-2.12</v>
      </c>
      <c r="BE31" s="182">
        <f>4.75-BD31</f>
        <v>6.87</v>
      </c>
      <c r="BF31" s="183">
        <f t="shared" si="16"/>
        <v>1.1666391447742555</v>
      </c>
      <c r="BI31" s="283"/>
      <c r="BJ31" s="283"/>
      <c r="BK31" s="283"/>
      <c r="BL31" s="283"/>
      <c r="BM31" s="283"/>
      <c r="BN31" s="283"/>
      <c r="BO31" s="283"/>
    </row>
    <row r="32" spans="1:69">
      <c r="A32" s="178">
        <v>2.1206</v>
      </c>
      <c r="B32" s="179">
        <v>0.56018999999999997</v>
      </c>
      <c r="C32" s="179">
        <v>1571.2</v>
      </c>
      <c r="D32" s="178">
        <v>0.51609000000000005</v>
      </c>
      <c r="E32" s="179">
        <v>958.22</v>
      </c>
      <c r="G32" s="158">
        <v>2.1206</v>
      </c>
      <c r="H32" s="159">
        <v>0.47815999999999997</v>
      </c>
      <c r="I32" s="159">
        <v>1433.7</v>
      </c>
      <c r="J32" s="158">
        <v>0.32801000000000002</v>
      </c>
      <c r="K32" s="159">
        <v>607.64</v>
      </c>
      <c r="AC32" s="159">
        <v>0.47815999999999997</v>
      </c>
      <c r="AD32" s="159">
        <v>1433.7</v>
      </c>
      <c r="AE32" s="158">
        <v>0.32801000000000002</v>
      </c>
      <c r="AF32" s="159">
        <v>607.64</v>
      </c>
      <c r="AG32" s="93">
        <f t="shared" si="0"/>
        <v>2.7464615056932393</v>
      </c>
      <c r="AH32" s="161">
        <v>29</v>
      </c>
      <c r="AI32" s="158">
        <v>2.1206</v>
      </c>
      <c r="AJ32" s="88">
        <f t="shared" si="4"/>
        <v>6.2299999999999578E-3</v>
      </c>
      <c r="AK32" s="88">
        <f t="shared" si="1"/>
        <v>1.3211337999999911E-2</v>
      </c>
      <c r="AL32" s="88"/>
      <c r="AM32" s="88"/>
      <c r="AO32" s="127"/>
      <c r="AP32" s="128"/>
      <c r="AQ32" s="127"/>
      <c r="AR32" s="96"/>
      <c r="AS32" s="138"/>
      <c r="AT32" s="111"/>
      <c r="AU32" s="111"/>
      <c r="AV32" s="138"/>
      <c r="AW32" s="111"/>
      <c r="AX32" s="96"/>
      <c r="AY32" s="111"/>
      <c r="BI32" s="283"/>
      <c r="BJ32" s="283"/>
      <c r="BK32" s="283"/>
      <c r="BL32" s="283"/>
      <c r="BM32" s="283"/>
      <c r="BN32" s="283"/>
      <c r="BO32" s="283"/>
    </row>
    <row r="33" spans="1:67">
      <c r="A33" s="158">
        <v>2.1947999999999999</v>
      </c>
      <c r="B33" s="159">
        <v>0.56984000000000001</v>
      </c>
      <c r="C33" s="159">
        <v>1588.8</v>
      </c>
      <c r="D33" s="158">
        <v>0.50282000000000004</v>
      </c>
      <c r="E33" s="159">
        <v>905.28</v>
      </c>
      <c r="G33" s="178">
        <v>2.1947999999999999</v>
      </c>
      <c r="H33" s="179">
        <v>0.48516999999999999</v>
      </c>
      <c r="I33" s="179">
        <v>1446.4</v>
      </c>
      <c r="J33" s="178">
        <v>0.38242999999999999</v>
      </c>
      <c r="K33" s="179">
        <v>687.85</v>
      </c>
      <c r="AC33" s="179">
        <v>0.48516999999999999</v>
      </c>
      <c r="AD33" s="179">
        <v>1446.4</v>
      </c>
      <c r="AE33" s="178">
        <v>0.38242999999999999</v>
      </c>
      <c r="AF33" s="179">
        <v>687.85</v>
      </c>
      <c r="AG33" s="93">
        <f t="shared" si="0"/>
        <v>2.9078558017798803</v>
      </c>
      <c r="AH33" s="161">
        <v>30</v>
      </c>
      <c r="AI33" s="178">
        <v>2.1947999999999999</v>
      </c>
      <c r="AJ33" s="88">
        <f t="shared" si="4"/>
        <v>7.0100000000000162E-3</v>
      </c>
      <c r="AK33" s="88">
        <f t="shared" si="1"/>
        <v>1.5385548000000035E-2</v>
      </c>
      <c r="AL33" s="88"/>
      <c r="AM33" s="88"/>
      <c r="AO33" s="291" t="s">
        <v>91</v>
      </c>
      <c r="AP33" s="291" t="s">
        <v>131</v>
      </c>
      <c r="AQ33" s="120" t="s">
        <v>90</v>
      </c>
      <c r="AR33" s="121">
        <v>7.1</v>
      </c>
      <c r="AS33" s="136">
        <f>$BC$15*EXP(AR33/$BC$13)+$BC$16*EXP(AR33/$BC$14)+$BC$17</f>
        <v>1.1306689319445993</v>
      </c>
      <c r="AT33" s="106">
        <f>SUM(AJ4:AJ112)</f>
        <v>0.52730999999999995</v>
      </c>
      <c r="AU33" s="109">
        <f>SUM(AK4:AK112)</f>
        <v>0.67244721699999788</v>
      </c>
      <c r="AV33" s="136">
        <f>AU33/AT33</f>
        <v>1.2752407824619256</v>
      </c>
      <c r="AW33" s="106">
        <v>0.64</v>
      </c>
      <c r="AX33" s="110">
        <v>33.242400000000004</v>
      </c>
      <c r="AY33" s="190">
        <v>0.29599999999999999</v>
      </c>
      <c r="AZ33" s="144">
        <f>-$BC$3*EXP(-((AV33*AY33/$BC$4)^$BC$5))-$BC$3*EXP(-(((AV33-AV33*AY33)/$BC$4)^$BC$5))</f>
        <v>7.1086562833943896</v>
      </c>
      <c r="BI33" s="283"/>
      <c r="BJ33" s="283"/>
      <c r="BK33" s="283"/>
      <c r="BL33" s="283"/>
      <c r="BM33" s="283"/>
      <c r="BN33" s="283"/>
      <c r="BO33" s="283"/>
    </row>
    <row r="34" spans="1:67" ht="16" customHeight="1">
      <c r="A34" s="158">
        <v>2.2717000000000001</v>
      </c>
      <c r="B34" s="159">
        <v>0.57521</v>
      </c>
      <c r="C34" s="159">
        <v>1598.3</v>
      </c>
      <c r="D34" s="158">
        <v>0.31276999999999999</v>
      </c>
      <c r="E34" s="159">
        <v>542.79999999999995</v>
      </c>
      <c r="G34" s="158">
        <v>2.2717000000000001</v>
      </c>
      <c r="H34" s="159">
        <v>0.48959000000000003</v>
      </c>
      <c r="I34" s="159">
        <v>1454.2</v>
      </c>
      <c r="J34" s="158">
        <v>0.24110999999999999</v>
      </c>
      <c r="K34" s="159">
        <v>419</v>
      </c>
      <c r="AC34" s="159">
        <v>0.48959000000000003</v>
      </c>
      <c r="AD34" s="159">
        <v>1454.2</v>
      </c>
      <c r="AE34" s="158">
        <v>0.24110999999999999</v>
      </c>
      <c r="AF34" s="159">
        <v>419</v>
      </c>
      <c r="AG34" s="93">
        <f t="shared" si="0"/>
        <v>3.0601778120637366</v>
      </c>
      <c r="AH34" s="161">
        <v>31</v>
      </c>
      <c r="AI34" s="158">
        <v>2.2717000000000001</v>
      </c>
      <c r="AJ34" s="88">
        <f t="shared" si="4"/>
        <v>4.420000000000035E-3</v>
      </c>
      <c r="AK34" s="88">
        <f t="shared" si="1"/>
        <v>1.004091400000008E-2</v>
      </c>
      <c r="AL34" s="88"/>
      <c r="AM34" s="88"/>
      <c r="AO34" s="292"/>
      <c r="AP34" s="293"/>
      <c r="AQ34" s="107" t="s">
        <v>128</v>
      </c>
      <c r="AR34" s="196">
        <v>6.1</v>
      </c>
      <c r="AS34" s="126">
        <f>$BC$15*EXP(AR34/$BC$13)+$BC$16*EXP(AR34/$BC$14)+$BC$17</f>
        <v>1.3047847787278548</v>
      </c>
      <c r="AT34" s="105">
        <f>SUM(AJ4:AJ112)</f>
        <v>0.52730999999999995</v>
      </c>
      <c r="AU34" s="113">
        <f>SUM(AK4:AK112)</f>
        <v>0.67244721699999788</v>
      </c>
      <c r="AV34" s="137">
        <f>AU34/AT34</f>
        <v>1.2752407824619256</v>
      </c>
      <c r="AW34" s="105">
        <v>0.64</v>
      </c>
      <c r="AX34" s="182">
        <v>33.242400000000004</v>
      </c>
      <c r="AY34" s="138">
        <v>0.5</v>
      </c>
      <c r="AZ34" s="195">
        <f t="shared" ref="AZ34" si="17">-$BC$3*EXP(-((AV34*AY34/$BC$4)^$BC$5))-$BC$3*EXP(-(((AV34-AV34*AY34)/$BC$4)^$BC$5))</f>
        <v>5.5462691672922677</v>
      </c>
      <c r="BI34" s="283"/>
      <c r="BJ34" s="283"/>
      <c r="BK34" s="283"/>
      <c r="BL34" s="283"/>
      <c r="BM34" s="283"/>
      <c r="BN34" s="283"/>
      <c r="BO34" s="283"/>
    </row>
    <row r="35" spans="1:67">
      <c r="A35" s="158">
        <v>2.3512</v>
      </c>
      <c r="B35" s="159">
        <v>0.57918999999999998</v>
      </c>
      <c r="C35" s="159">
        <v>1605</v>
      </c>
      <c r="D35" s="158">
        <v>0.22231000000000001</v>
      </c>
      <c r="E35" s="159">
        <v>373.08</v>
      </c>
      <c r="G35" s="158">
        <v>2.3512</v>
      </c>
      <c r="H35" s="159">
        <v>0.49236999999999997</v>
      </c>
      <c r="I35" s="159">
        <v>1459</v>
      </c>
      <c r="J35" s="158">
        <v>0.154</v>
      </c>
      <c r="K35" s="159">
        <v>258.5</v>
      </c>
      <c r="AC35" s="159">
        <v>0.49236999999999997</v>
      </c>
      <c r="AD35" s="159">
        <v>1459</v>
      </c>
      <c r="AE35" s="158">
        <v>0.154</v>
      </c>
      <c r="AF35" s="159">
        <v>258.5</v>
      </c>
      <c r="AG35" s="93">
        <f t="shared" si="0"/>
        <v>3.2032582864527663</v>
      </c>
      <c r="AH35" s="161">
        <v>32</v>
      </c>
      <c r="AI35" s="158">
        <v>2.3512</v>
      </c>
      <c r="AJ35" s="88">
        <f t="shared" si="4"/>
        <v>2.7799999999999492E-3</v>
      </c>
      <c r="AK35" s="88">
        <f t="shared" si="1"/>
        <v>6.5363359999998805E-3</v>
      </c>
      <c r="AL35" s="88"/>
      <c r="AM35" s="88"/>
      <c r="AO35" s="292"/>
      <c r="AP35" s="291" t="s">
        <v>127</v>
      </c>
      <c r="AQ35" s="120" t="s">
        <v>90</v>
      </c>
      <c r="AR35" s="121">
        <v>7.1</v>
      </c>
      <c r="AS35" s="136">
        <f>$BC$15*EXP(AR35/$BC$13)+$BC$16*EXP(AR35/$BC$14)+$BC$17</f>
        <v>1.1306689319445993</v>
      </c>
      <c r="AT35" s="106">
        <f>SUM(AJ4:AJ112)</f>
        <v>0.52730999999999995</v>
      </c>
      <c r="AU35" s="109">
        <f>SUM(AK4:AK112)</f>
        <v>0.67244721699999788</v>
      </c>
      <c r="AV35" s="136">
        <f>AU35/AT35</f>
        <v>1.2752407824619256</v>
      </c>
      <c r="AW35" s="106">
        <v>0.64</v>
      </c>
      <c r="AX35" s="110">
        <v>33.242400000000004</v>
      </c>
      <c r="AY35" s="190">
        <v>0.29599999999999999</v>
      </c>
      <c r="AZ35" s="164">
        <f>-$BC$3*EXP(-((AV35*AY35/$BC$4)^$BC$5))-$BC$3*EXP(-(((AV35-AV35*AY35)/$BC$4)^$BC$5))</f>
        <v>7.1086562833943896</v>
      </c>
      <c r="BI35" s="123"/>
      <c r="BJ35" s="123"/>
      <c r="BK35" s="123"/>
      <c r="BL35" s="123"/>
      <c r="BM35" s="123"/>
      <c r="BN35" s="123"/>
      <c r="BO35" s="123"/>
    </row>
    <row r="36" spans="1:67" ht="19">
      <c r="A36" s="158">
        <v>2.4335</v>
      </c>
      <c r="B36" s="159">
        <v>0.58186000000000004</v>
      </c>
      <c r="C36" s="159">
        <v>1609.4</v>
      </c>
      <c r="D36" s="158">
        <v>0.14992</v>
      </c>
      <c r="E36" s="159">
        <v>243.06</v>
      </c>
      <c r="G36" s="158">
        <v>2.4335</v>
      </c>
      <c r="H36" s="159">
        <v>0.49419000000000002</v>
      </c>
      <c r="I36" s="159">
        <v>1461.9</v>
      </c>
      <c r="J36" s="158">
        <v>0.10934000000000001</v>
      </c>
      <c r="K36" s="159">
        <v>177.03</v>
      </c>
      <c r="AC36" s="159">
        <v>0.49419000000000002</v>
      </c>
      <c r="AD36" s="159">
        <v>1461.9</v>
      </c>
      <c r="AE36" s="158">
        <v>0.10934000000000001</v>
      </c>
      <c r="AF36" s="159">
        <v>177.03</v>
      </c>
      <c r="AG36" s="93">
        <f t="shared" ref="AG36:AG67" si="18">4.75+($BC$3*EXP(-((AI36/2/$BC$4)^$BC$5))+$BC$3*EXP(-((AI36/2/$BC$4)^$BC$5)))</f>
        <v>3.3375388467289522</v>
      </c>
      <c r="AH36" s="161">
        <v>33</v>
      </c>
      <c r="AI36" s="158">
        <v>2.4335</v>
      </c>
      <c r="AJ36" s="88">
        <f t="shared" si="4"/>
        <v>1.8200000000000438E-3</v>
      </c>
      <c r="AK36" s="88">
        <f t="shared" ref="AK36:AK67" si="19">AI36*AJ36</f>
        <v>4.4289700000001066E-3</v>
      </c>
      <c r="AL36" s="88"/>
      <c r="AM36" s="88"/>
      <c r="AO36" s="293"/>
      <c r="AP36" s="293"/>
      <c r="AQ36" s="108" t="s">
        <v>128</v>
      </c>
      <c r="AR36" s="197">
        <v>5</v>
      </c>
      <c r="AS36" s="137">
        <f>$BC$15*EXP(AR36/$BC$13)+$BC$16*EXP(AR36/$BC$14)+$BC$17</f>
        <v>1.560251841343514</v>
      </c>
      <c r="AT36" s="105">
        <f>SUM(AJ4:AJ112)</f>
        <v>0.52730999999999995</v>
      </c>
      <c r="AU36" s="113">
        <f>SUM(AK4:AK112)</f>
        <v>0.67244721699999788</v>
      </c>
      <c r="AV36" s="137">
        <f>AU36/AT36</f>
        <v>1.2752407824619256</v>
      </c>
      <c r="AW36" s="105">
        <v>0.64</v>
      </c>
      <c r="AX36" s="182">
        <v>33.242400000000004</v>
      </c>
      <c r="AY36" s="193">
        <v>0.5</v>
      </c>
      <c r="AZ36" s="195">
        <f t="shared" ref="AZ36" si="20">-$BC$3*EXP(-((AV36*AY36/$BC$4)^$BC$5))-$BC$3*EXP(-(((AV36-AV36*AY36)/$BC$4)^$BC$5))</f>
        <v>5.5462691672922677</v>
      </c>
      <c r="BI36" s="123"/>
      <c r="BJ36" s="123"/>
      <c r="BK36" s="123"/>
      <c r="BL36" s="123"/>
      <c r="BM36" s="123"/>
      <c r="BN36" s="123"/>
      <c r="BO36" s="123"/>
    </row>
    <row r="37" spans="1:67">
      <c r="A37" s="158">
        <v>2.5186000000000002</v>
      </c>
      <c r="B37" s="159">
        <v>0.58367000000000002</v>
      </c>
      <c r="C37" s="159">
        <v>1612.3</v>
      </c>
      <c r="D37" s="158">
        <v>0.10532999999999999</v>
      </c>
      <c r="E37" s="159">
        <v>164.88</v>
      </c>
      <c r="G37" s="158">
        <v>2.5186000000000002</v>
      </c>
      <c r="H37" s="159">
        <v>0.49564000000000002</v>
      </c>
      <c r="I37" s="159">
        <v>1464.3</v>
      </c>
      <c r="J37" s="158">
        <v>8.5958000000000007E-2</v>
      </c>
      <c r="K37" s="159">
        <v>134.51</v>
      </c>
      <c r="AC37" s="159">
        <v>0.49564000000000002</v>
      </c>
      <c r="AD37" s="159">
        <v>1464.3</v>
      </c>
      <c r="AE37" s="158">
        <v>8.5958000000000007E-2</v>
      </c>
      <c r="AF37" s="159">
        <v>134.51</v>
      </c>
      <c r="AG37" s="93">
        <f t="shared" si="18"/>
        <v>3.4631233725640325</v>
      </c>
      <c r="AH37" s="161">
        <v>34</v>
      </c>
      <c r="AI37" s="158">
        <v>2.5186000000000002</v>
      </c>
      <c r="AJ37" s="88">
        <f t="shared" si="4"/>
        <v>1.4500000000000068E-3</v>
      </c>
      <c r="AK37" s="88">
        <f t="shared" si="19"/>
        <v>3.6519700000000174E-3</v>
      </c>
      <c r="AL37" s="88"/>
      <c r="AM37" s="88"/>
      <c r="AO37" s="91"/>
      <c r="AV37" s="91"/>
      <c r="AW37" s="91"/>
      <c r="AX37" s="91"/>
      <c r="AY37" s="91"/>
      <c r="BI37" s="123"/>
      <c r="BJ37" s="123"/>
      <c r="BK37" s="123"/>
      <c r="BL37" s="123"/>
      <c r="BM37" s="123"/>
      <c r="BN37" s="123"/>
      <c r="BO37" s="123"/>
    </row>
    <row r="38" spans="1:67">
      <c r="A38" s="158">
        <v>2.6067999999999998</v>
      </c>
      <c r="B38" s="159">
        <v>0.58499999999999996</v>
      </c>
      <c r="C38" s="159">
        <v>1614.4</v>
      </c>
      <c r="D38" s="158">
        <v>7.1009000000000003E-2</v>
      </c>
      <c r="E38" s="159">
        <v>107.59</v>
      </c>
      <c r="G38" s="158">
        <v>2.6067999999999998</v>
      </c>
      <c r="H38" s="159">
        <v>0.49675999999999998</v>
      </c>
      <c r="I38" s="159">
        <v>1466</v>
      </c>
      <c r="J38" s="158">
        <v>5.7292999999999997E-2</v>
      </c>
      <c r="K38" s="159">
        <v>86.885000000000005</v>
      </c>
      <c r="AC38" s="159">
        <v>0.49675999999999998</v>
      </c>
      <c r="AD38" s="159">
        <v>1466</v>
      </c>
      <c r="AE38" s="158">
        <v>5.7292999999999997E-2</v>
      </c>
      <c r="AF38" s="159">
        <v>86.885000000000005</v>
      </c>
      <c r="AG38" s="93">
        <f t="shared" si="18"/>
        <v>3.580561620143305</v>
      </c>
      <c r="AH38" s="161">
        <v>35</v>
      </c>
      <c r="AI38" s="158">
        <v>2.6067999999999998</v>
      </c>
      <c r="AJ38" s="88">
        <f t="shared" si="4"/>
        <v>1.1199999999999544E-3</v>
      </c>
      <c r="AK38" s="88">
        <f t="shared" si="19"/>
        <v>2.9196159999998806E-3</v>
      </c>
      <c r="AL38" s="88"/>
      <c r="AM38" s="88"/>
      <c r="AO38" s="91"/>
      <c r="AP38" s="214"/>
      <c r="AQ38" s="214"/>
      <c r="AR38" s="214"/>
      <c r="AS38" s="88"/>
      <c r="AT38" s="88"/>
      <c r="AU38" s="91"/>
      <c r="AV38" s="91"/>
      <c r="AW38" s="91"/>
      <c r="AX38" s="91"/>
      <c r="AY38" s="270" t="s">
        <v>134</v>
      </c>
      <c r="AZ38" s="271"/>
      <c r="BI38" s="89" t="s">
        <v>109</v>
      </c>
      <c r="BO38" s="123"/>
    </row>
    <row r="39" spans="1:67" ht="16" customHeight="1">
      <c r="A39" s="158">
        <v>2.698</v>
      </c>
      <c r="B39" s="159">
        <v>0.58579000000000003</v>
      </c>
      <c r="C39" s="159">
        <v>1615.5</v>
      </c>
      <c r="D39" s="158">
        <v>4.1945000000000003E-2</v>
      </c>
      <c r="E39" s="159">
        <v>61.405000000000001</v>
      </c>
      <c r="G39" s="158">
        <v>2.698</v>
      </c>
      <c r="H39" s="159">
        <v>0.49735000000000001</v>
      </c>
      <c r="I39" s="159">
        <v>1466.8</v>
      </c>
      <c r="J39" s="158">
        <v>2.9930999999999999E-2</v>
      </c>
      <c r="K39" s="159">
        <v>43.866999999999997</v>
      </c>
      <c r="AC39" s="159">
        <v>0.49735000000000001</v>
      </c>
      <c r="AD39" s="159">
        <v>1466.8</v>
      </c>
      <c r="AE39" s="158">
        <v>2.9930999999999999E-2</v>
      </c>
      <c r="AF39" s="159">
        <v>43.866999999999997</v>
      </c>
      <c r="AG39" s="93">
        <f t="shared" si="18"/>
        <v>3.6898523833103178</v>
      </c>
      <c r="AH39" s="161">
        <v>36</v>
      </c>
      <c r="AI39" s="158">
        <v>2.698</v>
      </c>
      <c r="AJ39" s="88">
        <f t="shared" si="4"/>
        <v>5.9000000000003494E-4</v>
      </c>
      <c r="AK39" s="88">
        <f t="shared" si="19"/>
        <v>1.5918200000000942E-3</v>
      </c>
      <c r="AL39" s="88"/>
      <c r="AM39" s="88"/>
      <c r="AO39" s="91"/>
      <c r="AP39" s="214"/>
      <c r="AQ39" s="214"/>
      <c r="AR39" s="214"/>
      <c r="AS39" s="88"/>
      <c r="AT39" s="88"/>
      <c r="AU39" s="91"/>
      <c r="AV39" s="91"/>
      <c r="AW39" s="91"/>
      <c r="AX39" s="91"/>
      <c r="AY39" s="272"/>
      <c r="AZ39" s="273"/>
      <c r="BI39" s="184" t="s">
        <v>110</v>
      </c>
      <c r="BO39" s="123"/>
    </row>
    <row r="40" spans="1:67">
      <c r="A40" s="158">
        <v>2.7925</v>
      </c>
      <c r="B40" s="159">
        <v>0.58626</v>
      </c>
      <c r="C40" s="159">
        <v>1616.2</v>
      </c>
      <c r="D40" s="158">
        <v>2.4274E-2</v>
      </c>
      <c r="E40" s="159">
        <v>34.347999999999999</v>
      </c>
      <c r="G40" s="158">
        <v>2.7925</v>
      </c>
      <c r="H40" s="159">
        <v>0.49764999999999998</v>
      </c>
      <c r="I40" s="159">
        <v>1467.3</v>
      </c>
      <c r="J40" s="158">
        <v>2.0149E-2</v>
      </c>
      <c r="K40" s="159">
        <v>28.376000000000001</v>
      </c>
      <c r="AC40" s="159">
        <v>0.49764999999999998</v>
      </c>
      <c r="AD40" s="159">
        <v>1467.3</v>
      </c>
      <c r="AE40" s="158">
        <v>2.0149E-2</v>
      </c>
      <c r="AF40" s="159">
        <v>28.376000000000001</v>
      </c>
      <c r="AG40" s="93">
        <f t="shared" si="18"/>
        <v>3.7915143094675079</v>
      </c>
      <c r="AH40" s="161">
        <v>37</v>
      </c>
      <c r="AI40" s="158">
        <v>2.7925</v>
      </c>
      <c r="AJ40" s="88">
        <f t="shared" si="4"/>
        <v>2.9999999999996696E-4</v>
      </c>
      <c r="AK40" s="88">
        <f t="shared" si="19"/>
        <v>8.3774999999990769E-4</v>
      </c>
      <c r="AL40" s="88"/>
      <c r="AM40" s="88"/>
      <c r="AP40" s="153"/>
      <c r="AQ40" s="153"/>
      <c r="AR40" s="96"/>
      <c r="AS40" s="127"/>
      <c r="AT40" s="127"/>
      <c r="AU40" s="96"/>
      <c r="AV40" s="96"/>
      <c r="AW40" s="96"/>
      <c r="AX40" s="229"/>
      <c r="AY40" s="270" t="s">
        <v>135</v>
      </c>
      <c r="AZ40" s="271"/>
      <c r="BO40" s="92"/>
    </row>
    <row r="41" spans="1:67" ht="18">
      <c r="A41" s="158">
        <v>2.8902000000000001</v>
      </c>
      <c r="B41" s="159">
        <v>0.58652000000000004</v>
      </c>
      <c r="C41" s="159">
        <v>1616.6</v>
      </c>
      <c r="D41" s="158">
        <v>2.2492000000000002E-2</v>
      </c>
      <c r="E41" s="159">
        <v>30.483000000000001</v>
      </c>
      <c r="G41" s="158">
        <v>2.8902000000000001</v>
      </c>
      <c r="H41" s="159">
        <v>0.49795</v>
      </c>
      <c r="I41" s="159">
        <v>1467.7</v>
      </c>
      <c r="J41" s="158">
        <v>1.8120000000000001E-2</v>
      </c>
      <c r="K41" s="159">
        <v>24.702999999999999</v>
      </c>
      <c r="AC41" s="159">
        <v>0.49795</v>
      </c>
      <c r="AD41" s="159">
        <v>1467.7</v>
      </c>
      <c r="AE41" s="158">
        <v>1.8120000000000001E-2</v>
      </c>
      <c r="AF41" s="159">
        <v>24.702999999999999</v>
      </c>
      <c r="AG41" s="93">
        <f t="shared" si="18"/>
        <v>3.8856216028911654</v>
      </c>
      <c r="AH41" s="161">
        <v>38</v>
      </c>
      <c r="AI41" s="158">
        <v>2.8902000000000001</v>
      </c>
      <c r="AJ41" s="88">
        <f t="shared" si="4"/>
        <v>3.0000000000002247E-4</v>
      </c>
      <c r="AK41" s="88">
        <f t="shared" si="19"/>
        <v>8.6706000000006495E-4</v>
      </c>
      <c r="AL41" s="88"/>
      <c r="AM41" s="88"/>
      <c r="AP41" s="153"/>
      <c r="AQ41" s="153"/>
      <c r="AR41" s="135"/>
      <c r="AS41" s="135"/>
      <c r="AT41" s="138"/>
      <c r="AU41" s="96"/>
      <c r="AV41" s="135"/>
      <c r="AW41" s="135"/>
      <c r="AX41" s="138"/>
      <c r="AY41" s="272"/>
      <c r="AZ41" s="273"/>
      <c r="BI41" s="71" t="s">
        <v>111</v>
      </c>
      <c r="BJ41" s="88">
        <v>8.8500000000000005E-12</v>
      </c>
      <c r="BK41" s="119" t="s">
        <v>112</v>
      </c>
      <c r="BM41" s="245"/>
      <c r="BN41" s="245"/>
    </row>
    <row r="42" spans="1:67" ht="18">
      <c r="A42" s="158">
        <v>2.9914000000000001</v>
      </c>
      <c r="B42" s="159">
        <v>0.58692999999999995</v>
      </c>
      <c r="C42" s="159">
        <v>1617.1</v>
      </c>
      <c r="D42" s="158">
        <v>2.7057000000000001E-2</v>
      </c>
      <c r="E42" s="159">
        <v>35.579000000000001</v>
      </c>
      <c r="G42" s="158">
        <v>2.9914000000000001</v>
      </c>
      <c r="H42" s="159">
        <v>0.49819000000000002</v>
      </c>
      <c r="I42" s="159">
        <v>1468</v>
      </c>
      <c r="J42" s="158">
        <v>2.2311000000000001E-2</v>
      </c>
      <c r="K42" s="159">
        <v>29.186</v>
      </c>
      <c r="AC42" s="159">
        <v>0.49819000000000002</v>
      </c>
      <c r="AD42" s="159">
        <v>1468</v>
      </c>
      <c r="AE42" s="158">
        <v>2.2311000000000001E-2</v>
      </c>
      <c r="AF42" s="159">
        <v>29.186</v>
      </c>
      <c r="AG42" s="93">
        <f t="shared" si="18"/>
        <v>3.9726687754001659</v>
      </c>
      <c r="AH42" s="161">
        <v>39</v>
      </c>
      <c r="AI42" s="158">
        <v>2.9914000000000001</v>
      </c>
      <c r="AJ42" s="88">
        <f t="shared" si="4"/>
        <v>2.4000000000001798E-4</v>
      </c>
      <c r="AK42" s="88">
        <f t="shared" si="19"/>
        <v>7.1793600000005374E-4</v>
      </c>
      <c r="AL42" s="88"/>
      <c r="AM42" s="88"/>
      <c r="AP42" s="153"/>
      <c r="AQ42" s="153"/>
      <c r="AR42" s="135"/>
      <c r="AS42" s="135"/>
      <c r="AT42" s="138"/>
      <c r="AU42" s="111"/>
      <c r="AV42" s="135"/>
      <c r="AW42" s="135"/>
      <c r="AX42" s="138"/>
      <c r="BI42" s="71" t="s">
        <v>113</v>
      </c>
      <c r="BJ42" s="119">
        <v>80</v>
      </c>
      <c r="BK42" s="119"/>
    </row>
    <row r="43" spans="1:67" ht="17">
      <c r="A43" s="158">
        <v>3.0960999999999999</v>
      </c>
      <c r="B43" s="159">
        <v>0.58733000000000002</v>
      </c>
      <c r="C43" s="159">
        <v>1617.6</v>
      </c>
      <c r="D43" s="158">
        <v>2.3192999999999998E-2</v>
      </c>
      <c r="E43" s="159">
        <v>29.527999999999999</v>
      </c>
      <c r="G43" s="158">
        <v>3.0960999999999999</v>
      </c>
      <c r="H43" s="159">
        <v>0.49862000000000001</v>
      </c>
      <c r="I43" s="159">
        <v>1468.6</v>
      </c>
      <c r="J43" s="158">
        <v>2.5066999999999999E-2</v>
      </c>
      <c r="K43" s="159">
        <v>31.914000000000001</v>
      </c>
      <c r="AC43" s="159">
        <v>0.49862000000000001</v>
      </c>
      <c r="AD43" s="159">
        <v>1468.6</v>
      </c>
      <c r="AE43" s="158">
        <v>2.5066999999999999E-2</v>
      </c>
      <c r="AF43" s="159">
        <v>31.914000000000001</v>
      </c>
      <c r="AG43" s="93">
        <f t="shared" si="18"/>
        <v>4.0528663939687117</v>
      </c>
      <c r="AH43" s="161">
        <v>40</v>
      </c>
      <c r="AI43" s="158">
        <v>3.0960999999999999</v>
      </c>
      <c r="AJ43" s="88">
        <f t="shared" si="4"/>
        <v>4.2999999999998595E-4</v>
      </c>
      <c r="AK43" s="88">
        <f t="shared" si="19"/>
        <v>1.3313229999999563E-3</v>
      </c>
      <c r="AL43" s="88"/>
      <c r="AM43" s="88"/>
      <c r="AP43" s="153"/>
      <c r="AQ43" s="96"/>
      <c r="AR43" s="135"/>
      <c r="AS43" s="135"/>
      <c r="AT43" s="223"/>
      <c r="AU43" s="96"/>
      <c r="AV43" s="135"/>
      <c r="AW43" s="135"/>
      <c r="AX43" s="138"/>
      <c r="BI43" s="114" t="s">
        <v>114</v>
      </c>
      <c r="BJ43" s="88">
        <v>1.3800000000000001E-23</v>
      </c>
      <c r="BK43" s="119" t="s">
        <v>117</v>
      </c>
    </row>
    <row r="44" spans="1:67">
      <c r="A44" s="158">
        <v>3.2044000000000001</v>
      </c>
      <c r="B44" s="159">
        <v>0.58762000000000003</v>
      </c>
      <c r="C44" s="159">
        <v>1618</v>
      </c>
      <c r="D44" s="158">
        <v>2.5843999999999999E-2</v>
      </c>
      <c r="E44" s="159">
        <v>31.591000000000001</v>
      </c>
      <c r="G44" s="158">
        <v>3.2044000000000001</v>
      </c>
      <c r="H44" s="159">
        <v>0.49893999999999999</v>
      </c>
      <c r="I44" s="159">
        <v>1469</v>
      </c>
      <c r="J44" s="158">
        <v>2.9031999999999999E-2</v>
      </c>
      <c r="K44" s="159">
        <v>35.472000000000001</v>
      </c>
      <c r="AC44" s="159">
        <v>0.49893999999999999</v>
      </c>
      <c r="AD44" s="159">
        <v>1469</v>
      </c>
      <c r="AE44" s="158">
        <v>2.9031999999999999E-2</v>
      </c>
      <c r="AF44" s="159">
        <v>35.472000000000001</v>
      </c>
      <c r="AG44" s="93">
        <f t="shared" si="18"/>
        <v>4.1265351053881787</v>
      </c>
      <c r="AH44" s="161">
        <v>41</v>
      </c>
      <c r="AI44" s="158">
        <v>3.2044000000000001</v>
      </c>
      <c r="AJ44" s="88">
        <f t="shared" si="4"/>
        <v>3.1999999999998696E-4</v>
      </c>
      <c r="AK44" s="88">
        <f t="shared" si="19"/>
        <v>1.0254079999999582E-3</v>
      </c>
      <c r="AL44" s="88"/>
      <c r="AM44" s="88"/>
      <c r="AP44" s="153"/>
      <c r="AQ44" s="96"/>
      <c r="AR44" s="135"/>
      <c r="AS44" s="135"/>
      <c r="AT44" s="223"/>
      <c r="AU44" s="96"/>
      <c r="AV44" s="135"/>
      <c r="AW44" s="135"/>
      <c r="AX44" s="138"/>
      <c r="BI44" s="71" t="s">
        <v>115</v>
      </c>
      <c r="BJ44" s="185">
        <v>298</v>
      </c>
      <c r="BK44" s="119" t="s">
        <v>116</v>
      </c>
    </row>
    <row r="45" spans="1:67" ht="18">
      <c r="A45" s="158">
        <v>3.3166000000000002</v>
      </c>
      <c r="B45" s="159">
        <v>0.58809999999999996</v>
      </c>
      <c r="C45" s="159">
        <v>1618.6</v>
      </c>
      <c r="D45" s="158">
        <v>3.8331999999999998E-2</v>
      </c>
      <c r="E45" s="159">
        <v>45.319000000000003</v>
      </c>
      <c r="G45" s="158">
        <v>3.3166000000000002</v>
      </c>
      <c r="H45" s="159">
        <v>0.49948999999999999</v>
      </c>
      <c r="I45" s="159">
        <v>1469.6</v>
      </c>
      <c r="J45" s="158">
        <v>4.6425000000000001E-2</v>
      </c>
      <c r="K45" s="159">
        <v>54.841999999999999</v>
      </c>
      <c r="AC45" s="159">
        <v>0.49948999999999999</v>
      </c>
      <c r="AD45" s="159">
        <v>1469.6</v>
      </c>
      <c r="AE45" s="158">
        <v>4.6425000000000001E-2</v>
      </c>
      <c r="AF45" s="159">
        <v>54.841999999999999</v>
      </c>
      <c r="AG45" s="93">
        <f t="shared" si="18"/>
        <v>4.1941152766813277</v>
      </c>
      <c r="AH45" s="161">
        <v>42</v>
      </c>
      <c r="AI45" s="158">
        <v>3.3166000000000002</v>
      </c>
      <c r="AJ45" s="88">
        <f t="shared" si="4"/>
        <v>5.4999999999999494E-4</v>
      </c>
      <c r="AK45" s="88">
        <f t="shared" si="19"/>
        <v>1.8241299999999833E-3</v>
      </c>
      <c r="AL45" s="88"/>
      <c r="AM45" s="88"/>
      <c r="AP45" s="153"/>
      <c r="AQ45" s="96"/>
      <c r="AR45" s="135"/>
      <c r="AS45" s="135"/>
      <c r="AT45" s="138"/>
      <c r="AU45" s="96"/>
      <c r="AV45" s="135"/>
      <c r="AW45" s="135"/>
      <c r="AX45" s="138"/>
      <c r="BI45" s="114" t="s">
        <v>119</v>
      </c>
      <c r="BJ45" s="88">
        <v>-1.602E-19</v>
      </c>
      <c r="BK45" s="119" t="s">
        <v>120</v>
      </c>
    </row>
    <row r="46" spans="1:67">
      <c r="A46" s="158">
        <v>3.4325999999999999</v>
      </c>
      <c r="B46" s="159">
        <v>0.58877000000000002</v>
      </c>
      <c r="C46" s="159">
        <v>1619.3</v>
      </c>
      <c r="D46" s="158">
        <v>3.8554999999999999E-2</v>
      </c>
      <c r="E46" s="159">
        <v>44.292999999999999</v>
      </c>
      <c r="G46" s="158">
        <v>3.4325999999999999</v>
      </c>
      <c r="H46" s="159">
        <v>0.50033000000000005</v>
      </c>
      <c r="I46" s="159">
        <v>1470.6</v>
      </c>
      <c r="J46" s="158">
        <v>4.5471999999999999E-2</v>
      </c>
      <c r="K46" s="159">
        <v>52.308</v>
      </c>
      <c r="AC46" s="159">
        <v>0.50033000000000005</v>
      </c>
      <c r="AD46" s="159">
        <v>1470.6</v>
      </c>
      <c r="AE46" s="158">
        <v>4.5471999999999999E-2</v>
      </c>
      <c r="AF46" s="159">
        <v>52.308</v>
      </c>
      <c r="AG46" s="93">
        <f t="shared" si="18"/>
        <v>4.255798598132758</v>
      </c>
      <c r="AH46" s="161">
        <v>43</v>
      </c>
      <c r="AI46" s="158">
        <v>3.4325999999999999</v>
      </c>
      <c r="AJ46" s="88">
        <f t="shared" si="4"/>
        <v>8.4000000000006292E-4</v>
      </c>
      <c r="AK46" s="88">
        <f t="shared" si="19"/>
        <v>2.8833840000002157E-3</v>
      </c>
      <c r="AL46" s="88"/>
      <c r="AM46" s="88"/>
      <c r="AP46" s="153"/>
      <c r="AQ46" s="96"/>
      <c r="AR46" s="111"/>
      <c r="AS46" s="111"/>
      <c r="AT46" s="111"/>
      <c r="AU46" s="96"/>
      <c r="AV46" s="96"/>
      <c r="AW46" s="135"/>
      <c r="AX46" s="138"/>
    </row>
    <row r="47" spans="1:67" ht="15" customHeight="1">
      <c r="A47" s="158">
        <v>3.5528</v>
      </c>
      <c r="B47" s="159">
        <v>0.58925000000000005</v>
      </c>
      <c r="C47" s="159">
        <v>1619.9</v>
      </c>
      <c r="D47" s="158">
        <v>3.3873E-2</v>
      </c>
      <c r="E47" s="159">
        <v>37.462000000000003</v>
      </c>
      <c r="G47" s="158">
        <v>3.5528</v>
      </c>
      <c r="H47" s="159">
        <v>0.50085000000000002</v>
      </c>
      <c r="I47" s="159">
        <v>1471.2</v>
      </c>
      <c r="J47" s="158">
        <v>3.4522999999999998E-2</v>
      </c>
      <c r="K47" s="159">
        <v>38.209000000000003</v>
      </c>
      <c r="AC47" s="159">
        <v>0.50085000000000002</v>
      </c>
      <c r="AD47" s="159">
        <v>1471.2</v>
      </c>
      <c r="AE47" s="158">
        <v>3.4522999999999998E-2</v>
      </c>
      <c r="AF47" s="159">
        <v>38.209000000000003</v>
      </c>
      <c r="AG47" s="93">
        <f t="shared" si="18"/>
        <v>4.3120548371760083</v>
      </c>
      <c r="AH47" s="161">
        <v>44</v>
      </c>
      <c r="AI47" s="158">
        <v>3.5528</v>
      </c>
      <c r="AJ47" s="88">
        <f t="shared" si="4"/>
        <v>5.1999999999996493E-4</v>
      </c>
      <c r="AK47" s="88">
        <f t="shared" si="19"/>
        <v>1.8474559999998755E-3</v>
      </c>
      <c r="AL47" s="88"/>
      <c r="AM47" s="88"/>
      <c r="AP47" s="96"/>
      <c r="AQ47" s="96"/>
      <c r="AR47" s="96"/>
      <c r="AS47" s="96"/>
      <c r="AT47" s="96"/>
      <c r="AU47" s="153"/>
      <c r="AV47" s="153"/>
      <c r="AW47" s="153"/>
      <c r="AX47" s="153"/>
      <c r="BI47" s="119"/>
      <c r="BJ47" s="119" t="s">
        <v>121</v>
      </c>
      <c r="BK47" s="119" t="s">
        <v>123</v>
      </c>
      <c r="BL47" s="114" t="s">
        <v>118</v>
      </c>
      <c r="BM47" s="71" t="s">
        <v>124</v>
      </c>
      <c r="BN47" s="119"/>
    </row>
    <row r="48" spans="1:67">
      <c r="A48" s="158">
        <v>3.6770999999999998</v>
      </c>
      <c r="B48" s="159">
        <v>0.58977999999999997</v>
      </c>
      <c r="C48" s="159">
        <v>1620.5</v>
      </c>
      <c r="D48" s="158">
        <v>4.0736000000000001E-2</v>
      </c>
      <c r="E48" s="159">
        <v>43.466999999999999</v>
      </c>
      <c r="G48" s="158">
        <v>3.6770999999999998</v>
      </c>
      <c r="H48" s="159">
        <v>0.50136000000000003</v>
      </c>
      <c r="I48" s="159">
        <v>1471.8</v>
      </c>
      <c r="J48" s="158">
        <v>4.7953000000000003E-2</v>
      </c>
      <c r="K48" s="159">
        <v>51.033000000000001</v>
      </c>
      <c r="AC48" s="159">
        <v>0.50136000000000003</v>
      </c>
      <c r="AD48" s="159">
        <v>1471.8</v>
      </c>
      <c r="AE48" s="158">
        <v>4.7953000000000003E-2</v>
      </c>
      <c r="AF48" s="159">
        <v>51.033000000000001</v>
      </c>
      <c r="AG48" s="93">
        <f t="shared" si="18"/>
        <v>4.3630964970966497</v>
      </c>
      <c r="AH48" s="161">
        <v>45</v>
      </c>
      <c r="AI48" s="158">
        <v>3.6770999999999998</v>
      </c>
      <c r="AJ48" s="88">
        <f t="shared" si="4"/>
        <v>5.1000000000001044E-4</v>
      </c>
      <c r="AK48" s="88">
        <f t="shared" si="19"/>
        <v>1.8753210000000383E-3</v>
      </c>
      <c r="AL48" s="88"/>
      <c r="AM48" s="88"/>
      <c r="BI48" s="245" t="s">
        <v>122</v>
      </c>
      <c r="BJ48" s="119">
        <v>0.1</v>
      </c>
      <c r="BK48" s="88">
        <f>BJ48*6.022E+23*1000</f>
        <v>6.0220000000000013E+25</v>
      </c>
      <c r="BL48" s="88">
        <f>2*BJ45^2*BK48</f>
        <v>3.0909769776000008E-12</v>
      </c>
      <c r="BM48" s="186">
        <f>SQRT(BJ41*BJ42*BJ43*BJ44/BL48)*1000000000</f>
        <v>0.97054665898943149</v>
      </c>
      <c r="BN48" s="187"/>
    </row>
    <row r="49" spans="1:66" ht="24">
      <c r="A49" s="158">
        <v>3.8058000000000001</v>
      </c>
      <c r="B49" s="159">
        <v>0.59047000000000005</v>
      </c>
      <c r="C49" s="159">
        <v>1621.2</v>
      </c>
      <c r="D49" s="158">
        <v>5.3115000000000002E-2</v>
      </c>
      <c r="E49" s="159">
        <v>54.753999999999998</v>
      </c>
      <c r="G49" s="158">
        <v>3.8058000000000001</v>
      </c>
      <c r="H49" s="159">
        <v>0.50227999999999995</v>
      </c>
      <c r="I49" s="159">
        <v>1472.7</v>
      </c>
      <c r="J49" s="158">
        <v>6.3537999999999997E-2</v>
      </c>
      <c r="K49" s="159">
        <v>65.611999999999995</v>
      </c>
      <c r="AC49" s="159">
        <v>0.50227999999999995</v>
      </c>
      <c r="AD49" s="159">
        <v>1472.7</v>
      </c>
      <c r="AE49" s="158">
        <v>6.3537999999999997E-2</v>
      </c>
      <c r="AF49" s="159">
        <v>65.611999999999995</v>
      </c>
      <c r="AG49" s="93">
        <f t="shared" si="18"/>
        <v>4.4093173255870646</v>
      </c>
      <c r="AH49" s="161">
        <v>46</v>
      </c>
      <c r="AI49" s="158">
        <v>3.8058000000000001</v>
      </c>
      <c r="AJ49" s="88">
        <f t="shared" si="4"/>
        <v>9.1999999999992088E-4</v>
      </c>
      <c r="AK49" s="88">
        <f t="shared" si="19"/>
        <v>3.5013359999996989E-3</v>
      </c>
      <c r="AL49" s="88"/>
      <c r="AM49" s="88"/>
      <c r="AP49" s="275" t="s">
        <v>148</v>
      </c>
      <c r="AQ49" s="275"/>
      <c r="AR49" s="275"/>
      <c r="AS49" s="275"/>
      <c r="AT49" s="275"/>
      <c r="AU49" s="275"/>
      <c r="AV49" s="275"/>
      <c r="AW49" s="275"/>
      <c r="AX49" s="275"/>
      <c r="AY49" s="275"/>
      <c r="BI49" s="245"/>
      <c r="BJ49" s="119">
        <v>1</v>
      </c>
      <c r="BK49" s="88">
        <f>BJ49*6.022E+23*1000</f>
        <v>6.0220000000000006E+26</v>
      </c>
      <c r="BL49" s="88">
        <f>2*BJ45^2*BK49</f>
        <v>3.0909769776000003E-11</v>
      </c>
      <c r="BM49" s="186">
        <f>SQRT(BJ41*BJ42*BJ43*BJ44/BL49)*1000000000</f>
        <v>0.3069138017873338</v>
      </c>
      <c r="BN49" s="187"/>
    </row>
    <row r="50" spans="1:66">
      <c r="A50" s="158">
        <v>3.9390000000000001</v>
      </c>
      <c r="B50" s="159">
        <v>0.59136999999999995</v>
      </c>
      <c r="C50" s="159">
        <v>1622.1</v>
      </c>
      <c r="D50" s="158">
        <v>5.6405999999999998E-2</v>
      </c>
      <c r="E50" s="159">
        <v>56.377000000000002</v>
      </c>
      <c r="G50" s="158">
        <v>3.9390000000000001</v>
      </c>
      <c r="H50" s="159">
        <v>0.50326000000000004</v>
      </c>
      <c r="I50" s="159">
        <v>1473.7</v>
      </c>
      <c r="J50" s="158">
        <v>5.9490000000000001E-2</v>
      </c>
      <c r="K50" s="159">
        <v>59.494</v>
      </c>
      <c r="AC50" s="159">
        <v>0.50326000000000004</v>
      </c>
      <c r="AD50" s="159">
        <v>1473.7</v>
      </c>
      <c r="AE50" s="158">
        <v>5.9490000000000001E-2</v>
      </c>
      <c r="AF50" s="159">
        <v>59.494</v>
      </c>
      <c r="AG50" s="93">
        <f t="shared" si="18"/>
        <v>4.4510163646185203</v>
      </c>
      <c r="AH50" s="161">
        <v>47</v>
      </c>
      <c r="AI50" s="158">
        <v>3.9390000000000001</v>
      </c>
      <c r="AJ50" s="88">
        <f t="shared" si="4"/>
        <v>9.8000000000009191E-4</v>
      </c>
      <c r="AK50" s="88">
        <f t="shared" si="19"/>
        <v>3.8602200000003623E-3</v>
      </c>
      <c r="AL50" s="88"/>
      <c r="AM50" s="88"/>
      <c r="AP50" s="214"/>
      <c r="AQ50" s="214"/>
      <c r="AR50" s="287" t="s">
        <v>92</v>
      </c>
      <c r="AS50" s="288"/>
      <c r="AT50" s="254" t="s">
        <v>96</v>
      </c>
      <c r="AU50" s="290"/>
      <c r="AV50" s="274"/>
      <c r="AW50" s="289" t="s">
        <v>93</v>
      </c>
      <c r="AX50" s="280"/>
      <c r="AY50" s="88"/>
      <c r="AZ50" s="88"/>
    </row>
    <row r="51" spans="1:66">
      <c r="A51" s="158">
        <v>4.0769000000000002</v>
      </c>
      <c r="B51" s="159">
        <v>0.59214999999999995</v>
      </c>
      <c r="C51" s="159">
        <v>1622.9</v>
      </c>
      <c r="D51" s="158">
        <v>5.8341999999999998E-2</v>
      </c>
      <c r="E51" s="159">
        <v>56.177999999999997</v>
      </c>
      <c r="G51" s="158">
        <v>4.0769000000000002</v>
      </c>
      <c r="H51" s="159">
        <v>0.50405999999999995</v>
      </c>
      <c r="I51" s="159">
        <v>1474.5</v>
      </c>
      <c r="J51" s="158">
        <v>6.1751E-2</v>
      </c>
      <c r="K51" s="159">
        <v>59.421999999999997</v>
      </c>
      <c r="AC51" s="159">
        <v>0.50405999999999995</v>
      </c>
      <c r="AD51" s="159">
        <v>1474.5</v>
      </c>
      <c r="AE51" s="158">
        <v>6.1751E-2</v>
      </c>
      <c r="AF51" s="159">
        <v>59.421999999999997</v>
      </c>
      <c r="AG51" s="93">
        <f t="shared" si="18"/>
        <v>4.4885198214440214</v>
      </c>
      <c r="AH51" s="161">
        <v>48</v>
      </c>
      <c r="AI51" s="158">
        <v>4.0769000000000002</v>
      </c>
      <c r="AJ51" s="88">
        <f t="shared" si="4"/>
        <v>7.9999999999991189E-4</v>
      </c>
      <c r="AK51" s="88">
        <f t="shared" si="19"/>
        <v>3.2615199999996409E-3</v>
      </c>
      <c r="AL51" s="88"/>
      <c r="AM51" s="88"/>
      <c r="AP51" s="214"/>
      <c r="AQ51" s="214"/>
      <c r="AR51" s="101" t="s">
        <v>82</v>
      </c>
      <c r="AS51" s="209" t="s">
        <v>81</v>
      </c>
      <c r="AT51" s="225" t="s">
        <v>97</v>
      </c>
      <c r="AU51" s="212" t="s">
        <v>86</v>
      </c>
      <c r="AV51" s="212" t="s">
        <v>98</v>
      </c>
      <c r="AW51" s="110" t="s">
        <v>94</v>
      </c>
      <c r="AX51" s="110" t="s">
        <v>95</v>
      </c>
      <c r="AY51" s="110" t="s">
        <v>83</v>
      </c>
      <c r="AZ51" s="188" t="s">
        <v>99</v>
      </c>
    </row>
    <row r="52" spans="1:66">
      <c r="A52" s="158">
        <v>4.2195999999999998</v>
      </c>
      <c r="B52" s="159">
        <v>0.59311000000000003</v>
      </c>
      <c r="C52" s="159">
        <v>1623.8</v>
      </c>
      <c r="D52" s="158">
        <v>5.8226E-2</v>
      </c>
      <c r="E52" s="159">
        <v>54.357999999999997</v>
      </c>
      <c r="G52" s="158">
        <v>4.2195999999999998</v>
      </c>
      <c r="H52" s="159">
        <v>0.50510999999999995</v>
      </c>
      <c r="I52" s="159">
        <v>1475.5</v>
      </c>
      <c r="J52" s="158">
        <v>6.2039999999999998E-2</v>
      </c>
      <c r="K52" s="159">
        <v>57.948999999999998</v>
      </c>
      <c r="AC52" s="159">
        <v>0.50510999999999995</v>
      </c>
      <c r="AD52" s="159">
        <v>1475.5</v>
      </c>
      <c r="AE52" s="158">
        <v>6.2039999999999998E-2</v>
      </c>
      <c r="AF52" s="159">
        <v>57.948999999999998</v>
      </c>
      <c r="AG52" s="93">
        <f t="shared" si="18"/>
        <v>4.5221171254661501</v>
      </c>
      <c r="AH52" s="161">
        <v>49</v>
      </c>
      <c r="AI52" s="158">
        <v>4.2195999999999998</v>
      </c>
      <c r="AJ52" s="88">
        <f t="shared" si="4"/>
        <v>1.0499999999999954E-3</v>
      </c>
      <c r="AK52" s="88">
        <f t="shared" si="19"/>
        <v>4.43057999999998E-3</v>
      </c>
      <c r="AL52" s="245" t="s">
        <v>107</v>
      </c>
      <c r="AM52" s="245"/>
      <c r="AO52" s="291" t="s">
        <v>89</v>
      </c>
      <c r="AP52" s="291" t="s">
        <v>150</v>
      </c>
      <c r="AQ52" s="215" t="s">
        <v>90</v>
      </c>
      <c r="AR52" s="135">
        <v>6.15</v>
      </c>
      <c r="AS52" s="138">
        <f>$BC$15*EXP(AR52/$BC$13)+$BC$16*EXP(AR52/$BC$14)+$BC$17</f>
        <v>1.294909630102711</v>
      </c>
      <c r="AT52" s="106">
        <f>SUM(AJ4:AJ112)</f>
        <v>0.52730999999999995</v>
      </c>
      <c r="AU52" s="109">
        <f>SUM(AK4:AK112)</f>
        <v>0.67244721699999788</v>
      </c>
      <c r="AV52" s="139">
        <f>AU52/AT52</f>
        <v>1.2752407824619256</v>
      </c>
      <c r="AW52" s="143">
        <v>0.64</v>
      </c>
      <c r="AX52" s="216">
        <v>33.242400000000004</v>
      </c>
      <c r="AY52" s="132">
        <f>0.25*AV52</f>
        <v>0.31881019561548141</v>
      </c>
      <c r="AZ52" s="224">
        <f>-$BC$3*EXP(-((AV52*AY52/$BC$4)^$BC$5))-$BC$3*EXP(-(((AV52-AV52*AY52)/$BC$4)^$BC$5))</f>
        <v>6.7557116138601003</v>
      </c>
    </row>
    <row r="53" spans="1:66" ht="16" customHeight="1">
      <c r="A53" s="158">
        <v>4.3673000000000002</v>
      </c>
      <c r="B53" s="159">
        <v>0.59389000000000003</v>
      </c>
      <c r="C53" s="159">
        <v>1624.5</v>
      </c>
      <c r="D53" s="158">
        <v>5.9921000000000002E-2</v>
      </c>
      <c r="E53" s="159">
        <v>53.834000000000003</v>
      </c>
      <c r="G53" s="158">
        <v>4.3673000000000002</v>
      </c>
      <c r="H53" s="159">
        <v>0.50590999999999997</v>
      </c>
      <c r="I53" s="159">
        <v>1476.2</v>
      </c>
      <c r="J53" s="158">
        <v>5.6727E-2</v>
      </c>
      <c r="K53" s="159">
        <v>51.036000000000001</v>
      </c>
      <c r="AC53" s="159">
        <v>0.50590999999999997</v>
      </c>
      <c r="AD53" s="159">
        <v>1476.2</v>
      </c>
      <c r="AE53" s="158">
        <v>5.6727E-2</v>
      </c>
      <c r="AF53" s="159">
        <v>51.036000000000001</v>
      </c>
      <c r="AG53" s="93">
        <f t="shared" si="18"/>
        <v>4.5521150100852807</v>
      </c>
      <c r="AH53" s="161">
        <v>50</v>
      </c>
      <c r="AI53" s="158">
        <v>4.3673000000000002</v>
      </c>
      <c r="AJ53" s="88">
        <f t="shared" si="4"/>
        <v>8.0000000000002292E-4</v>
      </c>
      <c r="AK53" s="88">
        <f t="shared" si="19"/>
        <v>3.4938400000001004E-3</v>
      </c>
      <c r="AL53" s="214" t="s">
        <v>60</v>
      </c>
      <c r="AM53" s="214" t="s">
        <v>69</v>
      </c>
      <c r="AO53" s="292"/>
      <c r="AP53" s="292"/>
      <c r="AQ53" s="107" t="s">
        <v>149</v>
      </c>
      <c r="AR53" s="135">
        <v>10.07</v>
      </c>
      <c r="AS53" s="138">
        <f>$BC$15*EXP(AR53/$BC$13)+$BC$16*EXP(AR53/$BC$14)+$BC$17</f>
        <v>0.82123391568301551</v>
      </c>
      <c r="AT53" s="105">
        <f>SUM(AJ4:AJ112)</f>
        <v>0.52730999999999995</v>
      </c>
      <c r="AU53" s="113">
        <f>SUM(AK4:AK112)</f>
        <v>0.67244721699999788</v>
      </c>
      <c r="AV53" s="140">
        <f>AU53/AT53</f>
        <v>1.2752407824619256</v>
      </c>
      <c r="AW53" s="131">
        <v>0.64</v>
      </c>
      <c r="AX53" s="100">
        <v>33.242400000000004</v>
      </c>
      <c r="AY53" s="189">
        <f>0.25*AV53</f>
        <v>0.31881019561548141</v>
      </c>
      <c r="AZ53" s="226">
        <f>-$BC$3*EXP(-((AV53*AY53/$BC$4)^$BC$5))-$BC$3*EXP(-(((AV53-AV53*AY53)/$BC$4)^$BC$5))</f>
        <v>6.7557116138601003</v>
      </c>
    </row>
    <row r="54" spans="1:66">
      <c r="A54" s="158">
        <v>4.5201000000000002</v>
      </c>
      <c r="B54" s="159">
        <v>0.59489999999999998</v>
      </c>
      <c r="C54" s="159">
        <v>1625.4</v>
      </c>
      <c r="D54" s="158">
        <v>6.5055000000000002E-2</v>
      </c>
      <c r="E54" s="159">
        <v>56.63</v>
      </c>
      <c r="G54" s="158">
        <v>4.5201000000000002</v>
      </c>
      <c r="H54" s="159">
        <v>0.50680000000000003</v>
      </c>
      <c r="I54" s="159">
        <v>1477</v>
      </c>
      <c r="J54" s="158">
        <v>7.3388999999999996E-2</v>
      </c>
      <c r="K54" s="159">
        <v>63.64</v>
      </c>
      <c r="AC54" s="159">
        <v>0.50680000000000003</v>
      </c>
      <c r="AD54" s="159">
        <v>1477</v>
      </c>
      <c r="AE54" s="158">
        <v>7.3388999999999996E-2</v>
      </c>
      <c r="AF54" s="159">
        <v>63.64</v>
      </c>
      <c r="AG54" s="93">
        <f t="shared" si="18"/>
        <v>4.5787889718408961</v>
      </c>
      <c r="AH54" s="161">
        <v>51</v>
      </c>
      <c r="AI54" s="158">
        <v>4.5201000000000002</v>
      </c>
      <c r="AJ54" s="88">
        <f t="shared" si="4"/>
        <v>8.9000000000005741E-4</v>
      </c>
      <c r="AK54" s="88">
        <f t="shared" si="19"/>
        <v>4.0228890000002593E-3</v>
      </c>
      <c r="AL54" s="186">
        <v>0.94</v>
      </c>
      <c r="AM54" s="88">
        <f>AI4*AJ4*AL54</f>
        <v>0.14743411200000001</v>
      </c>
      <c r="AO54" s="292"/>
      <c r="AP54" s="296" t="s">
        <v>151</v>
      </c>
      <c r="AQ54" s="212" t="s">
        <v>90</v>
      </c>
      <c r="AR54" s="216" t="s">
        <v>152</v>
      </c>
      <c r="AS54" s="139" t="s">
        <v>152</v>
      </c>
      <c r="AT54" s="194">
        <f>SUM(AJ5:AJ112)+AJ4*AL54</f>
        <v>0.5126058</v>
      </c>
      <c r="AU54" s="227">
        <f>SUM(AK5:AK112)+AM54</f>
        <v>0.66303652899999799</v>
      </c>
      <c r="AV54" s="136">
        <f>AU54/AT54</f>
        <v>1.2934627914861634</v>
      </c>
      <c r="AW54" s="143">
        <v>0.64</v>
      </c>
      <c r="AX54" s="211">
        <v>33.242400000000004</v>
      </c>
      <c r="AY54" s="133">
        <f>0.275*AV54</f>
        <v>0.35570226765869495</v>
      </c>
      <c r="AZ54" s="224">
        <f>-$BC$3*EXP(-((AV54*AY54/$BC$4)^$BC$5))-$BC$3*EXP(-(((AV54-AV54*AY54)/$BC$4)^$BC$5))</f>
        <v>6.1635497367757495</v>
      </c>
    </row>
    <row r="55" spans="1:66">
      <c r="A55" s="158">
        <v>4.6783999999999999</v>
      </c>
      <c r="B55" s="159">
        <v>0.59584000000000004</v>
      </c>
      <c r="C55" s="159">
        <v>1626.2</v>
      </c>
      <c r="D55" s="158">
        <v>4.8046999999999999E-2</v>
      </c>
      <c r="E55" s="159">
        <v>40.595999999999997</v>
      </c>
      <c r="G55" s="158">
        <v>4.6783999999999999</v>
      </c>
      <c r="H55" s="159">
        <v>0.5081</v>
      </c>
      <c r="I55" s="159">
        <v>1478.1</v>
      </c>
      <c r="J55" s="158">
        <v>6.4879000000000006E-2</v>
      </c>
      <c r="K55" s="159">
        <v>54.857999999999997</v>
      </c>
      <c r="AC55" s="159">
        <v>0.5081</v>
      </c>
      <c r="AD55" s="159">
        <v>1478.1</v>
      </c>
      <c r="AE55" s="158">
        <v>6.4879000000000006E-2</v>
      </c>
      <c r="AF55" s="159">
        <v>54.857999999999997</v>
      </c>
      <c r="AG55" s="93">
        <f t="shared" si="18"/>
        <v>4.6024509998106629</v>
      </c>
      <c r="AH55" s="161">
        <v>52</v>
      </c>
      <c r="AI55" s="158">
        <v>4.6783999999999999</v>
      </c>
      <c r="AJ55" s="88">
        <f t="shared" si="4"/>
        <v>1.2999999999999678E-3</v>
      </c>
      <c r="AK55" s="88">
        <f t="shared" si="19"/>
        <v>6.0819199999998493E-3</v>
      </c>
      <c r="AL55" s="214">
        <v>1</v>
      </c>
      <c r="AM55" s="88">
        <f>AI4*AJ4*AL55</f>
        <v>0.15684480000000001</v>
      </c>
      <c r="AO55" s="293"/>
      <c r="AP55" s="297"/>
      <c r="AQ55" s="213" t="s">
        <v>149</v>
      </c>
      <c r="AR55" s="100" t="s">
        <v>152</v>
      </c>
      <c r="AS55" s="140" t="s">
        <v>152</v>
      </c>
      <c r="AT55" s="210">
        <f>SUM(AJ5:AJ33)+AJ4*AL55</f>
        <v>0.48516999999999999</v>
      </c>
      <c r="AU55" s="228">
        <f>SUM(AK5:AK33)+AM55</f>
        <v>0.39779057599999995</v>
      </c>
      <c r="AV55" s="137">
        <f>AU55/AT55</f>
        <v>0.8198993672321041</v>
      </c>
      <c r="AW55" s="131">
        <v>0.64</v>
      </c>
      <c r="AX55" s="130">
        <v>2.1947999999999999</v>
      </c>
      <c r="AY55" s="189">
        <f>0.5*AV55</f>
        <v>0.40994968361605205</v>
      </c>
      <c r="AZ55" s="226">
        <f>-$BC$3*EXP(-((AV55*AY55/$BC$4)^$BC$5))-$BC$3*EXP(-(((AV55-AV55*AY55)/$BC$4)^$BC$5))</f>
        <v>10.563415276873409</v>
      </c>
    </row>
    <row r="56" spans="1:66">
      <c r="A56" s="158">
        <v>4.8421000000000003</v>
      </c>
      <c r="B56" s="159">
        <v>0.59633999999999998</v>
      </c>
      <c r="C56" s="159">
        <v>1626.6</v>
      </c>
      <c r="D56" s="158">
        <v>5.6177999999999999E-2</v>
      </c>
      <c r="E56" s="159">
        <v>45.308999999999997</v>
      </c>
      <c r="G56" s="158">
        <v>4.8421000000000003</v>
      </c>
      <c r="H56" s="159">
        <v>0.50873999999999997</v>
      </c>
      <c r="I56" s="159">
        <v>1478.7</v>
      </c>
      <c r="J56" s="158">
        <v>6.3949000000000006E-2</v>
      </c>
      <c r="K56" s="159">
        <v>51.637</v>
      </c>
      <c r="AC56" s="159">
        <v>0.50873999999999997</v>
      </c>
      <c r="AD56" s="159">
        <v>1478.7</v>
      </c>
      <c r="AE56" s="158">
        <v>6.3949000000000006E-2</v>
      </c>
      <c r="AF56" s="159">
        <v>51.637</v>
      </c>
      <c r="AG56" s="93">
        <f t="shared" si="18"/>
        <v>4.6233222599490009</v>
      </c>
      <c r="AH56" s="161">
        <v>53</v>
      </c>
      <c r="AI56" s="158">
        <v>4.8421000000000003</v>
      </c>
      <c r="AJ56" s="88">
        <f t="shared" si="4"/>
        <v>6.3999999999997392E-4</v>
      </c>
      <c r="AK56" s="88">
        <f t="shared" si="19"/>
        <v>3.098943999999874E-3</v>
      </c>
      <c r="AL56" s="88"/>
      <c r="AM56" s="88"/>
      <c r="AO56" s="127"/>
      <c r="AP56" s="128"/>
      <c r="AQ56" s="127"/>
      <c r="AR56" s="96"/>
      <c r="AS56" s="138"/>
      <c r="AT56" s="111"/>
      <c r="AU56" s="111"/>
      <c r="AV56" s="138"/>
      <c r="AW56" s="111"/>
      <c r="AX56" s="96"/>
      <c r="AY56" s="111"/>
    </row>
    <row r="57" spans="1:66" ht="16" customHeight="1">
      <c r="A57" s="158">
        <v>5.0115999999999996</v>
      </c>
      <c r="B57" s="159">
        <v>0.59752000000000005</v>
      </c>
      <c r="C57" s="159">
        <v>1627.5</v>
      </c>
      <c r="D57" s="158">
        <v>6.7329E-2</v>
      </c>
      <c r="E57" s="159">
        <v>52.984999999999999</v>
      </c>
      <c r="G57" s="158">
        <v>5.0115999999999996</v>
      </c>
      <c r="H57" s="159">
        <v>0.51002000000000003</v>
      </c>
      <c r="I57" s="159">
        <v>1479.7</v>
      </c>
      <c r="J57" s="158">
        <v>7.8044000000000002E-2</v>
      </c>
      <c r="K57" s="159">
        <v>61.335000000000001</v>
      </c>
      <c r="AC57" s="159">
        <v>0.51002000000000003</v>
      </c>
      <c r="AD57" s="159">
        <v>1479.7</v>
      </c>
      <c r="AE57" s="158">
        <v>7.8044000000000002E-2</v>
      </c>
      <c r="AF57" s="159">
        <v>61.335000000000001</v>
      </c>
      <c r="AG57" s="93">
        <f t="shared" si="18"/>
        <v>4.6416832856815589</v>
      </c>
      <c r="AH57" s="161">
        <v>54</v>
      </c>
      <c r="AI57" s="158">
        <v>5.0115999999999996</v>
      </c>
      <c r="AJ57" s="88">
        <f t="shared" si="4"/>
        <v>1.2800000000000589E-3</v>
      </c>
      <c r="AK57" s="88">
        <f t="shared" si="19"/>
        <v>6.4148480000002948E-3</v>
      </c>
      <c r="AL57" s="88"/>
      <c r="AM57" s="88"/>
      <c r="AO57" s="291" t="s">
        <v>153</v>
      </c>
      <c r="AP57" s="291" t="s">
        <v>150</v>
      </c>
      <c r="AQ57" s="215" t="s">
        <v>90</v>
      </c>
      <c r="AR57" s="194">
        <v>6.19</v>
      </c>
      <c r="AS57" s="136">
        <f>$BC$15*EXP(AR57/$BC$13)+$BC$16*EXP(AR57/$BC$14)+$BC$17</f>
        <v>1.2871058436057674</v>
      </c>
      <c r="AT57" s="106">
        <f>SUM(AJ4:AJ112)</f>
        <v>0.52730999999999995</v>
      </c>
      <c r="AU57" s="109">
        <f>SUM(AK4:AK112)</f>
        <v>0.67244721699999788</v>
      </c>
      <c r="AV57" s="139">
        <f>AU57/AT57</f>
        <v>1.2752407824619256</v>
      </c>
      <c r="AW57" s="143">
        <v>0.64</v>
      </c>
      <c r="AX57" s="216">
        <v>33.242400000000004</v>
      </c>
      <c r="AY57" s="132">
        <f>0.25*AV57</f>
        <v>0.31881019561548141</v>
      </c>
      <c r="AZ57" s="224">
        <f>-$BC$3*EXP(-((AV57*AY57/$BC$4)^$BC$5))-$BC$3*EXP(-(((AV57-AV57*AY57)/$BC$4)^$BC$5))</f>
        <v>6.7557116138601003</v>
      </c>
    </row>
    <row r="58" spans="1:66">
      <c r="A58" s="158">
        <v>5.1870000000000003</v>
      </c>
      <c r="B58" s="159">
        <v>0.59835000000000005</v>
      </c>
      <c r="C58" s="159">
        <v>1628.2</v>
      </c>
      <c r="D58" s="158">
        <v>3.6468E-2</v>
      </c>
      <c r="E58" s="159">
        <v>27.899000000000001</v>
      </c>
      <c r="G58" s="158">
        <v>5.1870000000000003</v>
      </c>
      <c r="H58" s="159">
        <v>0.51107000000000002</v>
      </c>
      <c r="I58" s="159">
        <v>1480.5</v>
      </c>
      <c r="J58" s="158">
        <v>5.4186999999999999E-2</v>
      </c>
      <c r="K58" s="159">
        <v>41.292999999999999</v>
      </c>
      <c r="AC58" s="159">
        <v>0.51107000000000002</v>
      </c>
      <c r="AD58" s="159">
        <v>1480.5</v>
      </c>
      <c r="AE58" s="158">
        <v>5.4186999999999999E-2</v>
      </c>
      <c r="AF58" s="159">
        <v>41.292999999999999</v>
      </c>
      <c r="AG58" s="93">
        <f t="shared" si="18"/>
        <v>4.6577605762648577</v>
      </c>
      <c r="AH58" s="161">
        <v>55</v>
      </c>
      <c r="AI58" s="158">
        <v>5.1870000000000003</v>
      </c>
      <c r="AJ58" s="88">
        <f t="shared" si="4"/>
        <v>1.0499999999999954E-3</v>
      </c>
      <c r="AK58" s="88">
        <f t="shared" si="19"/>
        <v>5.4463499999999766E-3</v>
      </c>
      <c r="AL58" s="88"/>
      <c r="AM58" s="88"/>
      <c r="AO58" s="292"/>
      <c r="AP58" s="292"/>
      <c r="AQ58" s="107" t="s">
        <v>149</v>
      </c>
      <c r="AR58" s="210">
        <v>4.8099999999999996</v>
      </c>
      <c r="AS58" s="137">
        <f>$BC$15*EXP(AR58/$BC$13)+$BC$16*EXP(AR58/$BC$14)+$BC$17</f>
        <v>1.6129196335658293</v>
      </c>
      <c r="AT58" s="230">
        <f>SUM(AJ9:AJ117)</f>
        <v>0.22320999999999996</v>
      </c>
      <c r="AU58" s="111">
        <f>SUM(AK9:AK117)</f>
        <v>0.47410977699999823</v>
      </c>
      <c r="AV58" s="138">
        <f>AU58/AT58</f>
        <v>2.1240525827695818</v>
      </c>
      <c r="AW58" s="131">
        <v>0.64</v>
      </c>
      <c r="AX58" s="96">
        <v>33.242400000000004</v>
      </c>
      <c r="AY58" s="189">
        <f>0.25*AV58</f>
        <v>0.53101314569239544</v>
      </c>
      <c r="AZ58" s="226">
        <f>-$BC$3*EXP(-((AV58*AY58/$BC$4)^$BC$5))-$BC$3*EXP(-(((AV58-AV58*AY58)/$BC$4)^$BC$5))</f>
        <v>2.0204119373012159</v>
      </c>
    </row>
    <row r="59" spans="1:66">
      <c r="A59" s="158">
        <v>5.3689999999999998</v>
      </c>
      <c r="B59" s="159">
        <v>0.59860999999999998</v>
      </c>
      <c r="C59" s="159">
        <v>1628.4</v>
      </c>
      <c r="D59" s="158">
        <v>1.4625000000000001E-2</v>
      </c>
      <c r="E59" s="159">
        <v>10.744</v>
      </c>
      <c r="G59" s="158">
        <v>5.3689999999999998</v>
      </c>
      <c r="H59" s="159">
        <v>0.51163999999999998</v>
      </c>
      <c r="I59" s="159">
        <v>1480.9</v>
      </c>
      <c r="J59" s="158">
        <v>3.0747E-2</v>
      </c>
      <c r="K59" s="159">
        <v>22.61</v>
      </c>
      <c r="AC59" s="159">
        <v>0.51163999999999998</v>
      </c>
      <c r="AD59" s="159">
        <v>1480.9</v>
      </c>
      <c r="AE59" s="158">
        <v>3.0747E-2</v>
      </c>
      <c r="AF59" s="159">
        <v>22.61</v>
      </c>
      <c r="AG59" s="93">
        <f t="shared" si="18"/>
        <v>4.6718150924774653</v>
      </c>
      <c r="AH59" s="161">
        <v>56</v>
      </c>
      <c r="AI59" s="158">
        <v>5.3689999999999998</v>
      </c>
      <c r="AJ59" s="88">
        <f t="shared" si="4"/>
        <v>5.6999999999995943E-4</v>
      </c>
      <c r="AK59" s="88">
        <f t="shared" si="19"/>
        <v>3.0603299999997819E-3</v>
      </c>
      <c r="AL59" s="186">
        <v>0.5</v>
      </c>
      <c r="AM59" s="88">
        <f>AI9*AJ9*AL59</f>
        <v>5.7501249999999992E-3</v>
      </c>
      <c r="AO59" s="292"/>
      <c r="AP59" s="296" t="s">
        <v>151</v>
      </c>
      <c r="AQ59" s="212" t="s">
        <v>90</v>
      </c>
      <c r="AR59" s="216" t="s">
        <v>152</v>
      </c>
      <c r="AS59" s="139" t="s">
        <v>152</v>
      </c>
      <c r="AT59" s="194">
        <f>SUM(AJ5:AJ112)+AJ4*AL59</f>
        <v>0.40477499999999994</v>
      </c>
      <c r="AU59" s="227">
        <f>SUM(AK5:AK112)+AM59</f>
        <v>0.52135254199999803</v>
      </c>
      <c r="AV59" s="136">
        <f>AU59/AT59</f>
        <v>1.2880057859304506</v>
      </c>
      <c r="AW59" s="109">
        <v>0.64</v>
      </c>
      <c r="AX59" s="110">
        <v>33.242400000000004</v>
      </c>
      <c r="AY59" s="136">
        <f>0.28*AV59</f>
        <v>0.36064162006052619</v>
      </c>
      <c r="AZ59" s="224">
        <f>-$BC$3*EXP(-((AV59*AY59/$BC$4)^$BC$5))-$BC$3*EXP(-(((AV59-AV59*AY59)/$BC$4)^$BC$5))</f>
        <v>6.150039972856149</v>
      </c>
    </row>
    <row r="60" spans="1:66">
      <c r="A60" s="158">
        <v>5.556</v>
      </c>
      <c r="B60" s="159">
        <v>0.59879000000000004</v>
      </c>
      <c r="C60" s="159">
        <v>1628.5</v>
      </c>
      <c r="D60" s="158">
        <v>4.3838000000000002E-2</v>
      </c>
      <c r="E60" s="159">
        <v>30.634</v>
      </c>
      <c r="G60" s="158">
        <v>5.556</v>
      </c>
      <c r="H60" s="159">
        <v>0.51198999999999995</v>
      </c>
      <c r="I60" s="159">
        <v>1481.2</v>
      </c>
      <c r="J60" s="158">
        <v>2.8389000000000001E-2</v>
      </c>
      <c r="K60" s="159">
        <v>20.033999999999999</v>
      </c>
      <c r="AC60" s="159">
        <v>0.51198999999999995</v>
      </c>
      <c r="AD60" s="159">
        <v>1481.2</v>
      </c>
      <c r="AE60" s="158">
        <v>2.8389000000000001E-2</v>
      </c>
      <c r="AF60" s="159">
        <v>20.033999999999999</v>
      </c>
      <c r="AG60" s="93">
        <f t="shared" si="18"/>
        <v>4.6839340313188025</v>
      </c>
      <c r="AH60" s="161">
        <v>57</v>
      </c>
      <c r="AI60" s="158">
        <v>5.556</v>
      </c>
      <c r="AJ60" s="88">
        <f t="shared" si="4"/>
        <v>3.4999999999996145E-4</v>
      </c>
      <c r="AK60" s="88">
        <f t="shared" si="19"/>
        <v>1.9445999999997859E-3</v>
      </c>
      <c r="AL60" s="214">
        <v>0.16</v>
      </c>
      <c r="AM60" s="88">
        <f>AI9*AJ9*AL60</f>
        <v>1.8400399999999998E-3</v>
      </c>
      <c r="AO60" s="293"/>
      <c r="AP60" s="297"/>
      <c r="AQ60" s="213" t="s">
        <v>149</v>
      </c>
      <c r="AR60" s="100" t="s">
        <v>152</v>
      </c>
      <c r="AS60" s="140" t="s">
        <v>152</v>
      </c>
      <c r="AT60" s="210">
        <f>SUM(AJ5:AJ112)+AJ4*AL60</f>
        <v>0.32145119999999994</v>
      </c>
      <c r="AU60" s="228">
        <f>SUM(AK5:AK112)+AM60</f>
        <v>0.51744245699999802</v>
      </c>
      <c r="AV60" s="137">
        <f>AU60/AT60</f>
        <v>1.6097076539144919</v>
      </c>
      <c r="AW60" s="113">
        <v>0.64</v>
      </c>
      <c r="AX60" s="182">
        <v>33.242400000000004</v>
      </c>
      <c r="AY60" s="137">
        <f>0.42*AV60</f>
        <v>0.67607721464408654</v>
      </c>
      <c r="AZ60" s="226">
        <f>-$BC$3*EXP(-((AV60*AY60/$BC$4)^$BC$5))-$BC$3*EXP(-(((AV60-AV60*AY60)/$BC$4)^$BC$5))</f>
        <v>4.7085195527514765</v>
      </c>
    </row>
    <row r="61" spans="1:66">
      <c r="A61" s="158">
        <v>5.7510000000000003</v>
      </c>
      <c r="B61" s="159">
        <v>0.59991000000000005</v>
      </c>
      <c r="C61" s="159">
        <v>1629.3</v>
      </c>
      <c r="D61" s="158">
        <v>6.5458000000000002E-2</v>
      </c>
      <c r="E61" s="159">
        <v>44.878999999999998</v>
      </c>
      <c r="G61" s="158">
        <v>5.7510000000000003</v>
      </c>
      <c r="H61" s="159">
        <v>0.51248000000000005</v>
      </c>
      <c r="I61" s="159">
        <v>1481.5</v>
      </c>
      <c r="J61" s="158">
        <v>5.4087000000000003E-2</v>
      </c>
      <c r="K61" s="159">
        <v>36.738999999999997</v>
      </c>
      <c r="AC61" s="159">
        <v>0.51248000000000005</v>
      </c>
      <c r="AD61" s="159">
        <v>1481.5</v>
      </c>
      <c r="AE61" s="158">
        <v>5.4087000000000003E-2</v>
      </c>
      <c r="AF61" s="159">
        <v>36.738999999999997</v>
      </c>
      <c r="AG61" s="93">
        <f t="shared" si="18"/>
        <v>4.6944932732940163</v>
      </c>
      <c r="AH61" s="161">
        <v>58</v>
      </c>
      <c r="AI61" s="158">
        <v>5.7510000000000003</v>
      </c>
      <c r="AJ61" s="88">
        <f t="shared" si="4"/>
        <v>4.9000000000010147E-4</v>
      </c>
      <c r="AK61" s="88">
        <f t="shared" si="19"/>
        <v>2.8179900000005836E-3</v>
      </c>
      <c r="AL61" s="88"/>
      <c r="AM61" s="88"/>
      <c r="AO61" s="91"/>
      <c r="AP61" s="214"/>
      <c r="AQ61" s="214"/>
      <c r="AR61" s="214"/>
      <c r="AS61" s="214"/>
      <c r="AT61" s="214"/>
      <c r="AV61" s="91"/>
      <c r="AW61" s="91"/>
      <c r="AX61" s="91"/>
      <c r="AY61" s="91"/>
    </row>
    <row r="62" spans="1:66">
      <c r="A62" s="158">
        <v>5.952</v>
      </c>
      <c r="B62" s="159">
        <v>0.60074000000000005</v>
      </c>
      <c r="C62" s="159">
        <v>1629.8</v>
      </c>
      <c r="D62" s="158">
        <v>3.9146E-2</v>
      </c>
      <c r="E62" s="159">
        <v>26.048999999999999</v>
      </c>
      <c r="G62" s="158">
        <v>5.952</v>
      </c>
      <c r="H62" s="159">
        <v>0.51361000000000001</v>
      </c>
      <c r="I62" s="159">
        <v>1482.3</v>
      </c>
      <c r="J62" s="158">
        <v>5.8362999999999998E-2</v>
      </c>
      <c r="K62" s="159">
        <v>38.752000000000002</v>
      </c>
      <c r="AC62" s="159">
        <v>0.51361000000000001</v>
      </c>
      <c r="AD62" s="159">
        <v>1482.3</v>
      </c>
      <c r="AE62" s="158">
        <v>5.8362999999999998E-2</v>
      </c>
      <c r="AF62" s="159">
        <v>38.752000000000002</v>
      </c>
      <c r="AG62" s="93">
        <f t="shared" si="18"/>
        <v>4.7035438009662718</v>
      </c>
      <c r="AH62" s="161">
        <v>59</v>
      </c>
      <c r="AI62" s="158">
        <v>5.952</v>
      </c>
      <c r="AJ62" s="88">
        <f t="shared" si="4"/>
        <v>1.1299999999999644E-3</v>
      </c>
      <c r="AK62" s="88">
        <f t="shared" si="19"/>
        <v>6.7257599999997883E-3</v>
      </c>
      <c r="AL62" s="88"/>
      <c r="AM62" s="88"/>
      <c r="AO62" s="91"/>
      <c r="AP62" s="214"/>
      <c r="AQ62" s="214"/>
      <c r="AR62" s="214"/>
      <c r="AS62" s="88"/>
      <c r="AT62" s="88"/>
      <c r="AU62" s="91"/>
      <c r="AV62" s="91"/>
      <c r="AW62" s="91"/>
      <c r="AX62" s="91"/>
      <c r="AY62" s="270" t="s">
        <v>134</v>
      </c>
      <c r="AZ62" s="271"/>
    </row>
    <row r="63" spans="1:66">
      <c r="A63" s="158">
        <v>6.16</v>
      </c>
      <c r="B63" s="159">
        <v>0.60107999999999995</v>
      </c>
      <c r="C63" s="159">
        <v>1630.1</v>
      </c>
      <c r="D63" s="158">
        <v>1.9781E-2</v>
      </c>
      <c r="E63" s="159">
        <v>12.657999999999999</v>
      </c>
      <c r="G63" s="158">
        <v>6.16</v>
      </c>
      <c r="H63" s="159">
        <v>0.51422999999999996</v>
      </c>
      <c r="I63" s="159">
        <v>1482.7</v>
      </c>
      <c r="J63" s="158">
        <v>3.3454999999999999E-2</v>
      </c>
      <c r="K63" s="159">
        <v>21.44</v>
      </c>
      <c r="AC63" s="159">
        <v>0.51422999999999996</v>
      </c>
      <c r="AD63" s="159">
        <v>1482.7</v>
      </c>
      <c r="AE63" s="158">
        <v>3.3454999999999999E-2</v>
      </c>
      <c r="AF63" s="159">
        <v>21.44</v>
      </c>
      <c r="AG63" s="93">
        <f t="shared" si="18"/>
        <v>4.7112989487957577</v>
      </c>
      <c r="AH63" s="161">
        <v>60</v>
      </c>
      <c r="AI63" s="158">
        <v>6.16</v>
      </c>
      <c r="AJ63" s="88">
        <f t="shared" si="4"/>
        <v>6.1999999999995392E-4</v>
      </c>
      <c r="AK63" s="88">
        <f t="shared" si="19"/>
        <v>3.8191999999997164E-3</v>
      </c>
      <c r="AL63" s="88"/>
      <c r="AM63" s="88"/>
      <c r="AO63" s="91"/>
      <c r="AP63" s="96"/>
      <c r="AQ63" s="96"/>
      <c r="AR63" s="96"/>
      <c r="AS63" s="127"/>
      <c r="AT63" s="127"/>
      <c r="AU63" s="128"/>
      <c r="AV63" s="128"/>
      <c r="AW63" s="128"/>
      <c r="AX63" s="128"/>
      <c r="AY63" s="272"/>
      <c r="AZ63" s="273"/>
    </row>
    <row r="64" spans="1:66">
      <c r="A64" s="158">
        <v>6.3760000000000003</v>
      </c>
      <c r="B64" s="159">
        <v>0.60133000000000003</v>
      </c>
      <c r="C64" s="159">
        <v>1630.2</v>
      </c>
      <c r="D64" s="158">
        <v>1.5913E-2</v>
      </c>
      <c r="E64" s="159">
        <v>9.8236000000000008</v>
      </c>
      <c r="G64" s="158">
        <v>6.3760000000000003</v>
      </c>
      <c r="H64" s="159">
        <v>0.51461000000000001</v>
      </c>
      <c r="I64" s="159">
        <v>1482.9</v>
      </c>
      <c r="J64" s="158">
        <v>2.5419000000000001E-2</v>
      </c>
      <c r="K64" s="159">
        <v>15.679</v>
      </c>
      <c r="AC64" s="159">
        <v>0.51461000000000001</v>
      </c>
      <c r="AD64" s="159">
        <v>1482.9</v>
      </c>
      <c r="AE64" s="158">
        <v>2.5419000000000001E-2</v>
      </c>
      <c r="AF64" s="159">
        <v>15.679</v>
      </c>
      <c r="AG64" s="93">
        <f t="shared" si="18"/>
        <v>4.7179339611008002</v>
      </c>
      <c r="AH64" s="161">
        <v>61</v>
      </c>
      <c r="AI64" s="158">
        <v>6.3760000000000003</v>
      </c>
      <c r="AJ64" s="88">
        <f t="shared" si="4"/>
        <v>3.8000000000004697E-4</v>
      </c>
      <c r="AK64" s="88">
        <f t="shared" si="19"/>
        <v>2.4228800000002998E-3</v>
      </c>
      <c r="AL64" s="88"/>
      <c r="AM64" s="88"/>
      <c r="AP64" s="153"/>
      <c r="AQ64" s="153"/>
      <c r="AR64" s="96"/>
      <c r="AS64" s="127"/>
      <c r="AT64" s="127"/>
      <c r="AU64" s="96"/>
      <c r="AV64" s="96"/>
      <c r="AW64" s="96"/>
      <c r="AX64" s="229"/>
      <c r="AY64" s="270" t="s">
        <v>135</v>
      </c>
      <c r="AZ64" s="271"/>
    </row>
    <row r="65" spans="1:52">
      <c r="A65" s="158">
        <v>6.5990000000000002</v>
      </c>
      <c r="B65" s="159">
        <v>0.60155999999999998</v>
      </c>
      <c r="C65" s="159">
        <v>1630.4</v>
      </c>
      <c r="D65" s="158">
        <v>1.9106999999999999E-2</v>
      </c>
      <c r="E65" s="159">
        <v>11.343999999999999</v>
      </c>
      <c r="G65" s="158">
        <v>6.5990000000000002</v>
      </c>
      <c r="H65" s="159">
        <v>0.51498999999999995</v>
      </c>
      <c r="I65" s="159">
        <v>1483.1</v>
      </c>
      <c r="J65" s="158">
        <v>2.4424999999999999E-2</v>
      </c>
      <c r="K65" s="159">
        <v>14.564</v>
      </c>
      <c r="AC65" s="159">
        <v>0.51498999999999995</v>
      </c>
      <c r="AD65" s="159">
        <v>1483.1</v>
      </c>
      <c r="AE65" s="158">
        <v>2.4424999999999999E-2</v>
      </c>
      <c r="AF65" s="159">
        <v>14.564</v>
      </c>
      <c r="AG65" s="93">
        <f t="shared" si="18"/>
        <v>4.723549620561605</v>
      </c>
      <c r="AH65" s="161">
        <v>62</v>
      </c>
      <c r="AI65" s="158">
        <v>6.5990000000000002</v>
      </c>
      <c r="AJ65" s="88">
        <f t="shared" si="4"/>
        <v>3.7999999999993594E-4</v>
      </c>
      <c r="AK65" s="88">
        <f t="shared" si="19"/>
        <v>2.5076199999995775E-3</v>
      </c>
      <c r="AP65" s="153"/>
      <c r="AQ65" s="153"/>
      <c r="AR65" s="135"/>
      <c r="AS65" s="135"/>
      <c r="AT65" s="138"/>
      <c r="AU65" s="96"/>
      <c r="AV65" s="135"/>
      <c r="AW65" s="135"/>
      <c r="AX65" s="138"/>
      <c r="AY65" s="272"/>
      <c r="AZ65" s="273"/>
    </row>
    <row r="66" spans="1:52">
      <c r="A66" s="158">
        <v>6.83</v>
      </c>
      <c r="B66" s="159">
        <v>0.60189999999999999</v>
      </c>
      <c r="C66" s="159">
        <v>1630.6</v>
      </c>
      <c r="D66" s="158">
        <v>3.6415000000000003E-2</v>
      </c>
      <c r="E66" s="159">
        <v>20.835000000000001</v>
      </c>
      <c r="G66" s="158">
        <v>6.83</v>
      </c>
      <c r="H66" s="159">
        <v>0.51534000000000002</v>
      </c>
      <c r="I66" s="159">
        <v>1483.3</v>
      </c>
      <c r="J66" s="158">
        <v>3.8996999999999997E-2</v>
      </c>
      <c r="K66" s="159">
        <v>22.297999999999998</v>
      </c>
      <c r="AC66" s="159">
        <v>0.51534000000000002</v>
      </c>
      <c r="AD66" s="159">
        <v>1483.3</v>
      </c>
      <c r="AE66" s="158">
        <v>3.8996999999999997E-2</v>
      </c>
      <c r="AF66" s="159">
        <v>22.297999999999998</v>
      </c>
      <c r="AG66" s="93">
        <f t="shared" si="18"/>
        <v>4.7282955589375755</v>
      </c>
      <c r="AH66" s="161">
        <v>63</v>
      </c>
      <c r="AI66" s="158">
        <v>6.83</v>
      </c>
      <c r="AJ66" s="88">
        <f t="shared" si="4"/>
        <v>3.5000000000007248E-4</v>
      </c>
      <c r="AK66" s="88">
        <f t="shared" si="19"/>
        <v>2.3905000000004951E-3</v>
      </c>
      <c r="AL66" s="163"/>
      <c r="AM66" s="88"/>
      <c r="AP66" s="153"/>
      <c r="AQ66" s="153"/>
      <c r="AR66" s="135"/>
      <c r="AS66" s="135"/>
      <c r="AT66" s="138"/>
      <c r="AU66" s="96"/>
      <c r="AV66" s="135"/>
      <c r="AW66" s="135"/>
      <c r="AX66" s="138"/>
    </row>
    <row r="67" spans="1:52">
      <c r="A67" s="158">
        <v>7.069</v>
      </c>
      <c r="B67" s="159">
        <v>0.60265000000000002</v>
      </c>
      <c r="C67" s="159">
        <v>1631</v>
      </c>
      <c r="D67" s="158">
        <v>4.7507000000000001E-2</v>
      </c>
      <c r="E67" s="159">
        <v>26.449000000000002</v>
      </c>
      <c r="G67" s="158">
        <v>7.069</v>
      </c>
      <c r="H67" s="159">
        <v>0.51615</v>
      </c>
      <c r="I67" s="159">
        <v>1483.8</v>
      </c>
      <c r="J67" s="158">
        <v>5.3224E-2</v>
      </c>
      <c r="K67" s="159">
        <v>29.619</v>
      </c>
      <c r="AC67" s="159">
        <v>0.51615</v>
      </c>
      <c r="AD67" s="159">
        <v>1483.8</v>
      </c>
      <c r="AE67" s="158">
        <v>5.3224E-2</v>
      </c>
      <c r="AF67" s="159">
        <v>29.619</v>
      </c>
      <c r="AG67" s="93">
        <f t="shared" si="18"/>
        <v>4.7322809767878127</v>
      </c>
      <c r="AH67" s="161">
        <v>64</v>
      </c>
      <c r="AI67" s="158">
        <v>7.069</v>
      </c>
      <c r="AJ67" s="88">
        <f t="shared" si="4"/>
        <v>8.099999999999774E-4</v>
      </c>
      <c r="AK67" s="88">
        <f t="shared" si="19"/>
        <v>5.7258899999998404E-3</v>
      </c>
      <c r="AL67" s="88"/>
      <c r="AM67" s="88"/>
      <c r="AP67" s="153"/>
      <c r="AQ67" s="96"/>
      <c r="AR67" s="135"/>
      <c r="AS67" s="135"/>
      <c r="AT67" s="223"/>
      <c r="AU67" s="96"/>
      <c r="AV67" s="135"/>
      <c r="AW67" s="135"/>
      <c r="AX67" s="138"/>
    </row>
    <row r="68" spans="1:52">
      <c r="A68" s="158">
        <v>7.3170000000000002</v>
      </c>
      <c r="B68" s="159">
        <v>0.60333000000000003</v>
      </c>
      <c r="C68" s="159">
        <v>1631.4</v>
      </c>
      <c r="D68" s="158">
        <v>3.7961000000000002E-2</v>
      </c>
      <c r="E68" s="159">
        <v>20.472000000000001</v>
      </c>
      <c r="G68" s="158">
        <v>7.3170000000000002</v>
      </c>
      <c r="H68" s="159">
        <v>0.51693</v>
      </c>
      <c r="I68" s="159">
        <v>1484.2</v>
      </c>
      <c r="J68" s="158">
        <v>4.1000000000000002E-2</v>
      </c>
      <c r="K68" s="159">
        <v>22.137</v>
      </c>
      <c r="AC68" s="159">
        <v>0.51693</v>
      </c>
      <c r="AD68" s="159">
        <v>1484.2</v>
      </c>
      <c r="AE68" s="158">
        <v>4.1000000000000002E-2</v>
      </c>
      <c r="AF68" s="159">
        <v>22.137</v>
      </c>
      <c r="AG68" s="93">
        <f t="shared" ref="AG68:AG99" si="21">4.75+($BC$3*EXP(-((AI68/2/$BC$4)^$BC$5))+$BC$3*EXP(-((AI68/2/$BC$4)^$BC$5)))</f>
        <v>4.7356191577738569</v>
      </c>
      <c r="AH68" s="161">
        <v>65</v>
      </c>
      <c r="AI68" s="158">
        <v>7.3170000000000002</v>
      </c>
      <c r="AJ68" s="88">
        <f t="shared" si="4"/>
        <v>7.8000000000000291E-4</v>
      </c>
      <c r="AK68" s="88">
        <f t="shared" ref="AK68:AK99" si="22">AI68*AJ68</f>
        <v>5.7072600000000213E-3</v>
      </c>
      <c r="AL68" s="88"/>
      <c r="AM68" s="88"/>
      <c r="AP68" s="153"/>
      <c r="AQ68" s="96"/>
      <c r="AR68" s="135"/>
      <c r="AS68" s="135"/>
      <c r="AT68" s="223"/>
      <c r="AU68" s="96"/>
      <c r="AV68" s="135"/>
      <c r="AW68" s="135"/>
      <c r="AX68" s="138"/>
    </row>
    <row r="69" spans="1:52" ht="24">
      <c r="A69" s="158">
        <v>7.5730000000000004</v>
      </c>
      <c r="B69" s="159">
        <v>0.60377999999999998</v>
      </c>
      <c r="C69" s="159">
        <v>1631.6</v>
      </c>
      <c r="D69" s="158">
        <v>2.4517000000000001E-2</v>
      </c>
      <c r="E69" s="159">
        <v>12.785</v>
      </c>
      <c r="G69" s="158">
        <v>7.5730000000000004</v>
      </c>
      <c r="H69" s="159">
        <v>0.51737999999999995</v>
      </c>
      <c r="I69" s="159">
        <v>1484.5</v>
      </c>
      <c r="J69" s="158">
        <v>2.5291000000000001E-2</v>
      </c>
      <c r="K69" s="159">
        <v>13.177</v>
      </c>
      <c r="AC69" s="159">
        <v>0.51737999999999995</v>
      </c>
      <c r="AD69" s="159">
        <v>1484.5</v>
      </c>
      <c r="AE69" s="158">
        <v>2.5291000000000001E-2</v>
      </c>
      <c r="AF69" s="159">
        <v>13.177</v>
      </c>
      <c r="AG69" s="93">
        <f t="shared" si="21"/>
        <v>4.7383856781570985</v>
      </c>
      <c r="AH69" s="161">
        <v>66</v>
      </c>
      <c r="AI69" s="158">
        <v>7.5730000000000004</v>
      </c>
      <c r="AJ69" s="88">
        <f t="shared" si="4"/>
        <v>4.4999999999995044E-4</v>
      </c>
      <c r="AK69" s="88">
        <f t="shared" si="22"/>
        <v>3.4078499999996249E-3</v>
      </c>
      <c r="AL69" s="88"/>
      <c r="AM69" s="88"/>
      <c r="AP69" s="275" t="s">
        <v>154</v>
      </c>
      <c r="AQ69" s="275"/>
      <c r="AR69" s="275"/>
      <c r="AS69" s="275"/>
      <c r="AT69" s="275"/>
      <c r="AU69" s="275"/>
      <c r="AV69" s="275"/>
      <c r="AW69" s="275"/>
      <c r="AX69" s="275"/>
      <c r="AY69" s="275"/>
    </row>
    <row r="70" spans="1:52">
      <c r="A70" s="158">
        <v>7.8379000000000003</v>
      </c>
      <c r="B70" s="159">
        <v>0.60406000000000004</v>
      </c>
      <c r="C70" s="159">
        <v>1631.7</v>
      </c>
      <c r="D70" s="158">
        <v>2.0841999999999999E-2</v>
      </c>
      <c r="E70" s="159">
        <v>10.436999999999999</v>
      </c>
      <c r="G70" s="158">
        <v>7.8379000000000003</v>
      </c>
      <c r="H70" s="159">
        <v>0.51768000000000003</v>
      </c>
      <c r="I70" s="159">
        <v>1484.6</v>
      </c>
      <c r="J70" s="158">
        <v>2.0594999999999999E-2</v>
      </c>
      <c r="K70" s="159">
        <v>10.331</v>
      </c>
      <c r="AC70" s="159">
        <v>0.51768000000000003</v>
      </c>
      <c r="AD70" s="159">
        <v>1484.6</v>
      </c>
      <c r="AE70" s="158">
        <v>2.0594999999999999E-2</v>
      </c>
      <c r="AF70" s="159">
        <v>10.331</v>
      </c>
      <c r="AG70" s="93">
        <f t="shared" si="21"/>
        <v>4.7406720496073484</v>
      </c>
      <c r="AH70" s="161">
        <v>67</v>
      </c>
      <c r="AI70" s="158">
        <v>7.8379000000000003</v>
      </c>
      <c r="AJ70" s="88">
        <f t="shared" ref="AJ70:AJ112" si="23">AC70-AC69</f>
        <v>3.0000000000007798E-4</v>
      </c>
      <c r="AK70" s="88">
        <f t="shared" si="22"/>
        <v>2.3513700000006113E-3</v>
      </c>
      <c r="AL70" s="88"/>
      <c r="AM70" s="88"/>
      <c r="AN70" s="88"/>
      <c r="AO70" s="88"/>
      <c r="AP70" s="89"/>
      <c r="AQ70" s="276" t="s">
        <v>96</v>
      </c>
      <c r="AR70" s="277"/>
      <c r="AS70" s="278"/>
      <c r="AT70" s="279" t="s">
        <v>93</v>
      </c>
      <c r="AU70" s="280"/>
      <c r="AV70" s="88"/>
      <c r="AW70" s="88"/>
    </row>
    <row r="71" spans="1:52">
      <c r="A71" s="158">
        <v>8.1121999999999996</v>
      </c>
      <c r="B71" s="159">
        <v>0.60440000000000005</v>
      </c>
      <c r="C71" s="159">
        <v>1631.9</v>
      </c>
      <c r="D71" s="158">
        <v>1.813E-2</v>
      </c>
      <c r="E71" s="159">
        <v>8.8291000000000004</v>
      </c>
      <c r="G71" s="158">
        <v>8.1121999999999996</v>
      </c>
      <c r="H71" s="159">
        <v>0.51798999999999995</v>
      </c>
      <c r="I71" s="159">
        <v>1484.8</v>
      </c>
      <c r="J71" s="158">
        <v>2.128E-2</v>
      </c>
      <c r="K71" s="159">
        <v>10.308</v>
      </c>
      <c r="AC71" s="159">
        <v>0.51798999999999995</v>
      </c>
      <c r="AD71" s="159">
        <v>1484.8</v>
      </c>
      <c r="AE71" s="158">
        <v>2.128E-2</v>
      </c>
      <c r="AF71" s="159">
        <v>10.308</v>
      </c>
      <c r="AG71" s="93">
        <f t="shared" si="21"/>
        <v>4.742552154449184</v>
      </c>
      <c r="AH71" s="161">
        <v>68</v>
      </c>
      <c r="AI71" s="158">
        <v>8.1121999999999996</v>
      </c>
      <c r="AJ71" s="88">
        <f t="shared" si="23"/>
        <v>3.0999999999992145E-4</v>
      </c>
      <c r="AK71" s="88">
        <f t="shared" si="22"/>
        <v>2.5147819999993626E-3</v>
      </c>
      <c r="AL71" s="88"/>
      <c r="AM71" s="88"/>
      <c r="AN71" s="88"/>
      <c r="AO71" s="221" t="s">
        <v>157</v>
      </c>
      <c r="AP71" s="110" t="s">
        <v>158</v>
      </c>
      <c r="AQ71" s="233" t="s">
        <v>97</v>
      </c>
      <c r="AR71" s="221" t="s">
        <v>86</v>
      </c>
      <c r="AS71" s="219" t="s">
        <v>98</v>
      </c>
      <c r="AT71" s="218" t="s">
        <v>94</v>
      </c>
      <c r="AU71" s="110" t="s">
        <v>95</v>
      </c>
      <c r="AV71" s="110" t="s">
        <v>83</v>
      </c>
      <c r="AW71" s="188" t="s">
        <v>99</v>
      </c>
    </row>
    <row r="72" spans="1:52">
      <c r="A72" s="158">
        <v>8.3961000000000006</v>
      </c>
      <c r="B72" s="159">
        <v>0.60460000000000003</v>
      </c>
      <c r="C72" s="159">
        <v>1632</v>
      </c>
      <c r="D72" s="158">
        <v>1.6480000000000002E-2</v>
      </c>
      <c r="E72" s="159">
        <v>7.6882999999999999</v>
      </c>
      <c r="G72" s="158">
        <v>8.3961000000000006</v>
      </c>
      <c r="H72" s="159">
        <v>0.51832</v>
      </c>
      <c r="I72" s="159">
        <v>1484.9</v>
      </c>
      <c r="J72" s="158">
        <v>2.1576999999999999E-2</v>
      </c>
      <c r="K72" s="159">
        <v>10.111000000000001</v>
      </c>
      <c r="AC72" s="159">
        <v>0.51832</v>
      </c>
      <c r="AD72" s="159">
        <v>1484.9</v>
      </c>
      <c r="AE72" s="158">
        <v>2.1576999999999999E-2</v>
      </c>
      <c r="AF72" s="159">
        <v>10.111000000000001</v>
      </c>
      <c r="AG72" s="93">
        <f t="shared" si="21"/>
        <v>4.744088381889652</v>
      </c>
      <c r="AH72" s="161">
        <v>69</v>
      </c>
      <c r="AI72" s="158">
        <v>8.3961000000000006</v>
      </c>
      <c r="AJ72" s="88">
        <f t="shared" si="23"/>
        <v>3.3000000000005247E-4</v>
      </c>
      <c r="AK72" s="88">
        <f t="shared" si="22"/>
        <v>2.7707130000004408E-3</v>
      </c>
      <c r="AL72" s="88"/>
      <c r="AM72" s="88"/>
      <c r="AN72" s="88"/>
      <c r="AO72" s="254" t="s">
        <v>155</v>
      </c>
      <c r="AP72" s="274"/>
      <c r="AQ72" s="106">
        <f>SUM(AJ4:AJ112)</f>
        <v>0.52730999999999995</v>
      </c>
      <c r="AR72" s="143">
        <f>SUM(AK4:AK112)</f>
        <v>0.67244721699999788</v>
      </c>
      <c r="AS72" s="139">
        <f>AR72/AQ72</f>
        <v>1.2752407824619256</v>
      </c>
      <c r="AT72" s="143">
        <v>0.64</v>
      </c>
      <c r="AU72" s="220">
        <v>33.242400000000004</v>
      </c>
      <c r="AV72" s="132">
        <f>0.25*AS72</f>
        <v>0.31881019561548141</v>
      </c>
      <c r="AW72" s="144">
        <f>-$BC$3*EXP(-((AS72*AV72/$BC$4)^$BC$5))-$BC$3*EXP(-(((AS72-AS72*AV72)/$BC$4)^$BC$5))</f>
        <v>6.7557116138601003</v>
      </c>
      <c r="AY72" s="270" t="s">
        <v>134</v>
      </c>
      <c r="AZ72" s="271"/>
    </row>
    <row r="73" spans="1:52">
      <c r="A73" s="158">
        <v>8.69</v>
      </c>
      <c r="B73" s="159">
        <v>0.60489999999999999</v>
      </c>
      <c r="C73" s="159">
        <v>1632.1</v>
      </c>
      <c r="D73" s="158">
        <v>3.5449000000000001E-2</v>
      </c>
      <c r="E73" s="159">
        <v>15.925000000000001</v>
      </c>
      <c r="G73" s="158">
        <v>8.69</v>
      </c>
      <c r="H73" s="159">
        <v>0.51863999999999999</v>
      </c>
      <c r="I73" s="159">
        <v>1485.1</v>
      </c>
      <c r="J73" s="158">
        <v>2.0029999999999999E-2</v>
      </c>
      <c r="K73" s="159">
        <v>9.0734999999999992</v>
      </c>
      <c r="AC73" s="159">
        <v>0.51863999999999999</v>
      </c>
      <c r="AD73" s="159">
        <v>1485.1</v>
      </c>
      <c r="AE73" s="158">
        <v>2.0029999999999999E-2</v>
      </c>
      <c r="AF73" s="159">
        <v>9.0734999999999992</v>
      </c>
      <c r="AG73" s="93">
        <f t="shared" si="21"/>
        <v>4.7453363760913492</v>
      </c>
      <c r="AH73" s="161">
        <v>70</v>
      </c>
      <c r="AI73" s="158">
        <v>8.69</v>
      </c>
      <c r="AJ73" s="88">
        <f t="shared" si="23"/>
        <v>3.1999999999998696E-4</v>
      </c>
      <c r="AK73" s="88">
        <f t="shared" si="22"/>
        <v>2.7807999999998867E-3</v>
      </c>
      <c r="AL73" s="88"/>
      <c r="AM73" s="88"/>
      <c r="AO73" s="110" t="s">
        <v>156</v>
      </c>
      <c r="AP73" s="224">
        <v>0.37</v>
      </c>
      <c r="AQ73" s="111">
        <f>SUM(AJ4:AJ6)</f>
        <v>0.27961999999999998</v>
      </c>
      <c r="AR73" s="181">
        <f>SUM(AK4:AK6)</f>
        <v>0.18026249999999999</v>
      </c>
      <c r="AS73" s="138">
        <f>AR73/AQ73</f>
        <v>0.644669551534225</v>
      </c>
      <c r="AT73" s="181">
        <v>0.64</v>
      </c>
      <c r="AU73" s="93">
        <v>0.69399999999999995</v>
      </c>
      <c r="AV73" s="133">
        <f>0.25*AS73</f>
        <v>0.16116738788355625</v>
      </c>
      <c r="AW73" s="164">
        <f>-$BC$3*EXP(-((AS73*AV73/$BC$4)^$BC$5))-$BC$3*EXP(-(((AS73-AS73*AV73)/$BC$4)^$BC$5))</f>
        <v>17.645384455016089</v>
      </c>
      <c r="AY73" s="272"/>
      <c r="AZ73" s="273"/>
    </row>
    <row r="74" spans="1:52" ht="16" customHeight="1">
      <c r="A74" s="158">
        <v>8.9940999999999995</v>
      </c>
      <c r="B74" s="159">
        <v>0.60565999999999998</v>
      </c>
      <c r="C74" s="159">
        <v>1632.5</v>
      </c>
      <c r="D74" s="158">
        <v>4.2130000000000001E-2</v>
      </c>
      <c r="E74" s="159">
        <v>18.486999999999998</v>
      </c>
      <c r="G74" s="158">
        <v>8.9940999999999995</v>
      </c>
      <c r="H74" s="159">
        <v>0.51892000000000005</v>
      </c>
      <c r="I74" s="159">
        <v>1485.2</v>
      </c>
      <c r="J74" s="158">
        <v>3.3195000000000002E-2</v>
      </c>
      <c r="K74" s="159">
        <v>14.406000000000001</v>
      </c>
      <c r="AC74" s="159">
        <v>0.51892000000000005</v>
      </c>
      <c r="AD74" s="159">
        <v>1485.2</v>
      </c>
      <c r="AE74" s="158">
        <v>3.3195000000000002E-2</v>
      </c>
      <c r="AF74" s="159">
        <v>14.406000000000001</v>
      </c>
      <c r="AG74" s="93">
        <f t="shared" si="21"/>
        <v>4.7463435089046424</v>
      </c>
      <c r="AH74" s="161">
        <v>71</v>
      </c>
      <c r="AI74" s="158">
        <v>8.9940999999999995</v>
      </c>
      <c r="AJ74" s="88">
        <f t="shared" si="23"/>
        <v>2.8000000000005798E-4</v>
      </c>
      <c r="AK74" s="88">
        <f t="shared" si="22"/>
        <v>2.5183480000005214E-3</v>
      </c>
      <c r="AL74" s="88"/>
      <c r="AM74" s="88"/>
      <c r="AO74" s="180">
        <v>1</v>
      </c>
      <c r="AP74" s="234">
        <f>(AO74+1)*$AP$73</f>
        <v>0.74</v>
      </c>
      <c r="AQ74" s="111">
        <f>SUM(AJ7:AJ12)</f>
        <v>8.0589999999999995E-2</v>
      </c>
      <c r="AR74" s="181">
        <f>SUM(AK7:AK12)</f>
        <v>6.4799969999999998E-2</v>
      </c>
      <c r="AS74" s="138">
        <f>AR74/AQ74</f>
        <v>0.8040696116143442</v>
      </c>
      <c r="AT74" s="181">
        <v>0.72299999999999998</v>
      </c>
      <c r="AU74" s="111">
        <v>0.88900000000000001</v>
      </c>
      <c r="AV74" s="133">
        <f>0.25*AS74</f>
        <v>0.20101740290358605</v>
      </c>
      <c r="AW74" s="164">
        <f>-$BC$3*EXP(-((AS74*AV74/$BC$4)^$BC$5))-$BC$3*EXP(-(((AS74-AS74*AV74)/$BC$4)^$BC$5))</f>
        <v>14.036588376337949</v>
      </c>
      <c r="AY74" s="270" t="s">
        <v>135</v>
      </c>
      <c r="AZ74" s="271"/>
    </row>
    <row r="75" spans="1:52">
      <c r="A75" s="158">
        <v>9.3088999999999995</v>
      </c>
      <c r="B75" s="159">
        <v>0.60616000000000003</v>
      </c>
      <c r="C75" s="159">
        <v>1632.7</v>
      </c>
      <c r="D75" s="158">
        <v>2.9957000000000001E-2</v>
      </c>
      <c r="E75" s="159">
        <v>12.677</v>
      </c>
      <c r="G75" s="158">
        <v>9.3088999999999995</v>
      </c>
      <c r="H75" s="159">
        <v>0.51963000000000004</v>
      </c>
      <c r="I75" s="159">
        <v>1485.5</v>
      </c>
      <c r="J75" s="158">
        <v>5.6259999999999998E-2</v>
      </c>
      <c r="K75" s="159">
        <v>23.702999999999999</v>
      </c>
      <c r="AC75" s="159">
        <v>0.51963000000000004</v>
      </c>
      <c r="AD75" s="159">
        <v>1485.5</v>
      </c>
      <c r="AE75" s="158">
        <v>5.6259999999999998E-2</v>
      </c>
      <c r="AF75" s="159">
        <v>23.702999999999999</v>
      </c>
      <c r="AG75" s="93">
        <f t="shared" si="21"/>
        <v>4.7471515442158099</v>
      </c>
      <c r="AH75" s="161">
        <v>72</v>
      </c>
      <c r="AI75" s="158">
        <v>9.3088999999999995</v>
      </c>
      <c r="AJ75" s="88">
        <f t="shared" si="23"/>
        <v>7.0999999999998842E-4</v>
      </c>
      <c r="AK75" s="88">
        <f t="shared" si="22"/>
        <v>6.6093189999998922E-3</v>
      </c>
      <c r="AL75" s="88"/>
      <c r="AM75" s="88"/>
      <c r="AO75" s="180">
        <v>2</v>
      </c>
      <c r="AP75" s="234">
        <f>(AO75+1)*$AP$73</f>
        <v>1.1099999999999999</v>
      </c>
      <c r="AQ75" s="111">
        <f>SUM(AJ13:AJ19)</f>
        <v>8.9430000000000009E-2</v>
      </c>
      <c r="AR75" s="181">
        <f>SUM(AK13:AK19)</f>
        <v>9.4859280000000004E-2</v>
      </c>
      <c r="AS75" s="138">
        <f>AR75/AQ75</f>
        <v>1.0607098289164709</v>
      </c>
      <c r="AT75" s="181">
        <v>0.92600000000000005</v>
      </c>
      <c r="AU75" s="96">
        <v>2.1947999999999999</v>
      </c>
      <c r="AV75" s="133">
        <f>0.25*AS75</f>
        <v>0.26517745722911773</v>
      </c>
      <c r="AW75" s="164">
        <f>-$BC$3*EXP(-((AS75*AV75/$BC$4)^$BC$5))-$BC$3*EXP(-(((AS75-AS75*AV75)/$BC$4)^$BC$5))</f>
        <v>9.5048255129288002</v>
      </c>
      <c r="AY75" s="272"/>
      <c r="AZ75" s="273"/>
    </row>
    <row r="76" spans="1:52">
      <c r="A76" s="158">
        <v>9.6347000000000005</v>
      </c>
      <c r="B76" s="159">
        <v>0.60655000000000003</v>
      </c>
      <c r="C76" s="159">
        <v>1632.9</v>
      </c>
      <c r="D76" s="158">
        <v>2.5420000000000002E-2</v>
      </c>
      <c r="E76" s="159">
        <v>10.384</v>
      </c>
      <c r="G76" s="158">
        <v>9.6347000000000005</v>
      </c>
      <c r="H76" s="159">
        <v>0.52059999999999995</v>
      </c>
      <c r="I76" s="159">
        <v>1485.9</v>
      </c>
      <c r="J76" s="158">
        <v>4.4696E-2</v>
      </c>
      <c r="K76" s="159">
        <v>18.385999999999999</v>
      </c>
      <c r="AC76" s="159">
        <v>0.52059999999999995</v>
      </c>
      <c r="AD76" s="159">
        <v>1485.9</v>
      </c>
      <c r="AE76" s="158">
        <v>4.4696E-2</v>
      </c>
      <c r="AF76" s="159">
        <v>18.385999999999999</v>
      </c>
      <c r="AG76" s="93">
        <f t="shared" si="21"/>
        <v>4.7477954974571812</v>
      </c>
      <c r="AH76" s="161">
        <v>73</v>
      </c>
      <c r="AI76" s="158">
        <v>9.6347000000000005</v>
      </c>
      <c r="AJ76" s="88">
        <f t="shared" si="23"/>
        <v>9.6999999999991537E-4</v>
      </c>
      <c r="AK76" s="88">
        <f t="shared" si="22"/>
        <v>9.3456589999991856E-3</v>
      </c>
      <c r="AL76" s="88"/>
      <c r="AM76" s="88"/>
      <c r="AO76" s="180" t="s">
        <v>152</v>
      </c>
      <c r="AP76" s="222" t="s">
        <v>152</v>
      </c>
      <c r="AQ76" s="111">
        <f>SUM(AJ20:AJ24)</f>
        <v>2.1550000000000014E-2</v>
      </c>
      <c r="AR76" s="181">
        <f>SUM(AK20:AK24)</f>
        <v>2.801658000000002E-2</v>
      </c>
      <c r="AS76" s="138">
        <f>AR76/AQ76</f>
        <v>1.3000733178654293</v>
      </c>
      <c r="AT76" s="181">
        <v>1.2450000000000001</v>
      </c>
      <c r="AU76" s="111">
        <v>1.478</v>
      </c>
      <c r="AV76" s="133">
        <f>0.25*AS76</f>
        <v>0.32501832946635734</v>
      </c>
      <c r="AW76" s="164">
        <f>-$BC$3*EXP(-((AS76*AV76/$BC$4)^$BC$5))-$BC$3*EXP(-(((AS76-AS76*AV76)/$BC$4)^$BC$5))</f>
        <v>6.4907093974919547</v>
      </c>
    </row>
    <row r="77" spans="1:52">
      <c r="A77" s="158">
        <v>9.9719999999999995</v>
      </c>
      <c r="B77" s="159">
        <v>0.60692000000000002</v>
      </c>
      <c r="C77" s="159">
        <v>1633</v>
      </c>
      <c r="D77" s="158">
        <v>2.3292E-2</v>
      </c>
      <c r="E77" s="159">
        <v>9.1908999999999992</v>
      </c>
      <c r="G77" s="158">
        <v>9.9719999999999995</v>
      </c>
      <c r="H77" s="159">
        <v>0.52095999999999998</v>
      </c>
      <c r="I77" s="159">
        <v>1486</v>
      </c>
      <c r="J77" s="158">
        <v>2.1073000000000001E-2</v>
      </c>
      <c r="K77" s="159">
        <v>8.3331</v>
      </c>
      <c r="AC77" s="159">
        <v>0.52095999999999998</v>
      </c>
      <c r="AD77" s="159">
        <v>1486</v>
      </c>
      <c r="AE77" s="158">
        <v>2.1073000000000001E-2</v>
      </c>
      <c r="AF77" s="159">
        <v>8.3331</v>
      </c>
      <c r="AG77" s="93">
        <f t="shared" si="21"/>
        <v>4.7483054504980835</v>
      </c>
      <c r="AH77" s="161">
        <v>74</v>
      </c>
      <c r="AI77" s="158">
        <v>9.9719999999999995</v>
      </c>
      <c r="AJ77" s="88">
        <f t="shared" si="23"/>
        <v>3.6000000000002697E-4</v>
      </c>
      <c r="AK77" s="88">
        <f t="shared" si="22"/>
        <v>3.5899200000002688E-3</v>
      </c>
      <c r="AL77" s="88"/>
      <c r="AM77" s="88"/>
      <c r="AO77" s="180">
        <v>3</v>
      </c>
      <c r="AP77" s="234">
        <f>(AO77+1)*$AP$73</f>
        <v>1.48</v>
      </c>
      <c r="AQ77" s="119" t="s">
        <v>152</v>
      </c>
      <c r="AR77" s="180" t="s">
        <v>152</v>
      </c>
      <c r="AS77" s="217" t="s">
        <v>152</v>
      </c>
      <c r="AT77" s="180" t="s">
        <v>152</v>
      </c>
      <c r="AU77" s="217" t="s">
        <v>152</v>
      </c>
      <c r="AV77" s="180" t="s">
        <v>152</v>
      </c>
      <c r="AW77" s="180" t="s">
        <v>152</v>
      </c>
    </row>
    <row r="78" spans="1:52">
      <c r="A78" s="158">
        <v>10.321</v>
      </c>
      <c r="B78" s="159">
        <v>0.60724999999999996</v>
      </c>
      <c r="C78" s="159">
        <v>1633.1</v>
      </c>
      <c r="D78" s="158">
        <v>1.7687999999999999E-2</v>
      </c>
      <c r="E78" s="159">
        <v>6.7716000000000003</v>
      </c>
      <c r="G78" s="158">
        <v>10.321</v>
      </c>
      <c r="H78" s="159">
        <v>0.52122999999999997</v>
      </c>
      <c r="I78" s="159">
        <v>1486.1</v>
      </c>
      <c r="J78" s="158">
        <v>1.6548E-2</v>
      </c>
      <c r="K78" s="159">
        <v>6.3098000000000001</v>
      </c>
      <c r="AC78" s="159">
        <v>0.52122999999999997</v>
      </c>
      <c r="AD78" s="159">
        <v>1486.1</v>
      </c>
      <c r="AE78" s="158">
        <v>1.6548E-2</v>
      </c>
      <c r="AF78" s="159">
        <v>6.3098000000000001</v>
      </c>
      <c r="AG78" s="93">
        <f t="shared" si="21"/>
        <v>4.74870630763035</v>
      </c>
      <c r="AH78" s="161">
        <v>75</v>
      </c>
      <c r="AI78" s="158">
        <v>10.321</v>
      </c>
      <c r="AJ78" s="88">
        <f t="shared" si="23"/>
        <v>2.6999999999999247E-4</v>
      </c>
      <c r="AK78" s="88">
        <f t="shared" si="22"/>
        <v>2.7866699999999221E-3</v>
      </c>
      <c r="AL78" s="88"/>
      <c r="AM78" s="88"/>
      <c r="AO78" s="180">
        <v>4</v>
      </c>
      <c r="AP78" s="234">
        <f>(AO78+1)*$AP$73</f>
        <v>1.85</v>
      </c>
      <c r="AQ78" s="217" t="s">
        <v>152</v>
      </c>
      <c r="AR78" s="180" t="s">
        <v>152</v>
      </c>
      <c r="AS78" s="217" t="s">
        <v>152</v>
      </c>
      <c r="AT78" s="180" t="s">
        <v>152</v>
      </c>
      <c r="AU78" s="217" t="s">
        <v>152</v>
      </c>
      <c r="AV78" s="180" t="s">
        <v>152</v>
      </c>
      <c r="AW78" s="180" t="s">
        <v>152</v>
      </c>
    </row>
    <row r="79" spans="1:52">
      <c r="A79" s="158">
        <v>10.682</v>
      </c>
      <c r="B79" s="159">
        <v>0.60743999999999998</v>
      </c>
      <c r="C79" s="159">
        <v>1633.2</v>
      </c>
      <c r="D79" s="158">
        <v>1.1847E-2</v>
      </c>
      <c r="E79" s="159">
        <v>4.3677999999999999</v>
      </c>
      <c r="G79" s="158">
        <v>10.682</v>
      </c>
      <c r="H79" s="159">
        <v>0.52146000000000003</v>
      </c>
      <c r="I79" s="159">
        <v>1486.2</v>
      </c>
      <c r="J79" s="158">
        <v>1.4311000000000001E-2</v>
      </c>
      <c r="K79" s="159">
        <v>5.2748999999999997</v>
      </c>
      <c r="AC79" s="159">
        <v>0.52146000000000003</v>
      </c>
      <c r="AD79" s="159">
        <v>1486.2</v>
      </c>
      <c r="AE79" s="158">
        <v>1.4311000000000001E-2</v>
      </c>
      <c r="AF79" s="159">
        <v>5.2748999999999997</v>
      </c>
      <c r="AG79" s="93">
        <f t="shared" si="21"/>
        <v>4.7490191589607669</v>
      </c>
      <c r="AH79" s="161">
        <v>76</v>
      </c>
      <c r="AI79" s="158">
        <v>10.682</v>
      </c>
      <c r="AJ79" s="88">
        <f t="shared" si="23"/>
        <v>2.3000000000006349E-4</v>
      </c>
      <c r="AK79" s="88">
        <f t="shared" si="22"/>
        <v>2.4568600000006782E-3</v>
      </c>
      <c r="AL79" s="88"/>
      <c r="AM79" s="88"/>
      <c r="AN79" s="88"/>
      <c r="AO79" s="180">
        <v>5</v>
      </c>
      <c r="AP79" s="234">
        <f>(AO79+1)*$AP$73</f>
        <v>2.2199999999999998</v>
      </c>
      <c r="AQ79" s="111">
        <f>SUM(AJ30:AJ35)</f>
        <v>2.0609999999999962E-2</v>
      </c>
      <c r="AR79" s="181">
        <f>SUM(AK30:AK35)</f>
        <v>4.5514135999999913E-2</v>
      </c>
      <c r="AS79" s="138">
        <f>AR79/AQ79</f>
        <v>2.2083520621057739</v>
      </c>
      <c r="AT79" s="181">
        <v>1.915</v>
      </c>
      <c r="AU79" s="111">
        <v>2.3512</v>
      </c>
      <c r="AV79" s="133">
        <f>0.25*AS79</f>
        <v>0.55208801552644349</v>
      </c>
      <c r="AW79" s="164">
        <f>-$BC$3*EXP(-((AS79*AV79/$BC$4)^$BC$5))-$BC$3*EXP(-(((AS79-AS79*AV79)/$BC$4)^$BC$5))</f>
        <v>1.8817054500462891</v>
      </c>
    </row>
    <row r="80" spans="1:52" ht="16" customHeight="1">
      <c r="A80" s="158">
        <v>11.055999999999999</v>
      </c>
      <c r="B80" s="159">
        <v>0.60760000000000003</v>
      </c>
      <c r="C80" s="159">
        <v>1633.3</v>
      </c>
      <c r="D80" s="158">
        <v>1.2403000000000001E-2</v>
      </c>
      <c r="E80" s="159">
        <v>4.3987999999999996</v>
      </c>
      <c r="G80" s="158">
        <v>11.055999999999999</v>
      </c>
      <c r="H80" s="159">
        <v>0.52166000000000001</v>
      </c>
      <c r="I80" s="159">
        <v>1486.3</v>
      </c>
      <c r="J80" s="158">
        <v>1.406E-2</v>
      </c>
      <c r="K80" s="159">
        <v>4.9992000000000001</v>
      </c>
      <c r="AC80" s="159">
        <v>0.52166000000000001</v>
      </c>
      <c r="AD80" s="159">
        <v>1486.3</v>
      </c>
      <c r="AE80" s="158">
        <v>1.406E-2</v>
      </c>
      <c r="AF80" s="159">
        <v>4.9992000000000001</v>
      </c>
      <c r="AG80" s="93">
        <f t="shared" si="21"/>
        <v>4.7492619494938664</v>
      </c>
      <c r="AH80" s="161">
        <v>77</v>
      </c>
      <c r="AI80" s="158">
        <v>11.055999999999999</v>
      </c>
      <c r="AJ80" s="88">
        <f t="shared" si="23"/>
        <v>1.9999999999997797E-4</v>
      </c>
      <c r="AK80" s="88">
        <f t="shared" si="22"/>
        <v>2.2111999999997562E-3</v>
      </c>
      <c r="AL80" s="88"/>
      <c r="AM80" s="88"/>
      <c r="AO80" s="182">
        <v>6</v>
      </c>
      <c r="AP80" s="226">
        <f>(AO80+1)*$AP$73</f>
        <v>2.59</v>
      </c>
      <c r="AQ80" s="113">
        <f>SUM(AJ36:AJ40)</f>
        <v>5.2800000000000069E-3</v>
      </c>
      <c r="AR80" s="131">
        <f>SUM(AK36:AK40)</f>
        <v>1.3430126000000006E-2</v>
      </c>
      <c r="AS80" s="140">
        <f>AR80/AQ80</f>
        <v>2.5435844696969676</v>
      </c>
      <c r="AT80" s="131">
        <v>2.4335</v>
      </c>
      <c r="AU80" s="113">
        <v>2.7925</v>
      </c>
      <c r="AV80" s="189">
        <f>0.25*AS80</f>
        <v>0.6358961174242419</v>
      </c>
      <c r="AW80" s="183">
        <f>-$BC$3*EXP(-((AS80*AV80/$BC$4)^$BC$5))-$BC$3*EXP(-(((AS80-AS80*AV80)/$BC$4)^$BC$5))</f>
        <v>1.66801726406909</v>
      </c>
    </row>
    <row r="81" spans="1:45">
      <c r="A81" s="158">
        <v>11.443</v>
      </c>
      <c r="B81" s="159">
        <v>0.60780999999999996</v>
      </c>
      <c r="C81" s="159">
        <v>1633.3</v>
      </c>
      <c r="D81" s="158">
        <v>1.4534999999999999E-2</v>
      </c>
      <c r="E81" s="159">
        <v>4.9912999999999998</v>
      </c>
      <c r="G81" s="158">
        <v>11.443</v>
      </c>
      <c r="H81" s="159">
        <v>0.52188000000000001</v>
      </c>
      <c r="I81" s="159">
        <v>1486.4</v>
      </c>
      <c r="J81" s="158">
        <v>1.5134E-2</v>
      </c>
      <c r="K81" s="159">
        <v>5.1955999999999998</v>
      </c>
      <c r="AC81" s="159">
        <v>0.52188000000000001</v>
      </c>
      <c r="AD81" s="159">
        <v>1486.4</v>
      </c>
      <c r="AE81" s="158">
        <v>1.5134E-2</v>
      </c>
      <c r="AF81" s="159">
        <v>5.1955999999999998</v>
      </c>
      <c r="AG81" s="93">
        <f t="shared" si="21"/>
        <v>4.7494487386044124</v>
      </c>
      <c r="AH81" s="161">
        <v>78</v>
      </c>
      <c r="AI81" s="158">
        <v>11.443</v>
      </c>
      <c r="AJ81" s="88">
        <f t="shared" si="23"/>
        <v>2.1999999999999797E-4</v>
      </c>
      <c r="AK81" s="88">
        <f t="shared" si="22"/>
        <v>2.5174599999999766E-3</v>
      </c>
      <c r="AL81" s="88"/>
      <c r="AM81" s="88"/>
      <c r="AO81" s="138"/>
      <c r="AP81" s="96"/>
      <c r="AQ81" s="135"/>
      <c r="AR81" s="135"/>
      <c r="AS81" s="138"/>
    </row>
    <row r="82" spans="1:45">
      <c r="A82" s="158">
        <v>11.8436</v>
      </c>
      <c r="B82" s="159">
        <v>0.60804000000000002</v>
      </c>
      <c r="C82" s="159">
        <v>1633.4</v>
      </c>
      <c r="D82" s="158">
        <v>1.5661000000000001E-2</v>
      </c>
      <c r="E82" s="159">
        <v>5.1959999999999997</v>
      </c>
      <c r="G82" s="158">
        <v>11.8436</v>
      </c>
      <c r="H82" s="159">
        <v>0.52210999999999996</v>
      </c>
      <c r="I82" s="159">
        <v>1486.5</v>
      </c>
      <c r="J82" s="158">
        <v>1.4590000000000001E-2</v>
      </c>
      <c r="K82" s="159">
        <v>4.8487999999999998</v>
      </c>
      <c r="AC82" s="159">
        <v>0.52210999999999996</v>
      </c>
      <c r="AD82" s="159">
        <v>1486.5</v>
      </c>
      <c r="AE82" s="158">
        <v>1.4590000000000001E-2</v>
      </c>
      <c r="AF82" s="159">
        <v>4.8487999999999998</v>
      </c>
      <c r="AG82" s="93">
        <f t="shared" si="21"/>
        <v>4.749591416117072</v>
      </c>
      <c r="AH82" s="161">
        <v>79</v>
      </c>
      <c r="AI82" s="158">
        <v>11.8436</v>
      </c>
      <c r="AJ82" s="88">
        <f t="shared" si="23"/>
        <v>2.2999999999995246E-4</v>
      </c>
      <c r="AK82" s="88">
        <f t="shared" si="22"/>
        <v>2.7240279999994369E-3</v>
      </c>
      <c r="AL82" s="88"/>
      <c r="AM82" s="88"/>
    </row>
    <row r="83" spans="1:45">
      <c r="A83" s="158">
        <v>12.258100000000001</v>
      </c>
      <c r="B83" s="159">
        <v>0.60828000000000004</v>
      </c>
      <c r="C83" s="159">
        <v>1633.5</v>
      </c>
      <c r="D83" s="158">
        <v>1.4642000000000001E-2</v>
      </c>
      <c r="E83" s="159">
        <v>4.7106000000000003</v>
      </c>
      <c r="G83" s="158">
        <v>12.258100000000001</v>
      </c>
      <c r="H83" s="159">
        <v>0.52231000000000005</v>
      </c>
      <c r="I83" s="159">
        <v>1486.5</v>
      </c>
      <c r="J83" s="158">
        <v>1.2434000000000001E-2</v>
      </c>
      <c r="K83" s="159">
        <v>3.9956999999999998</v>
      </c>
      <c r="AC83" s="159">
        <v>0.52231000000000005</v>
      </c>
      <c r="AD83" s="159">
        <v>1486.5</v>
      </c>
      <c r="AE83" s="158">
        <v>1.2434000000000001E-2</v>
      </c>
      <c r="AF83" s="159">
        <v>3.9956999999999998</v>
      </c>
      <c r="AG83" s="93">
        <f t="shared" si="21"/>
        <v>4.749699512930639</v>
      </c>
      <c r="AH83" s="161">
        <v>80</v>
      </c>
      <c r="AI83" s="158">
        <v>12.258100000000001</v>
      </c>
      <c r="AJ83" s="88">
        <f t="shared" si="23"/>
        <v>2.00000000000089E-4</v>
      </c>
      <c r="AK83" s="88">
        <f t="shared" si="22"/>
        <v>2.451620000001091E-3</v>
      </c>
      <c r="AL83" s="88"/>
      <c r="AM83" s="88"/>
    </row>
    <row r="84" spans="1:45">
      <c r="A84" s="158">
        <v>12.687099999999999</v>
      </c>
      <c r="B84" s="159">
        <v>0.60848000000000002</v>
      </c>
      <c r="C84" s="159">
        <v>1633.5</v>
      </c>
      <c r="D84" s="158">
        <v>1.5644999999999999E-2</v>
      </c>
      <c r="E84" s="159">
        <v>4.8369</v>
      </c>
      <c r="G84" s="158">
        <v>12.687099999999999</v>
      </c>
      <c r="H84" s="159">
        <v>0.52248000000000006</v>
      </c>
      <c r="I84" s="159">
        <v>1486.6</v>
      </c>
      <c r="J84" s="158">
        <v>1.227E-2</v>
      </c>
      <c r="K84" s="159">
        <v>3.7951000000000001</v>
      </c>
      <c r="AC84" s="159">
        <v>0.52248000000000006</v>
      </c>
      <c r="AD84" s="159">
        <v>1486.6</v>
      </c>
      <c r="AE84" s="158">
        <v>1.227E-2</v>
      </c>
      <c r="AF84" s="159">
        <v>3.7951000000000001</v>
      </c>
      <c r="AG84" s="93">
        <f t="shared" si="21"/>
        <v>4.7497807872979507</v>
      </c>
      <c r="AH84" s="161">
        <v>81</v>
      </c>
      <c r="AI84" s="158">
        <v>12.687099999999999</v>
      </c>
      <c r="AJ84" s="88">
        <f t="shared" si="23"/>
        <v>1.7000000000000348E-4</v>
      </c>
      <c r="AK84" s="88">
        <f t="shared" si="22"/>
        <v>2.156807000000044E-3</v>
      </c>
      <c r="AL84" s="88"/>
      <c r="AM84" s="88"/>
    </row>
    <row r="85" spans="1:45">
      <c r="A85" s="158">
        <v>13.1312</v>
      </c>
      <c r="B85" s="159">
        <v>0.60875000000000001</v>
      </c>
      <c r="C85" s="159">
        <v>1633.6</v>
      </c>
      <c r="D85" s="158">
        <v>2.4225E-2</v>
      </c>
      <c r="E85" s="159">
        <v>7.2222999999999997</v>
      </c>
      <c r="G85" s="158">
        <v>13.1312</v>
      </c>
      <c r="H85" s="159">
        <v>0.52268000000000003</v>
      </c>
      <c r="I85" s="159">
        <v>1486.6</v>
      </c>
      <c r="J85" s="158">
        <v>1.3950000000000001E-2</v>
      </c>
      <c r="K85" s="159">
        <v>4.1788999999999996</v>
      </c>
      <c r="AC85" s="159">
        <v>0.52268000000000003</v>
      </c>
      <c r="AD85" s="159">
        <v>1486.6</v>
      </c>
      <c r="AE85" s="158">
        <v>1.3950000000000001E-2</v>
      </c>
      <c r="AF85" s="159">
        <v>4.1788999999999996</v>
      </c>
      <c r="AG85" s="93">
        <f t="shared" si="21"/>
        <v>4.7498414085683649</v>
      </c>
      <c r="AH85" s="161">
        <v>82</v>
      </c>
      <c r="AI85" s="158">
        <v>13.1312</v>
      </c>
      <c r="AJ85" s="88">
        <f t="shared" si="23"/>
        <v>1.9999999999997797E-4</v>
      </c>
      <c r="AK85" s="88">
        <f t="shared" si="22"/>
        <v>2.6262399999997109E-3</v>
      </c>
      <c r="AL85" s="88"/>
      <c r="AM85" s="88"/>
    </row>
    <row r="86" spans="1:45">
      <c r="A86" s="158">
        <v>13.5908</v>
      </c>
      <c r="B86" s="159">
        <v>0.60919999999999996</v>
      </c>
      <c r="C86" s="159">
        <v>1633.8</v>
      </c>
      <c r="D86" s="158">
        <v>3.0429999999999999E-2</v>
      </c>
      <c r="E86" s="159">
        <v>8.8043999999999993</v>
      </c>
      <c r="G86" s="158">
        <v>13.5908</v>
      </c>
      <c r="H86" s="159">
        <v>0.52290000000000003</v>
      </c>
      <c r="I86" s="159">
        <v>1486.7</v>
      </c>
      <c r="J86" s="158">
        <v>1.4128E-2</v>
      </c>
      <c r="K86" s="159">
        <v>4.0895999999999999</v>
      </c>
      <c r="AC86" s="159">
        <v>0.52290000000000003</v>
      </c>
      <c r="AD86" s="159">
        <v>1486.7</v>
      </c>
      <c r="AE86" s="158">
        <v>1.4128E-2</v>
      </c>
      <c r="AF86" s="159">
        <v>4.0895999999999999</v>
      </c>
      <c r="AG86" s="93">
        <f t="shared" si="21"/>
        <v>4.7498862338300167</v>
      </c>
      <c r="AH86" s="161">
        <v>83</v>
      </c>
      <c r="AI86" s="158">
        <v>13.5908</v>
      </c>
      <c r="AJ86" s="88">
        <f t="shared" si="23"/>
        <v>2.1999999999999797E-4</v>
      </c>
      <c r="AK86" s="88">
        <f t="shared" si="22"/>
        <v>2.9899759999999723E-3</v>
      </c>
      <c r="AL86" s="88"/>
      <c r="AM86" s="88"/>
    </row>
    <row r="87" spans="1:45">
      <c r="A87" s="158">
        <v>14.0664</v>
      </c>
      <c r="B87" s="159">
        <v>0.60965999999999998</v>
      </c>
      <c r="C87" s="159">
        <v>1633.9</v>
      </c>
      <c r="D87" s="158">
        <v>2.6845999999999998E-2</v>
      </c>
      <c r="E87" s="159">
        <v>7.5251000000000001</v>
      </c>
      <c r="G87" s="158">
        <v>14.0664</v>
      </c>
      <c r="H87" s="159">
        <v>0.52310000000000001</v>
      </c>
      <c r="I87" s="159">
        <v>1486.8</v>
      </c>
      <c r="J87" s="158">
        <v>1.5816E-2</v>
      </c>
      <c r="K87" s="159">
        <v>4.4120999999999997</v>
      </c>
      <c r="AC87" s="159">
        <v>0.52310000000000001</v>
      </c>
      <c r="AD87" s="159">
        <v>1486.8</v>
      </c>
      <c r="AE87" s="158">
        <v>1.5816E-2</v>
      </c>
      <c r="AF87" s="159">
        <v>4.4120999999999997</v>
      </c>
      <c r="AG87" s="93">
        <f t="shared" si="21"/>
        <v>4.7499190937275131</v>
      </c>
      <c r="AH87" s="161">
        <v>84</v>
      </c>
      <c r="AI87" s="158">
        <v>14.0664</v>
      </c>
      <c r="AJ87" s="88">
        <f t="shared" si="23"/>
        <v>1.9999999999997797E-4</v>
      </c>
      <c r="AK87" s="88">
        <f t="shared" si="22"/>
        <v>2.81327999999969E-3</v>
      </c>
      <c r="AL87" s="88"/>
      <c r="AM87" s="88"/>
    </row>
    <row r="88" spans="1:45">
      <c r="A88" s="158">
        <v>14.5588</v>
      </c>
      <c r="B88" s="159">
        <v>0.61</v>
      </c>
      <c r="C88" s="159">
        <v>1634</v>
      </c>
      <c r="D88" s="158">
        <v>1.8807999999999998E-2</v>
      </c>
      <c r="E88" s="159">
        <v>5.0983000000000001</v>
      </c>
      <c r="G88" s="158">
        <v>14.5588</v>
      </c>
      <c r="H88" s="159">
        <v>0.52337</v>
      </c>
      <c r="I88" s="159">
        <v>1486.8</v>
      </c>
      <c r="J88" s="158">
        <v>2.4656999999999998E-2</v>
      </c>
      <c r="K88" s="159">
        <v>6.6261999999999999</v>
      </c>
      <c r="AC88" s="159">
        <v>0.52337</v>
      </c>
      <c r="AD88" s="159">
        <v>1486.8</v>
      </c>
      <c r="AE88" s="158">
        <v>2.4656999999999998E-2</v>
      </c>
      <c r="AF88" s="159">
        <v>6.6261999999999999</v>
      </c>
      <c r="AG88" s="93">
        <f t="shared" si="21"/>
        <v>4.7499429817667043</v>
      </c>
      <c r="AH88" s="161">
        <v>85</v>
      </c>
      <c r="AI88" s="158">
        <v>14.5588</v>
      </c>
      <c r="AJ88" s="88">
        <f t="shared" si="23"/>
        <v>2.6999999999999247E-4</v>
      </c>
      <c r="AK88" s="88">
        <f t="shared" si="22"/>
        <v>3.9308759999998905E-3</v>
      </c>
      <c r="AL88" s="88"/>
      <c r="AM88" s="88"/>
    </row>
    <row r="89" spans="1:45">
      <c r="A89" s="158">
        <v>15.068300000000001</v>
      </c>
      <c r="B89" s="159">
        <v>0.61021999999999998</v>
      </c>
      <c r="C89" s="159">
        <v>1634</v>
      </c>
      <c r="D89" s="158">
        <v>1.2897E-2</v>
      </c>
      <c r="E89" s="159">
        <v>3.3746</v>
      </c>
      <c r="G89" s="158">
        <v>15.068300000000001</v>
      </c>
      <c r="H89" s="159">
        <v>0.52383999999999997</v>
      </c>
      <c r="I89" s="159">
        <v>1487</v>
      </c>
      <c r="J89" s="158">
        <v>2.8257000000000001E-2</v>
      </c>
      <c r="K89" s="159">
        <v>7.3864999999999998</v>
      </c>
      <c r="AC89" s="159">
        <v>0.52383999999999997</v>
      </c>
      <c r="AD89" s="159">
        <v>1487</v>
      </c>
      <c r="AE89" s="158">
        <v>2.8257000000000001E-2</v>
      </c>
      <c r="AF89" s="159">
        <v>7.3864999999999998</v>
      </c>
      <c r="AG89" s="93">
        <f t="shared" si="21"/>
        <v>4.7499601807638827</v>
      </c>
      <c r="AH89" s="161">
        <v>86</v>
      </c>
      <c r="AI89" s="158">
        <v>15.068300000000001</v>
      </c>
      <c r="AJ89" s="88">
        <f t="shared" si="23"/>
        <v>4.6999999999997044E-4</v>
      </c>
      <c r="AK89" s="88">
        <f t="shared" si="22"/>
        <v>7.0821009999995545E-3</v>
      </c>
      <c r="AL89" s="88"/>
      <c r="AM89" s="88"/>
    </row>
    <row r="90" spans="1:45">
      <c r="A90" s="158">
        <v>15.595700000000001</v>
      </c>
      <c r="B90" s="159">
        <v>0.61038999999999999</v>
      </c>
      <c r="C90" s="159">
        <v>1634.1</v>
      </c>
      <c r="D90" s="158">
        <v>1.0952999999999999E-2</v>
      </c>
      <c r="E90" s="159">
        <v>2.7614999999999998</v>
      </c>
      <c r="G90" s="158">
        <v>15.595700000000001</v>
      </c>
      <c r="H90" s="159">
        <v>0.52420999999999995</v>
      </c>
      <c r="I90" s="159">
        <v>1487.1</v>
      </c>
      <c r="J90" s="158">
        <v>2.3675999999999999E-2</v>
      </c>
      <c r="K90" s="159">
        <v>5.9763999999999999</v>
      </c>
      <c r="AC90" s="159">
        <v>0.52420999999999995</v>
      </c>
      <c r="AD90" s="159">
        <v>1487.1</v>
      </c>
      <c r="AE90" s="158">
        <v>2.3675999999999999E-2</v>
      </c>
      <c r="AF90" s="159">
        <v>5.9763999999999999</v>
      </c>
      <c r="AG90" s="93">
        <f t="shared" si="21"/>
        <v>4.7499724542718456</v>
      </c>
      <c r="AH90" s="161">
        <v>87</v>
      </c>
      <c r="AI90" s="158">
        <v>15.595700000000001</v>
      </c>
      <c r="AJ90" s="88">
        <f t="shared" si="23"/>
        <v>3.6999999999998145E-4</v>
      </c>
      <c r="AK90" s="88">
        <f t="shared" si="22"/>
        <v>5.770408999999711E-3</v>
      </c>
      <c r="AL90" s="88"/>
      <c r="AM90" s="88"/>
    </row>
    <row r="91" spans="1:45">
      <c r="A91" s="158">
        <v>16.1416</v>
      </c>
      <c r="B91" s="159">
        <v>0.61055000000000004</v>
      </c>
      <c r="C91" s="159">
        <v>1634.1</v>
      </c>
      <c r="D91" s="158">
        <v>9.7484000000000008E-3</v>
      </c>
      <c r="E91" s="159">
        <v>2.3776000000000002</v>
      </c>
      <c r="G91" s="158">
        <v>16.1416</v>
      </c>
      <c r="H91" s="159">
        <v>0.52454999999999996</v>
      </c>
      <c r="I91" s="159">
        <v>1487.1</v>
      </c>
      <c r="J91" s="158">
        <v>1.6381E-2</v>
      </c>
      <c r="K91" s="159">
        <v>4.0157999999999996</v>
      </c>
      <c r="AC91" s="159">
        <v>0.52454999999999996</v>
      </c>
      <c r="AD91" s="159">
        <v>1487.1</v>
      </c>
      <c r="AE91" s="158">
        <v>1.6381E-2</v>
      </c>
      <c r="AF91" s="159">
        <v>4.0157999999999996</v>
      </c>
      <c r="AG91" s="93">
        <f t="shared" si="21"/>
        <v>4.7499811288732499</v>
      </c>
      <c r="AH91" s="161">
        <v>88</v>
      </c>
      <c r="AI91" s="158">
        <v>16.1416</v>
      </c>
      <c r="AJ91" s="88">
        <f t="shared" si="23"/>
        <v>3.4000000000000696E-4</v>
      </c>
      <c r="AK91" s="88">
        <f t="shared" si="22"/>
        <v>5.4881440000001122E-3</v>
      </c>
      <c r="AL91" s="88"/>
      <c r="AM91" s="88"/>
    </row>
    <row r="92" spans="1:45">
      <c r="A92" s="158">
        <v>16.706499999999998</v>
      </c>
      <c r="B92" s="159">
        <v>0.61068</v>
      </c>
      <c r="C92" s="159">
        <v>1634.2</v>
      </c>
      <c r="D92" s="158">
        <v>8.5681000000000004E-3</v>
      </c>
      <c r="E92" s="159">
        <v>2.0183</v>
      </c>
      <c r="G92" s="158">
        <v>16.706499999999998</v>
      </c>
      <c r="H92" s="159">
        <v>0.52470000000000006</v>
      </c>
      <c r="I92" s="159">
        <v>1487.2</v>
      </c>
      <c r="J92" s="158">
        <v>1.0092E-2</v>
      </c>
      <c r="K92" s="159">
        <v>2.3778000000000001</v>
      </c>
      <c r="AC92" s="159">
        <v>0.52470000000000006</v>
      </c>
      <c r="AD92" s="159">
        <v>1487.2</v>
      </c>
      <c r="AE92" s="158">
        <v>1.0092E-2</v>
      </c>
      <c r="AF92" s="159">
        <v>2.3778000000000001</v>
      </c>
      <c r="AG92" s="93">
        <f t="shared" si="21"/>
        <v>4.7499871986184274</v>
      </c>
      <c r="AH92" s="161">
        <v>89</v>
      </c>
      <c r="AI92" s="158">
        <v>16.706499999999998</v>
      </c>
      <c r="AJ92" s="88">
        <f t="shared" si="23"/>
        <v>1.500000000000945E-4</v>
      </c>
      <c r="AK92" s="88">
        <f t="shared" si="22"/>
        <v>2.5059750000015787E-3</v>
      </c>
      <c r="AL92" s="88"/>
      <c r="AM92" s="88"/>
    </row>
    <row r="93" spans="1:45">
      <c r="A93" s="158">
        <v>17.2912</v>
      </c>
      <c r="B93" s="159">
        <v>0.61080000000000001</v>
      </c>
      <c r="C93" s="159">
        <v>1634.2</v>
      </c>
      <c r="D93" s="158">
        <v>7.9752E-3</v>
      </c>
      <c r="E93" s="159">
        <v>1.8139000000000001</v>
      </c>
      <c r="G93" s="158">
        <v>17.2912</v>
      </c>
      <c r="H93" s="159">
        <v>0.52485000000000004</v>
      </c>
      <c r="I93" s="159">
        <v>1487.2</v>
      </c>
      <c r="J93" s="158">
        <v>9.2777999999999992E-3</v>
      </c>
      <c r="K93" s="159">
        <v>2.1120999999999999</v>
      </c>
      <c r="AC93" s="159">
        <v>0.52485000000000004</v>
      </c>
      <c r="AD93" s="159">
        <v>1487.2</v>
      </c>
      <c r="AE93" s="158">
        <v>9.2777999999999992E-3</v>
      </c>
      <c r="AF93" s="159">
        <v>2.1120999999999999</v>
      </c>
      <c r="AG93" s="93">
        <f t="shared" si="21"/>
        <v>4.7499914043564839</v>
      </c>
      <c r="AH93" s="161">
        <v>90</v>
      </c>
      <c r="AI93" s="158">
        <v>17.2912</v>
      </c>
      <c r="AJ93" s="88">
        <f t="shared" si="23"/>
        <v>1.4999999999998348E-4</v>
      </c>
      <c r="AK93" s="88">
        <f t="shared" si="22"/>
        <v>2.5936799999997143E-3</v>
      </c>
      <c r="AL93" s="88"/>
      <c r="AM93" s="88"/>
    </row>
    <row r="94" spans="1:45">
      <c r="A94" s="158">
        <v>17.8964</v>
      </c>
      <c r="B94" s="159">
        <v>0.61092000000000002</v>
      </c>
      <c r="C94" s="159">
        <v>1634.2</v>
      </c>
      <c r="D94" s="158">
        <v>7.4222999999999997E-3</v>
      </c>
      <c r="E94" s="159">
        <v>1.63</v>
      </c>
      <c r="G94" s="158">
        <v>17.8964</v>
      </c>
      <c r="H94" s="159">
        <v>0.52498</v>
      </c>
      <c r="I94" s="159">
        <v>1487.2</v>
      </c>
      <c r="J94" s="158">
        <v>8.7547000000000007E-3</v>
      </c>
      <c r="K94" s="159">
        <v>1.9240999999999999</v>
      </c>
      <c r="AC94" s="159">
        <v>0.52498</v>
      </c>
      <c r="AD94" s="159">
        <v>1487.2</v>
      </c>
      <c r="AE94" s="158">
        <v>8.7547000000000007E-3</v>
      </c>
      <c r="AF94" s="159">
        <v>1.9240999999999999</v>
      </c>
      <c r="AG94" s="93">
        <f t="shared" si="21"/>
        <v>4.7499942885815383</v>
      </c>
      <c r="AH94" s="161">
        <v>91</v>
      </c>
      <c r="AI94" s="158">
        <v>17.8964</v>
      </c>
      <c r="AJ94" s="88">
        <f t="shared" si="23"/>
        <v>1.2999999999996348E-4</v>
      </c>
      <c r="AK94" s="88">
        <f t="shared" si="22"/>
        <v>2.3265319999993465E-3</v>
      </c>
      <c r="AL94" s="88"/>
      <c r="AM94" s="88"/>
    </row>
    <row r="95" spans="1:45">
      <c r="A95" s="158">
        <v>18.5228</v>
      </c>
      <c r="B95" s="159">
        <v>0.61102999999999996</v>
      </c>
      <c r="C95" s="159">
        <v>1634.2</v>
      </c>
      <c r="D95" s="158">
        <v>6.2493999999999996E-3</v>
      </c>
      <c r="E95" s="159">
        <v>1.3318000000000001</v>
      </c>
      <c r="G95" s="158">
        <v>18.5228</v>
      </c>
      <c r="H95" s="159">
        <v>0.52510999999999997</v>
      </c>
      <c r="I95" s="159">
        <v>1487.3</v>
      </c>
      <c r="J95" s="158">
        <v>7.2766999999999997E-3</v>
      </c>
      <c r="K95" s="159">
        <v>1.5483</v>
      </c>
      <c r="AC95" s="159">
        <v>0.52510999999999997</v>
      </c>
      <c r="AD95" s="159">
        <v>1487.3</v>
      </c>
      <c r="AE95" s="158">
        <v>7.2766999999999997E-3</v>
      </c>
      <c r="AF95" s="159">
        <v>1.5483</v>
      </c>
      <c r="AG95" s="93">
        <f t="shared" si="21"/>
        <v>4.7499962456122793</v>
      </c>
      <c r="AH95" s="161">
        <v>92</v>
      </c>
      <c r="AI95" s="158">
        <v>18.5228</v>
      </c>
      <c r="AJ95" s="88">
        <f t="shared" si="23"/>
        <v>1.2999999999996348E-4</v>
      </c>
      <c r="AK95" s="88">
        <f t="shared" si="22"/>
        <v>2.4079639999993237E-3</v>
      </c>
      <c r="AL95" s="88"/>
      <c r="AM95" s="88"/>
    </row>
    <row r="96" spans="1:45">
      <c r="A96" s="158">
        <v>19.171099999999999</v>
      </c>
      <c r="B96" s="159">
        <v>0.61109999999999998</v>
      </c>
      <c r="C96" s="159">
        <v>1634.3</v>
      </c>
      <c r="D96" s="158">
        <v>5.6531000000000003E-3</v>
      </c>
      <c r="E96" s="159">
        <v>1.1560999999999999</v>
      </c>
      <c r="G96" s="158">
        <v>19.171099999999999</v>
      </c>
      <c r="H96" s="159">
        <v>0.5252</v>
      </c>
      <c r="I96" s="159">
        <v>1487.3</v>
      </c>
      <c r="J96" s="158">
        <v>6.1457999999999999E-3</v>
      </c>
      <c r="K96" s="159">
        <v>1.2582</v>
      </c>
      <c r="AC96" s="159">
        <v>0.5252</v>
      </c>
      <c r="AD96" s="159">
        <v>1487.3</v>
      </c>
      <c r="AE96" s="158">
        <v>6.1457999999999999E-3</v>
      </c>
      <c r="AF96" s="159">
        <v>1.2582</v>
      </c>
      <c r="AG96" s="93">
        <f t="shared" si="21"/>
        <v>4.7499975590817423</v>
      </c>
      <c r="AH96" s="161">
        <v>93</v>
      </c>
      <c r="AI96" s="158">
        <v>19.171099999999999</v>
      </c>
      <c r="AJ96" s="88">
        <f t="shared" si="23"/>
        <v>9.0000000000034497E-5</v>
      </c>
      <c r="AK96" s="88">
        <f t="shared" si="22"/>
        <v>1.7253990000006612E-3</v>
      </c>
      <c r="AL96" s="88"/>
      <c r="AM96" s="88"/>
    </row>
    <row r="97" spans="1:39">
      <c r="A97" s="158">
        <v>19.842099999999999</v>
      </c>
      <c r="B97" s="159">
        <v>0.61119999999999997</v>
      </c>
      <c r="C97" s="159">
        <v>1634.3</v>
      </c>
      <c r="D97" s="158">
        <v>6.7819999999999998E-3</v>
      </c>
      <c r="E97" s="159">
        <v>1.3440000000000001</v>
      </c>
      <c r="G97" s="158">
        <v>19.842099999999999</v>
      </c>
      <c r="H97" s="159">
        <v>0.52529000000000003</v>
      </c>
      <c r="I97" s="159">
        <v>1487.3</v>
      </c>
      <c r="J97" s="158">
        <v>6.9554999999999999E-3</v>
      </c>
      <c r="K97" s="159">
        <v>1.3767</v>
      </c>
      <c r="AC97" s="159">
        <v>0.52529000000000003</v>
      </c>
      <c r="AD97" s="159">
        <v>1487.3</v>
      </c>
      <c r="AE97" s="158">
        <v>6.9554999999999999E-3</v>
      </c>
      <c r="AF97" s="159">
        <v>1.3767</v>
      </c>
      <c r="AG97" s="93">
        <f t="shared" si="21"/>
        <v>4.7499984308985157</v>
      </c>
      <c r="AH97" s="161">
        <v>94</v>
      </c>
      <c r="AI97" s="158">
        <v>19.842099999999999</v>
      </c>
      <c r="AJ97" s="88">
        <f t="shared" si="23"/>
        <v>9.0000000000034497E-5</v>
      </c>
      <c r="AK97" s="88">
        <f t="shared" si="22"/>
        <v>1.7857890000006844E-3</v>
      </c>
      <c r="AL97" s="88"/>
      <c r="AM97" s="88"/>
    </row>
    <row r="98" spans="1:39">
      <c r="A98" s="158">
        <v>20.5366</v>
      </c>
      <c r="B98" s="159">
        <v>0.61131000000000002</v>
      </c>
      <c r="C98" s="159">
        <v>1634.3</v>
      </c>
      <c r="D98" s="158">
        <v>5.6893000000000004E-3</v>
      </c>
      <c r="E98" s="159">
        <v>1.099</v>
      </c>
      <c r="G98" s="158">
        <v>20.5366</v>
      </c>
      <c r="H98" s="159">
        <v>0.52541000000000004</v>
      </c>
      <c r="I98" s="159">
        <v>1487.3</v>
      </c>
      <c r="J98" s="158">
        <v>6.1241000000000004E-3</v>
      </c>
      <c r="K98" s="159">
        <v>1.1766000000000001</v>
      </c>
      <c r="AC98" s="159">
        <v>0.52541000000000004</v>
      </c>
      <c r="AD98" s="159">
        <v>1487.3</v>
      </c>
      <c r="AE98" s="158">
        <v>6.1241000000000004E-3</v>
      </c>
      <c r="AF98" s="159">
        <v>1.1766000000000001</v>
      </c>
      <c r="AG98" s="93">
        <f t="shared" si="21"/>
        <v>4.7499990029847208</v>
      </c>
      <c r="AH98" s="161">
        <v>95</v>
      </c>
      <c r="AI98" s="158">
        <v>20.5366</v>
      </c>
      <c r="AJ98" s="88">
        <f t="shared" si="23"/>
        <v>1.2000000000000899E-4</v>
      </c>
      <c r="AK98" s="88">
        <f t="shared" si="22"/>
        <v>2.4643920000001845E-3</v>
      </c>
      <c r="AL98" s="88"/>
      <c r="AM98" s="88"/>
    </row>
    <row r="99" spans="1:39">
      <c r="A99" s="158">
        <v>21.255299999999998</v>
      </c>
      <c r="B99" s="159">
        <v>0.61136999999999997</v>
      </c>
      <c r="C99" s="159">
        <v>1634.3</v>
      </c>
      <c r="D99" s="158">
        <v>3.9537000000000001E-3</v>
      </c>
      <c r="E99" s="159">
        <v>0.73126999999999998</v>
      </c>
      <c r="G99" s="158">
        <v>21.255299999999998</v>
      </c>
      <c r="H99" s="159">
        <v>0.52547999999999995</v>
      </c>
      <c r="I99" s="159">
        <v>1487.3</v>
      </c>
      <c r="J99" s="158">
        <v>5.5275000000000003E-3</v>
      </c>
      <c r="K99" s="159">
        <v>1.0213000000000001</v>
      </c>
      <c r="AC99" s="159">
        <v>0.52547999999999995</v>
      </c>
      <c r="AD99" s="159">
        <v>1487.3</v>
      </c>
      <c r="AE99" s="158">
        <v>5.5275000000000003E-3</v>
      </c>
      <c r="AF99" s="159">
        <v>1.0213000000000001</v>
      </c>
      <c r="AG99" s="93">
        <f t="shared" si="21"/>
        <v>4.7499993739524422</v>
      </c>
      <c r="AH99" s="161">
        <v>96</v>
      </c>
      <c r="AI99" s="158">
        <v>21.255299999999998</v>
      </c>
      <c r="AJ99" s="88">
        <f t="shared" si="23"/>
        <v>6.9999999999903473E-5</v>
      </c>
      <c r="AK99" s="88">
        <f t="shared" si="22"/>
        <v>1.4878709999979482E-3</v>
      </c>
      <c r="AL99" s="88"/>
      <c r="AM99" s="88"/>
    </row>
    <row r="100" spans="1:39">
      <c r="A100" s="158">
        <v>21.999300000000002</v>
      </c>
      <c r="B100" s="159">
        <v>0.61141999999999996</v>
      </c>
      <c r="C100" s="159">
        <v>1634.3</v>
      </c>
      <c r="D100" s="158">
        <v>5.2778E-3</v>
      </c>
      <c r="E100" s="159">
        <v>0.93955</v>
      </c>
      <c r="G100" s="158">
        <v>21.999300000000002</v>
      </c>
      <c r="H100" s="159">
        <v>0.52556999999999998</v>
      </c>
      <c r="I100" s="159">
        <v>1487.4</v>
      </c>
      <c r="J100" s="158">
        <v>5.6547999999999998E-3</v>
      </c>
      <c r="K100" s="159">
        <v>1.0130999999999999</v>
      </c>
      <c r="AC100" s="159">
        <v>0.52556999999999998</v>
      </c>
      <c r="AD100" s="159">
        <v>1487.4</v>
      </c>
      <c r="AE100" s="158">
        <v>5.6547999999999998E-3</v>
      </c>
      <c r="AF100" s="159">
        <v>1.0130999999999999</v>
      </c>
      <c r="AG100" s="93">
        <f t="shared" ref="AG100:AG112" si="24">4.75+($BC$3*EXP(-((AI100/2/$BC$4)^$BC$5))+$BC$3*EXP(-((AI100/2/$BC$4)^$BC$5)))</f>
        <v>4.7499996117051717</v>
      </c>
      <c r="AH100" s="161">
        <v>97</v>
      </c>
      <c r="AI100" s="158">
        <v>21.999300000000002</v>
      </c>
      <c r="AJ100" s="88">
        <f t="shared" si="23"/>
        <v>9.0000000000034497E-5</v>
      </c>
      <c r="AK100" s="88">
        <f t="shared" ref="AK100:AK112" si="25">AI100*AJ100</f>
        <v>1.9799370000007591E-3</v>
      </c>
      <c r="AL100" s="88"/>
      <c r="AM100" s="88"/>
    </row>
    <row r="101" spans="1:39">
      <c r="A101" s="158">
        <v>22.769300000000001</v>
      </c>
      <c r="B101" s="159">
        <v>0.61151999999999995</v>
      </c>
      <c r="C101" s="159">
        <v>1634.3</v>
      </c>
      <c r="D101" s="158">
        <v>5.705E-3</v>
      </c>
      <c r="E101" s="159">
        <v>0.98455000000000004</v>
      </c>
      <c r="G101" s="158">
        <v>22.769300000000001</v>
      </c>
      <c r="H101" s="159">
        <v>0.52564999999999995</v>
      </c>
      <c r="I101" s="159">
        <v>1487.4</v>
      </c>
      <c r="J101" s="158">
        <v>2.9702000000000001E-3</v>
      </c>
      <c r="K101" s="159">
        <v>0.51883000000000001</v>
      </c>
      <c r="AC101" s="159">
        <v>0.52564999999999995</v>
      </c>
      <c r="AD101" s="159">
        <v>1487.4</v>
      </c>
      <c r="AE101" s="158">
        <v>2.9702000000000001E-3</v>
      </c>
      <c r="AF101" s="159">
        <v>0.51883000000000001</v>
      </c>
      <c r="AG101" s="93">
        <f t="shared" si="24"/>
        <v>4.749999762164987</v>
      </c>
      <c r="AH101" s="161">
        <v>98</v>
      </c>
      <c r="AI101" s="158">
        <v>22.769300000000001</v>
      </c>
      <c r="AJ101" s="88">
        <f t="shared" si="23"/>
        <v>7.9999999999968985E-5</v>
      </c>
      <c r="AK101" s="88">
        <f t="shared" si="25"/>
        <v>1.821543999999294E-3</v>
      </c>
      <c r="AL101" s="88"/>
      <c r="AM101" s="88"/>
    </row>
    <row r="102" spans="1:39">
      <c r="A102" s="158">
        <v>23.566199999999998</v>
      </c>
      <c r="B102" s="159">
        <v>0.61158999999999997</v>
      </c>
      <c r="C102" s="159">
        <v>1634.3</v>
      </c>
      <c r="D102" s="158">
        <v>1.3734E-2</v>
      </c>
      <c r="E102" s="159">
        <v>2.2633000000000001</v>
      </c>
      <c r="G102" s="158">
        <v>23.566199999999998</v>
      </c>
      <c r="H102" s="159">
        <v>0.52566000000000002</v>
      </c>
      <c r="I102" s="159">
        <v>1487.4</v>
      </c>
      <c r="J102" s="158">
        <v>3.3752000000000001E-3</v>
      </c>
      <c r="K102" s="159">
        <v>0.55561000000000005</v>
      </c>
      <c r="AC102" s="159">
        <v>0.52566000000000002</v>
      </c>
      <c r="AD102" s="159">
        <v>1487.4</v>
      </c>
      <c r="AE102" s="158">
        <v>3.3752000000000001E-3</v>
      </c>
      <c r="AF102" s="159">
        <v>0.55561000000000005</v>
      </c>
      <c r="AG102" s="93">
        <f t="shared" si="24"/>
        <v>4.7499998561832522</v>
      </c>
      <c r="AH102" s="161">
        <v>99</v>
      </c>
      <c r="AI102" s="158">
        <v>23.566199999999998</v>
      </c>
      <c r="AJ102" s="88">
        <f t="shared" si="23"/>
        <v>1.0000000000065512E-5</v>
      </c>
      <c r="AK102" s="88">
        <f t="shared" si="25"/>
        <v>2.3566200000154386E-4</v>
      </c>
      <c r="AL102" s="88"/>
      <c r="AM102" s="88"/>
    </row>
    <row r="103" spans="1:39">
      <c r="A103" s="158">
        <v>24.390999999999998</v>
      </c>
      <c r="B103" s="159">
        <v>0.61192999999999997</v>
      </c>
      <c r="C103" s="159">
        <v>1634.4</v>
      </c>
      <c r="D103" s="158">
        <v>2.9884999999999998E-2</v>
      </c>
      <c r="E103" s="159">
        <v>4.8002000000000002</v>
      </c>
      <c r="G103" s="158">
        <v>24.390999999999998</v>
      </c>
      <c r="H103" s="159">
        <v>0.52575000000000005</v>
      </c>
      <c r="I103" s="159">
        <v>1487.4</v>
      </c>
      <c r="J103" s="158">
        <v>6.4351E-3</v>
      </c>
      <c r="K103" s="159">
        <v>1.0377000000000001</v>
      </c>
      <c r="AC103" s="159">
        <v>0.52575000000000005</v>
      </c>
      <c r="AD103" s="159">
        <v>1487.4</v>
      </c>
      <c r="AE103" s="158">
        <v>6.4351E-3</v>
      </c>
      <c r="AF103" s="159">
        <v>1.0377000000000001</v>
      </c>
      <c r="AG103" s="93">
        <f t="shared" si="24"/>
        <v>4.7499999141777458</v>
      </c>
      <c r="AH103" s="161">
        <v>100</v>
      </c>
      <c r="AI103" s="158">
        <v>24.390999999999998</v>
      </c>
      <c r="AJ103" s="88">
        <f t="shared" si="23"/>
        <v>9.0000000000034497E-5</v>
      </c>
      <c r="AK103" s="88">
        <f t="shared" si="25"/>
        <v>2.1951900000008414E-3</v>
      </c>
      <c r="AL103" s="88"/>
      <c r="AM103" s="88"/>
    </row>
    <row r="104" spans="1:39">
      <c r="A104" s="158">
        <v>25.244700000000002</v>
      </c>
      <c r="B104" s="159">
        <v>0.61248999999999998</v>
      </c>
      <c r="C104" s="159">
        <v>1634.5</v>
      </c>
      <c r="D104" s="158">
        <v>2.5132999999999999E-2</v>
      </c>
      <c r="E104" s="159">
        <v>3.9464999999999999</v>
      </c>
      <c r="G104" s="158">
        <v>25.244700000000002</v>
      </c>
      <c r="H104" s="159">
        <v>0.52585000000000004</v>
      </c>
      <c r="I104" s="159">
        <v>1487.4</v>
      </c>
      <c r="J104" s="158">
        <v>1.014E-2</v>
      </c>
      <c r="K104" s="159">
        <v>1.5729</v>
      </c>
      <c r="AC104" s="159">
        <v>0.52585000000000004</v>
      </c>
      <c r="AD104" s="159">
        <v>1487.4</v>
      </c>
      <c r="AE104" s="158">
        <v>1.014E-2</v>
      </c>
      <c r="AF104" s="159">
        <v>1.5729</v>
      </c>
      <c r="AG104" s="93">
        <f t="shared" si="24"/>
        <v>4.7499999494769032</v>
      </c>
      <c r="AH104" s="161">
        <v>101</v>
      </c>
      <c r="AI104" s="158">
        <v>25.244700000000002</v>
      </c>
      <c r="AJ104" s="88">
        <f t="shared" si="23"/>
        <v>9.9999999999988987E-5</v>
      </c>
      <c r="AK104" s="88">
        <f t="shared" si="25"/>
        <v>2.524469999999722E-3</v>
      </c>
      <c r="AL104" s="88"/>
      <c r="AM104" s="88"/>
    </row>
    <row r="105" spans="1:39">
      <c r="A105" s="158">
        <v>26.1282</v>
      </c>
      <c r="B105" s="159">
        <v>0.61268</v>
      </c>
      <c r="C105" s="159">
        <v>1634.5</v>
      </c>
      <c r="D105" s="158">
        <v>6.5769000000000001E-3</v>
      </c>
      <c r="E105" s="159">
        <v>1.0049999999999999</v>
      </c>
      <c r="G105" s="158">
        <v>26.1282</v>
      </c>
      <c r="H105" s="159">
        <v>0.52605000000000002</v>
      </c>
      <c r="I105" s="159">
        <v>1487.4</v>
      </c>
      <c r="J105" s="158">
        <v>2.7431000000000001E-2</v>
      </c>
      <c r="K105" s="159">
        <v>4.0895000000000001</v>
      </c>
      <c r="AC105" s="159">
        <v>0.52605000000000002</v>
      </c>
      <c r="AD105" s="159">
        <v>1487.4</v>
      </c>
      <c r="AE105" s="158">
        <v>2.7431000000000001E-2</v>
      </c>
      <c r="AF105" s="159">
        <v>4.0895000000000001</v>
      </c>
      <c r="AG105" s="93">
        <f t="shared" si="24"/>
        <v>4.749999970667143</v>
      </c>
      <c r="AH105" s="161">
        <v>102</v>
      </c>
      <c r="AI105" s="158">
        <v>26.1282</v>
      </c>
      <c r="AJ105" s="88">
        <f t="shared" si="23"/>
        <v>1.9999999999997797E-4</v>
      </c>
      <c r="AK105" s="88">
        <f t="shared" si="25"/>
        <v>5.2256399999994242E-3</v>
      </c>
      <c r="AL105" s="88"/>
      <c r="AM105" s="88"/>
    </row>
    <row r="106" spans="1:39">
      <c r="A106" s="158">
        <v>27.0427</v>
      </c>
      <c r="B106" s="159">
        <v>0.61268</v>
      </c>
      <c r="C106" s="159">
        <v>1634.5</v>
      </c>
      <c r="D106" s="158">
        <v>1.8550999999999999E-3</v>
      </c>
      <c r="E106" s="159">
        <v>0.26554</v>
      </c>
      <c r="G106" s="158">
        <v>27.0427</v>
      </c>
      <c r="H106" s="159">
        <v>0.52666999999999997</v>
      </c>
      <c r="I106" s="159">
        <v>1487.5</v>
      </c>
      <c r="J106" s="158">
        <v>2.6461999999999999E-2</v>
      </c>
      <c r="K106" s="159">
        <v>3.8849999999999998</v>
      </c>
      <c r="AC106" s="159">
        <v>0.52666999999999997</v>
      </c>
      <c r="AD106" s="159">
        <v>1487.5</v>
      </c>
      <c r="AE106" s="158">
        <v>2.6461999999999999E-2</v>
      </c>
      <c r="AF106" s="159">
        <v>3.8849999999999998</v>
      </c>
      <c r="AG106" s="93">
        <f t="shared" si="24"/>
        <v>4.7499999832122306</v>
      </c>
      <c r="AH106" s="161">
        <v>103</v>
      </c>
      <c r="AI106" s="158">
        <v>27.0427</v>
      </c>
      <c r="AJ106" s="88">
        <f t="shared" si="23"/>
        <v>6.1999999999995392E-4</v>
      </c>
      <c r="AK106" s="88">
        <f t="shared" si="25"/>
        <v>1.6766473999998754E-2</v>
      </c>
      <c r="AL106" s="88"/>
      <c r="AM106" s="88"/>
    </row>
    <row r="107" spans="1:39">
      <c r="A107" s="158">
        <v>27.9892</v>
      </c>
      <c r="B107" s="159">
        <v>0.61273999999999995</v>
      </c>
      <c r="C107" s="159">
        <v>1634.5</v>
      </c>
      <c r="D107" s="158">
        <v>2.7507E-3</v>
      </c>
      <c r="E107" s="159">
        <v>0.38807999999999998</v>
      </c>
      <c r="G107" s="158">
        <v>27.9892</v>
      </c>
      <c r="H107" s="159">
        <v>0.52683999999999997</v>
      </c>
      <c r="I107" s="159">
        <v>1487.6</v>
      </c>
      <c r="J107" s="158">
        <v>9.3489999999999997E-3</v>
      </c>
      <c r="K107" s="159">
        <v>1.3194999999999999</v>
      </c>
      <c r="AC107" s="159">
        <v>0.52683999999999997</v>
      </c>
      <c r="AD107" s="159">
        <v>1487.6</v>
      </c>
      <c r="AE107" s="158">
        <v>9.3489999999999997E-3</v>
      </c>
      <c r="AF107" s="159">
        <v>1.3194999999999999</v>
      </c>
      <c r="AG107" s="93">
        <f t="shared" si="24"/>
        <v>4.7499999905318564</v>
      </c>
      <c r="AH107" s="161">
        <v>104</v>
      </c>
      <c r="AI107" s="158">
        <v>27.9892</v>
      </c>
      <c r="AJ107" s="88">
        <f t="shared" si="23"/>
        <v>1.7000000000000348E-4</v>
      </c>
      <c r="AK107" s="88">
        <f t="shared" si="25"/>
        <v>4.7581640000000976E-3</v>
      </c>
      <c r="AL107" s="88"/>
      <c r="AM107" s="88"/>
    </row>
    <row r="108" spans="1:39">
      <c r="A108" s="158">
        <v>28.968900000000001</v>
      </c>
      <c r="B108" s="159">
        <v>0.61277000000000004</v>
      </c>
      <c r="C108" s="159">
        <v>1634.5</v>
      </c>
      <c r="D108" s="158">
        <v>5.1463000000000004E-3</v>
      </c>
      <c r="E108" s="159">
        <v>0.69037999999999999</v>
      </c>
      <c r="G108" s="158">
        <v>28.968900000000001</v>
      </c>
      <c r="H108" s="159">
        <v>0.52695000000000003</v>
      </c>
      <c r="I108" s="159">
        <v>1487.6</v>
      </c>
      <c r="J108" s="158">
        <v>3.6922000000000001E-3</v>
      </c>
      <c r="K108" s="159">
        <v>0.51063999999999998</v>
      </c>
      <c r="AC108" s="159">
        <v>0.52695000000000003</v>
      </c>
      <c r="AD108" s="159">
        <v>1487.6</v>
      </c>
      <c r="AE108" s="158">
        <v>3.6922000000000001E-3</v>
      </c>
      <c r="AF108" s="159">
        <v>0.51063999999999998</v>
      </c>
      <c r="AG108" s="93">
        <f t="shared" si="24"/>
        <v>4.7499999947400475</v>
      </c>
      <c r="AH108" s="161">
        <v>105</v>
      </c>
      <c r="AI108" s="158">
        <v>28.968900000000001</v>
      </c>
      <c r="AJ108" s="88">
        <f t="shared" si="23"/>
        <v>1.100000000000545E-4</v>
      </c>
      <c r="AK108" s="88">
        <f t="shared" si="25"/>
        <v>3.1865790000015787E-3</v>
      </c>
      <c r="AL108" s="88"/>
      <c r="AM108" s="88"/>
    </row>
    <row r="109" spans="1:39">
      <c r="A109" s="158">
        <v>29.982800000000001</v>
      </c>
      <c r="B109" s="159">
        <v>0.61289000000000005</v>
      </c>
      <c r="C109" s="159">
        <v>1634.5</v>
      </c>
      <c r="D109" s="158">
        <v>4.2507999999999999E-3</v>
      </c>
      <c r="E109" s="159">
        <v>0.56784999999999997</v>
      </c>
      <c r="G109" s="158">
        <v>29.982800000000001</v>
      </c>
      <c r="H109" s="159">
        <v>0.52695000000000003</v>
      </c>
      <c r="I109" s="159">
        <v>1487.6</v>
      </c>
      <c r="J109" s="158">
        <v>3.9277000000000001E-3</v>
      </c>
      <c r="K109" s="159">
        <v>0.50656999999999996</v>
      </c>
      <c r="AC109" s="159">
        <v>0.52695000000000003</v>
      </c>
      <c r="AD109" s="159">
        <v>1487.6</v>
      </c>
      <c r="AE109" s="158">
        <v>3.9277000000000001E-3</v>
      </c>
      <c r="AF109" s="159">
        <v>0.50656999999999996</v>
      </c>
      <c r="AG109" s="93">
        <f t="shared" si="24"/>
        <v>4.7499999971225106</v>
      </c>
      <c r="AH109" s="161">
        <v>106</v>
      </c>
      <c r="AI109" s="158">
        <v>29.982800000000001</v>
      </c>
      <c r="AJ109" s="88">
        <f t="shared" si="23"/>
        <v>0</v>
      </c>
      <c r="AK109" s="88">
        <f t="shared" si="25"/>
        <v>0</v>
      </c>
      <c r="AL109" s="88"/>
      <c r="AM109" s="88"/>
    </row>
    <row r="110" spans="1:39">
      <c r="A110" s="158">
        <v>31.0322</v>
      </c>
      <c r="B110" s="159">
        <v>0.61289000000000005</v>
      </c>
      <c r="C110" s="159">
        <v>1634.5</v>
      </c>
      <c r="D110" s="158">
        <v>3.3352999999999998E-3</v>
      </c>
      <c r="E110" s="159">
        <v>0.41670000000000001</v>
      </c>
      <c r="G110" s="158">
        <v>31.0322</v>
      </c>
      <c r="H110" s="159">
        <v>0.52707000000000004</v>
      </c>
      <c r="I110" s="159">
        <v>1487.6</v>
      </c>
      <c r="J110" s="158">
        <v>5.2941000000000004E-3</v>
      </c>
      <c r="K110" s="159">
        <v>0.67815999999999999</v>
      </c>
      <c r="AC110" s="159">
        <v>0.52707000000000004</v>
      </c>
      <c r="AD110" s="159">
        <v>1487.6</v>
      </c>
      <c r="AE110" s="158">
        <v>5.2941000000000004E-3</v>
      </c>
      <c r="AF110" s="159">
        <v>0.67815999999999999</v>
      </c>
      <c r="AG110" s="93">
        <f t="shared" si="24"/>
        <v>4.7499999984506198</v>
      </c>
      <c r="AH110" s="161">
        <v>107</v>
      </c>
      <c r="AI110" s="158">
        <v>31.0322</v>
      </c>
      <c r="AJ110" s="88">
        <f t="shared" si="23"/>
        <v>1.2000000000000899E-4</v>
      </c>
      <c r="AK110" s="88">
        <f t="shared" si="25"/>
        <v>3.7238640000002788E-3</v>
      </c>
      <c r="AL110" s="88"/>
      <c r="AM110" s="88"/>
    </row>
    <row r="111" spans="1:39">
      <c r="A111" s="158">
        <v>32.118299999999998</v>
      </c>
      <c r="B111" s="159">
        <v>0.61299000000000003</v>
      </c>
      <c r="C111" s="159">
        <v>1634.6</v>
      </c>
      <c r="D111" s="158">
        <v>9.8843000000000004E-3</v>
      </c>
      <c r="E111" s="159">
        <v>1.2052</v>
      </c>
      <c r="G111" s="158">
        <v>32.118299999999998</v>
      </c>
      <c r="H111" s="159">
        <v>0.52710999999999997</v>
      </c>
      <c r="I111" s="159">
        <v>1487.6</v>
      </c>
      <c r="J111" s="158">
        <v>8.1507999999999997E-3</v>
      </c>
      <c r="K111" s="159">
        <v>0.98458000000000001</v>
      </c>
      <c r="AC111" s="159">
        <v>0.52710999999999997</v>
      </c>
      <c r="AD111" s="159">
        <v>1487.6</v>
      </c>
      <c r="AE111" s="158">
        <v>8.1507999999999997E-3</v>
      </c>
      <c r="AF111" s="159">
        <v>0.98458000000000001</v>
      </c>
      <c r="AG111" s="93">
        <f t="shared" si="24"/>
        <v>4.7499999991791864</v>
      </c>
      <c r="AH111" s="161">
        <v>108</v>
      </c>
      <c r="AI111" s="158">
        <v>32.118299999999998</v>
      </c>
      <c r="AJ111" s="88">
        <f t="shared" si="23"/>
        <v>3.9999999999928981E-5</v>
      </c>
      <c r="AK111" s="88">
        <f t="shared" si="25"/>
        <v>1.2847319999977189E-3</v>
      </c>
      <c r="AL111" s="88"/>
      <c r="AM111" s="88"/>
    </row>
    <row r="112" spans="1:39">
      <c r="A112" s="158">
        <v>33.242400000000004</v>
      </c>
      <c r="B112" s="159">
        <v>0.61319000000000001</v>
      </c>
      <c r="C112" s="159">
        <v>1634.6</v>
      </c>
      <c r="D112" s="158">
        <v>1.3098E-2</v>
      </c>
      <c r="E112" s="159">
        <v>1.577</v>
      </c>
      <c r="G112" s="158">
        <v>33.242400000000004</v>
      </c>
      <c r="H112" s="159">
        <v>0.52730999999999995</v>
      </c>
      <c r="I112" s="159">
        <v>1487.6</v>
      </c>
      <c r="J112" s="158">
        <v>1.3568999999999999E-2</v>
      </c>
      <c r="K112" s="159">
        <v>1.6259999999999999</v>
      </c>
      <c r="AC112" s="159">
        <v>0.52730999999999995</v>
      </c>
      <c r="AD112" s="159">
        <v>1487.6</v>
      </c>
      <c r="AE112" s="158">
        <v>1.3568999999999999E-2</v>
      </c>
      <c r="AF112" s="159">
        <v>1.6259999999999999</v>
      </c>
      <c r="AG112" s="93">
        <f t="shared" si="24"/>
        <v>4.7499999995723536</v>
      </c>
      <c r="AH112" s="161">
        <v>109</v>
      </c>
      <c r="AI112" s="158">
        <v>33.242400000000004</v>
      </c>
      <c r="AJ112" s="88">
        <f t="shared" si="23"/>
        <v>1.9999999999997797E-4</v>
      </c>
      <c r="AK112" s="88">
        <f t="shared" si="25"/>
        <v>6.6484799999992688E-3</v>
      </c>
      <c r="AL112" s="88"/>
      <c r="AM112" s="88"/>
    </row>
  </sheetData>
  <mergeCells count="59">
    <mergeCell ref="AL52:AM52"/>
    <mergeCell ref="AO57:AO60"/>
    <mergeCell ref="AP57:AP58"/>
    <mergeCell ref="AP59:AP60"/>
    <mergeCell ref="AY62:AZ63"/>
    <mergeCell ref="AO52:AO55"/>
    <mergeCell ref="AY64:AZ65"/>
    <mergeCell ref="AP49:AY49"/>
    <mergeCell ref="AR50:AS50"/>
    <mergeCell ref="AT50:AV50"/>
    <mergeCell ref="AW50:AX50"/>
    <mergeCell ref="AP52:AP53"/>
    <mergeCell ref="AP54:AP55"/>
    <mergeCell ref="AP25:AY25"/>
    <mergeCell ref="AY38:AZ39"/>
    <mergeCell ref="AY40:AZ41"/>
    <mergeCell ref="AP30:AP31"/>
    <mergeCell ref="AO33:AO36"/>
    <mergeCell ref="AP33:AP34"/>
    <mergeCell ref="AP35:AP36"/>
    <mergeCell ref="A1:E1"/>
    <mergeCell ref="G1:K1"/>
    <mergeCell ref="AB1:AF1"/>
    <mergeCell ref="AP18:AQ18"/>
    <mergeCell ref="AP4:AP5"/>
    <mergeCell ref="AO4:AO7"/>
    <mergeCell ref="AP6:AP7"/>
    <mergeCell ref="AO9:AO12"/>
    <mergeCell ref="AP9:AP10"/>
    <mergeCell ref="AP11:AP12"/>
    <mergeCell ref="AQ1:AX1"/>
    <mergeCell ref="BM41:BN41"/>
    <mergeCell ref="BI48:BI49"/>
    <mergeCell ref="AL2:AM2"/>
    <mergeCell ref="AP16:AQ16"/>
    <mergeCell ref="AP17:AQ17"/>
    <mergeCell ref="AP21:AP22"/>
    <mergeCell ref="AR2:AS2"/>
    <mergeCell ref="AW2:AX2"/>
    <mergeCell ref="AT2:AV2"/>
    <mergeCell ref="AP19:AP20"/>
    <mergeCell ref="AR26:AS26"/>
    <mergeCell ref="AT26:AV26"/>
    <mergeCell ref="AW26:AX26"/>
    <mergeCell ref="AO28:AO31"/>
    <mergeCell ref="AP28:AP29"/>
    <mergeCell ref="BG1:BI4"/>
    <mergeCell ref="BC6:BD7"/>
    <mergeCell ref="BB6:BB7"/>
    <mergeCell ref="BF12:BH15"/>
    <mergeCell ref="BI28:BO34"/>
    <mergeCell ref="BO2:BQ2"/>
    <mergeCell ref="BO15:BQ15"/>
    <mergeCell ref="AY72:AZ73"/>
    <mergeCell ref="AY74:AZ75"/>
    <mergeCell ref="AO72:AP72"/>
    <mergeCell ref="AP69:AY69"/>
    <mergeCell ref="AQ70:AS70"/>
    <mergeCell ref="AT70:AU70"/>
  </mergeCells>
  <pageMargins left="0.7" right="0.7" top="0.75" bottom="0.75"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60659-F86B-9945-B3E1-FE9330BB3F83}">
  <dimension ref="A1:AI4564"/>
  <sheetViews>
    <sheetView zoomScaleNormal="100" workbookViewId="0">
      <selection activeCell="E30" sqref="E30"/>
    </sheetView>
  </sheetViews>
  <sheetFormatPr baseColWidth="10" defaultRowHeight="16"/>
  <cols>
    <col min="1" max="1" width="14.5" style="69" bestFit="1" customWidth="1"/>
    <col min="2" max="2" width="10.83203125" style="69"/>
    <col min="3" max="3" width="18.83203125" style="69" bestFit="1" customWidth="1"/>
    <col min="4" max="6" width="10.83203125" style="69"/>
    <col min="7" max="7" width="16.83203125" style="69" bestFit="1" customWidth="1"/>
    <col min="8" max="8" width="21.33203125" style="69" customWidth="1"/>
    <col min="9" max="9" width="16.1640625" style="69" customWidth="1"/>
    <col min="10" max="11" width="10.83203125" style="69"/>
    <col min="12" max="12" width="12.33203125" style="69" bestFit="1" customWidth="1"/>
    <col min="13" max="15" width="10.83203125" style="69"/>
    <col min="16" max="16" width="10.83203125" style="69" customWidth="1"/>
    <col min="17" max="22" width="10.83203125" style="69"/>
    <col min="23" max="27" width="10.83203125" style="83"/>
    <col min="28" max="28" width="10.83203125" style="69"/>
    <col min="29" max="29" width="14.5" style="69" bestFit="1" customWidth="1"/>
    <col min="30" max="16384" width="10.83203125" style="69"/>
  </cols>
  <sheetData>
    <row r="1" spans="1:35" ht="16" customHeight="1">
      <c r="A1" s="77"/>
      <c r="B1" s="86" t="s">
        <v>77</v>
      </c>
      <c r="H1" s="298" t="s">
        <v>73</v>
      </c>
      <c r="I1" s="298"/>
      <c r="J1" s="298"/>
      <c r="W1" s="84"/>
      <c r="X1" s="84"/>
      <c r="Y1" s="298" t="s">
        <v>72</v>
      </c>
      <c r="Z1" s="298"/>
      <c r="AA1" s="298"/>
      <c r="AC1" s="86" t="s">
        <v>75</v>
      </c>
      <c r="AD1" s="83"/>
      <c r="AE1" s="83"/>
      <c r="AF1" s="83"/>
      <c r="AG1" s="83"/>
    </row>
    <row r="2" spans="1:35" ht="24">
      <c r="A2" s="7"/>
      <c r="H2" s="298"/>
      <c r="I2" s="298"/>
      <c r="J2" s="298"/>
      <c r="W2" s="84"/>
      <c r="X2" s="84"/>
      <c r="Y2" s="298"/>
      <c r="Z2" s="298"/>
      <c r="AA2" s="298"/>
      <c r="AC2" s="83"/>
      <c r="AD2" s="83"/>
      <c r="AE2" s="83"/>
      <c r="AF2" s="83"/>
      <c r="AG2" s="83"/>
    </row>
    <row r="3" spans="1:35">
      <c r="B3" s="74" t="s">
        <v>23</v>
      </c>
      <c r="C3" s="69">
        <v>24.5</v>
      </c>
      <c r="H3" s="298"/>
      <c r="I3" s="298"/>
      <c r="J3" s="298"/>
      <c r="W3" s="84"/>
      <c r="X3" s="84"/>
      <c r="Y3" s="298"/>
      <c r="Z3" s="298"/>
      <c r="AA3" s="298"/>
      <c r="AC3" s="74" t="s">
        <v>23</v>
      </c>
      <c r="AD3" s="83">
        <v>-24.5</v>
      </c>
      <c r="AE3" s="83"/>
      <c r="AF3" s="83"/>
      <c r="AG3" s="83"/>
    </row>
    <row r="4" spans="1:35">
      <c r="B4" s="74" t="s">
        <v>24</v>
      </c>
      <c r="C4" s="69">
        <v>0.22700000000000001</v>
      </c>
      <c r="E4" s="78" t="s">
        <v>49</v>
      </c>
      <c r="H4" s="298"/>
      <c r="I4" s="298"/>
      <c r="J4" s="298"/>
      <c r="W4" s="84"/>
      <c r="X4" s="84"/>
      <c r="Y4" s="298"/>
      <c r="Z4" s="298"/>
      <c r="AA4" s="298"/>
      <c r="AC4" s="74" t="s">
        <v>24</v>
      </c>
      <c r="AD4" s="83">
        <v>0.22700000000000001</v>
      </c>
      <c r="AE4" s="83"/>
      <c r="AF4" s="78"/>
      <c r="AG4" s="83"/>
    </row>
    <row r="5" spans="1:35">
      <c r="B5" s="75" t="s">
        <v>25</v>
      </c>
      <c r="C5" s="69">
        <v>0.754</v>
      </c>
      <c r="AC5" s="75" t="s">
        <v>25</v>
      </c>
      <c r="AD5" s="83">
        <v>0.754</v>
      </c>
      <c r="AE5" s="83"/>
      <c r="AF5" s="83"/>
      <c r="AG5" s="83"/>
    </row>
    <row r="6" spans="1:35">
      <c r="B6" s="69" t="s">
        <v>26</v>
      </c>
      <c r="C6" s="69">
        <v>0.32</v>
      </c>
      <c r="AC6" s="83" t="s">
        <v>74</v>
      </c>
      <c r="AD6" s="83"/>
      <c r="AE6" s="83"/>
      <c r="AF6" s="83"/>
      <c r="AG6" s="83"/>
    </row>
    <row r="8" spans="1:35">
      <c r="R8" s="258" t="s">
        <v>44</v>
      </c>
      <c r="S8" s="258"/>
      <c r="T8" s="258"/>
    </row>
    <row r="9" spans="1:35">
      <c r="A9" s="245" t="s">
        <v>27</v>
      </c>
      <c r="B9" s="245"/>
      <c r="I9" s="258" t="s">
        <v>44</v>
      </c>
      <c r="J9" s="258"/>
      <c r="K9" s="258"/>
      <c r="N9" s="69" t="s">
        <v>40</v>
      </c>
      <c r="O9" s="69" t="s">
        <v>41</v>
      </c>
      <c r="P9" s="69" t="s">
        <v>43</v>
      </c>
      <c r="Q9" s="69" t="s">
        <v>42</v>
      </c>
      <c r="R9" s="69" t="s">
        <v>45</v>
      </c>
      <c r="S9" s="69" t="s">
        <v>46</v>
      </c>
      <c r="T9" s="69" t="s">
        <v>47</v>
      </c>
      <c r="U9" s="69" t="s">
        <v>48</v>
      </c>
      <c r="AC9" s="83" t="s">
        <v>0</v>
      </c>
      <c r="AD9" s="69" t="s">
        <v>40</v>
      </c>
      <c r="AE9" s="87" t="s">
        <v>76</v>
      </c>
    </row>
    <row r="10" spans="1:35">
      <c r="A10" s="69" t="s">
        <v>0</v>
      </c>
      <c r="B10" s="69" t="s">
        <v>39</v>
      </c>
      <c r="C10" s="71" t="s">
        <v>28</v>
      </c>
      <c r="E10" s="69" t="s">
        <v>40</v>
      </c>
      <c r="F10" s="69" t="s">
        <v>41</v>
      </c>
      <c r="G10" s="69" t="s">
        <v>43</v>
      </c>
      <c r="H10" s="69" t="s">
        <v>42</v>
      </c>
      <c r="I10" s="69" t="s">
        <v>45</v>
      </c>
      <c r="J10" s="69" t="s">
        <v>46</v>
      </c>
      <c r="K10" s="69" t="s">
        <v>47</v>
      </c>
      <c r="L10" s="69" t="s">
        <v>48</v>
      </c>
      <c r="N10" s="4">
        <v>0.32</v>
      </c>
      <c r="O10" s="72">
        <f>N10/$C$4</f>
        <v>1.4096916299559472</v>
      </c>
      <c r="P10" s="72">
        <f>O10^$C$5</f>
        <v>1.2955064731470969</v>
      </c>
      <c r="Q10" s="73">
        <f>EXP(-P10)</f>
        <v>0.27375917754164653</v>
      </c>
      <c r="R10" s="73">
        <f>(N11-N10)*Q10</f>
        <v>2.737591775416468E-4</v>
      </c>
      <c r="S10" s="73">
        <f>(N11-N10)*Q11</f>
        <v>2.7292511144624723E-4</v>
      </c>
      <c r="T10" s="3">
        <f>(R10+S10)/2</f>
        <v>2.7334214449394701E-4</v>
      </c>
      <c r="U10" s="76">
        <f>T10</f>
        <v>2.7334214449394701E-4</v>
      </c>
      <c r="AC10" s="4">
        <v>0.78500000000000003</v>
      </c>
      <c r="AD10" s="4">
        <f>AC10/2</f>
        <v>0.39250000000000002</v>
      </c>
      <c r="AE10" s="83">
        <f>$AD$3*EXP(-((AD10/$AD$4)^$AD$5))+$AD$3*EXP(-(((AC10-AD10)/$AD$4)^$AD$5))</f>
        <v>-10.811996084151337</v>
      </c>
    </row>
    <row r="11" spans="1:35">
      <c r="A11" s="4">
        <v>0.78500000000000003</v>
      </c>
      <c r="B11" s="4">
        <f>A11-$C$6</f>
        <v>0.46500000000000002</v>
      </c>
      <c r="C11" s="6">
        <f>2*$C$3/(A11-2*$C$6)*L11</f>
        <v>10.970344978379195</v>
      </c>
      <c r="E11" s="4">
        <v>0.46500000000000002</v>
      </c>
      <c r="F11" s="72">
        <f>E11/$C$4</f>
        <v>2.0484581497797358</v>
      </c>
      <c r="G11" s="72">
        <f>F11^$C$5</f>
        <v>1.717180824587353</v>
      </c>
      <c r="H11" s="73">
        <f>EXP(-G11)</f>
        <v>0.17957167904857918</v>
      </c>
      <c r="I11" s="73">
        <f>(E12-E11)*H11</f>
        <v>1.7957167904857933E-4</v>
      </c>
      <c r="J11" s="73">
        <f>(E12-E11)*H12</f>
        <v>1.790725036799239E-4</v>
      </c>
      <c r="K11" s="3">
        <f>(I11+J11)/2</f>
        <v>1.793220913642516E-4</v>
      </c>
      <c r="L11" s="79">
        <f>K11+U154</f>
        <v>3.24632657523466E-2</v>
      </c>
      <c r="N11" s="4">
        <v>0.32100000000000001</v>
      </c>
      <c r="O11" s="72">
        <f t="shared" ref="O11:O74" si="0">N11/$C$4</f>
        <v>1.4140969162995594</v>
      </c>
      <c r="P11" s="72">
        <f t="shared" ref="P11:P74" si="1">O11^$C$5</f>
        <v>1.2985578384756948</v>
      </c>
      <c r="Q11" s="73">
        <f t="shared" ref="Q11:Q74" si="2">EXP(-P11)</f>
        <v>0.27292511144624698</v>
      </c>
      <c r="R11" s="73">
        <f t="shared" ref="R11:R13" si="3">(N12-N11)*Q11</f>
        <v>2.7292511144624723E-4</v>
      </c>
      <c r="S11" s="73">
        <f t="shared" ref="S11:S74" si="4">(N12-N11)*Q12</f>
        <v>2.720942225420614E-4</v>
      </c>
      <c r="T11" s="3">
        <f t="shared" ref="T11:T74" si="5">(R11+S11)/2</f>
        <v>2.7250966699415434E-4</v>
      </c>
      <c r="U11" s="76">
        <f>T11+U10</f>
        <v>5.458518114881013E-4</v>
      </c>
      <c r="AC11" s="4">
        <v>0.81799999999999995</v>
      </c>
      <c r="AD11" s="4">
        <f t="shared" ref="AD11:AD74" si="6">AC11/2</f>
        <v>0.40899999999999997</v>
      </c>
      <c r="AE11" s="83">
        <f t="shared" ref="AE11:AE74" si="7">$AD$3*EXP(-((AD11/$AD$4)^$AD$5))+$AD$3*EXP(-(((AC11-AD11)/$AD$4)^$AD$5))</f>
        <v>-10.308828107387241</v>
      </c>
      <c r="AG11" s="4"/>
    </row>
    <row r="12" spans="1:35">
      <c r="A12" s="4">
        <v>0.78600000000000003</v>
      </c>
      <c r="B12" s="4">
        <f t="shared" ref="B12:B75" si="8">A12-$C$6</f>
        <v>0.46600000000000003</v>
      </c>
      <c r="C12" s="6">
        <f t="shared" ref="C12:C75" si="9">2*$C$3/(A12-2*$C$6)*L12</f>
        <v>10.955221816251891</v>
      </c>
      <c r="E12" s="4">
        <v>0.46600000000000003</v>
      </c>
      <c r="F12" s="72">
        <f t="shared" ref="F12:F75" si="10">E12/$C$4</f>
        <v>2.052863436123348</v>
      </c>
      <c r="G12" s="72">
        <f t="shared" ref="G12:G75" si="11">F12^$C$5</f>
        <v>1.7199645066601834</v>
      </c>
      <c r="H12" s="73">
        <f>EXP(-G12)</f>
        <v>0.17907250367992375</v>
      </c>
      <c r="I12" s="73">
        <f t="shared" ref="I12:I62" si="12">(E13-E12)*H12</f>
        <v>1.790725036799239E-4</v>
      </c>
      <c r="J12" s="73">
        <f t="shared" ref="J12:J58" si="13">(E13-E12)*H13</f>
        <v>1.7857497827080841E-4</v>
      </c>
      <c r="K12" s="3">
        <f t="shared" ref="K12:K58" si="14">(I12+J12)/2</f>
        <v>1.7882374097536615E-4</v>
      </c>
      <c r="L12" s="79">
        <f>K12+L11</f>
        <v>3.2642089493321966E-2</v>
      </c>
      <c r="N12" s="4">
        <v>0.32200000000000001</v>
      </c>
      <c r="O12" s="72">
        <f t="shared" si="0"/>
        <v>1.4185022026431717</v>
      </c>
      <c r="P12" s="72">
        <f t="shared" si="1"/>
        <v>1.3016068662663494</v>
      </c>
      <c r="Q12" s="73">
        <f t="shared" si="2"/>
        <v>0.27209422254206117</v>
      </c>
      <c r="R12" s="73">
        <f t="shared" si="3"/>
        <v>2.720942225420614E-4</v>
      </c>
      <c r="S12" s="73">
        <f t="shared" si="4"/>
        <v>2.7126649482519264E-4</v>
      </c>
      <c r="T12" s="3">
        <f t="shared" si="5"/>
        <v>2.7168035868362702E-4</v>
      </c>
      <c r="U12" s="76">
        <f t="shared" ref="U12:U75" si="15">T12+U11</f>
        <v>8.1753217017172832E-4</v>
      </c>
      <c r="AC12" s="4">
        <v>0.85199999999999998</v>
      </c>
      <c r="AD12" s="4">
        <f t="shared" si="6"/>
        <v>0.42599999999999999</v>
      </c>
      <c r="AE12" s="83">
        <f t="shared" si="7"/>
        <v>-9.8197237715301764</v>
      </c>
    </row>
    <row r="13" spans="1:35">
      <c r="A13" s="4">
        <v>0.78700000000000003</v>
      </c>
      <c r="B13" s="4">
        <f t="shared" si="8"/>
        <v>0.46700000000000003</v>
      </c>
      <c r="C13" s="6">
        <f t="shared" si="9"/>
        <v>10.940138843499026</v>
      </c>
      <c r="E13" s="4">
        <v>0.46700000000000003</v>
      </c>
      <c r="F13" s="72">
        <f t="shared" si="10"/>
        <v>2.0572687224669606</v>
      </c>
      <c r="G13" s="72">
        <f t="shared" si="11"/>
        <v>1.7227467196221484</v>
      </c>
      <c r="H13" s="73">
        <f t="shared" ref="H13:H58" si="16">EXP(-G13)</f>
        <v>0.17857497827080826</v>
      </c>
      <c r="I13" s="73">
        <f t="shared" si="12"/>
        <v>1.7857497827080841E-4</v>
      </c>
      <c r="J13" s="73">
        <f t="shared" si="13"/>
        <v>1.7807909607942533E-4</v>
      </c>
      <c r="K13" s="3">
        <f t="shared" si="14"/>
        <v>1.7832703717511687E-4</v>
      </c>
      <c r="L13" s="79">
        <f t="shared" ref="L13:L60" si="17">K13+L12</f>
        <v>3.2820416530497082E-2</v>
      </c>
      <c r="N13" s="4">
        <v>0.32300000000000001</v>
      </c>
      <c r="O13" s="72">
        <f t="shared" si="0"/>
        <v>1.4229074889867841</v>
      </c>
      <c r="P13" s="72">
        <f t="shared" si="1"/>
        <v>1.3046535655608904</v>
      </c>
      <c r="Q13" s="73">
        <f t="shared" si="2"/>
        <v>0.27126649482519238</v>
      </c>
      <c r="R13" s="73">
        <f t="shared" si="3"/>
        <v>2.7126649482519264E-4</v>
      </c>
      <c r="S13" s="73">
        <f t="shared" si="4"/>
        <v>2.7044191240195472E-4</v>
      </c>
      <c r="T13" s="3">
        <f t="shared" si="5"/>
        <v>2.7085420361357365E-4</v>
      </c>
      <c r="U13" s="76">
        <f t="shared" si="15"/>
        <v>1.088386373785302E-3</v>
      </c>
      <c r="AC13" s="4">
        <v>0.88900000000000001</v>
      </c>
      <c r="AD13" s="4">
        <f t="shared" si="6"/>
        <v>0.44450000000000001</v>
      </c>
      <c r="AE13" s="83">
        <f t="shared" si="7"/>
        <v>-9.3188140915501325</v>
      </c>
    </row>
    <row r="14" spans="1:35">
      <c r="A14" s="4">
        <v>0.78800000000000003</v>
      </c>
      <c r="B14" s="4">
        <f t="shared" si="8"/>
        <v>0.46800000000000003</v>
      </c>
      <c r="C14" s="6">
        <f t="shared" si="9"/>
        <v>10.925095788399187</v>
      </c>
      <c r="E14" s="4">
        <v>0.46800000000000003</v>
      </c>
      <c r="F14" s="72">
        <f t="shared" si="10"/>
        <v>2.0616740088105727</v>
      </c>
      <c r="G14" s="72">
        <f t="shared" si="11"/>
        <v>1.7255274673919472</v>
      </c>
      <c r="H14" s="73">
        <f t="shared" si="16"/>
        <v>0.17807909607942518</v>
      </c>
      <c r="I14" s="73">
        <f t="shared" si="12"/>
        <v>1.7807909607941546E-4</v>
      </c>
      <c r="J14" s="73">
        <f t="shared" si="13"/>
        <v>1.7758485039906611E-4</v>
      </c>
      <c r="K14" s="3">
        <f t="shared" si="14"/>
        <v>1.7783197323924078E-4</v>
      </c>
      <c r="L14" s="79">
        <f t="shared" si="17"/>
        <v>3.2998248503736324E-2</v>
      </c>
      <c r="N14" s="4">
        <v>0.32400000000000001</v>
      </c>
      <c r="O14" s="72">
        <f t="shared" si="0"/>
        <v>1.4273127753303965</v>
      </c>
      <c r="P14" s="72">
        <f t="shared" si="1"/>
        <v>1.3076979453382993</v>
      </c>
      <c r="Q14" s="73">
        <f t="shared" si="2"/>
        <v>0.27044191240195448</v>
      </c>
      <c r="R14" s="73">
        <f>(N15-N14)*Q14</f>
        <v>2.7044191240195472E-4</v>
      </c>
      <c r="S14" s="73">
        <f t="shared" si="4"/>
        <v>2.6962045948784251E-4</v>
      </c>
      <c r="T14" s="3">
        <f t="shared" si="5"/>
        <v>2.7003118594489859E-4</v>
      </c>
      <c r="U14" s="76">
        <f t="shared" si="15"/>
        <v>1.3584175597302006E-3</v>
      </c>
      <c r="AC14" s="4">
        <v>0.92600000000000005</v>
      </c>
      <c r="AD14" s="4">
        <f t="shared" si="6"/>
        <v>0.46300000000000002</v>
      </c>
      <c r="AE14" s="83">
        <f t="shared" si="7"/>
        <v>-8.8481753336268909</v>
      </c>
    </row>
    <row r="15" spans="1:35">
      <c r="A15" s="4">
        <v>0.78900000000000003</v>
      </c>
      <c r="B15" s="4">
        <f t="shared" si="8"/>
        <v>0.46900000000000003</v>
      </c>
      <c r="C15" s="6">
        <f t="shared" si="9"/>
        <v>10.910092384325681</v>
      </c>
      <c r="E15" s="4">
        <v>0.46899999999999997</v>
      </c>
      <c r="F15" s="72">
        <f t="shared" si="10"/>
        <v>2.0660792951541849</v>
      </c>
      <c r="G15" s="72">
        <f t="shared" si="11"/>
        <v>1.728306753869479</v>
      </c>
      <c r="H15" s="73">
        <f t="shared" si="16"/>
        <v>0.17758485039907582</v>
      </c>
      <c r="I15" s="73">
        <f t="shared" si="12"/>
        <v>1.7758485039907597E-4</v>
      </c>
      <c r="J15" s="73">
        <f t="shared" si="13"/>
        <v>1.7709223455793566E-4</v>
      </c>
      <c r="K15" s="3">
        <f t="shared" si="14"/>
        <v>1.7733854247850583E-4</v>
      </c>
      <c r="L15" s="79">
        <f t="shared" si="17"/>
        <v>3.317558704621483E-2</v>
      </c>
      <c r="N15" s="4">
        <v>0.32500000000000001</v>
      </c>
      <c r="O15" s="72">
        <f t="shared" si="0"/>
        <v>1.4317180616740088</v>
      </c>
      <c r="P15" s="72">
        <f t="shared" si="1"/>
        <v>1.3107400145153369</v>
      </c>
      <c r="Q15" s="73">
        <f>EXP(-P15)</f>
        <v>0.26962045948784225</v>
      </c>
      <c r="R15" s="73">
        <f t="shared" ref="R15:R78" si="18">(N16-N15)*Q15</f>
        <v>2.6962045948784251E-4</v>
      </c>
      <c r="S15" s="73">
        <f t="shared" si="4"/>
        <v>2.6880212040651392E-4</v>
      </c>
      <c r="T15" s="3">
        <f t="shared" si="5"/>
        <v>2.6921128994717824E-4</v>
      </c>
      <c r="U15" s="76">
        <f t="shared" si="15"/>
        <v>1.6276288496773787E-3</v>
      </c>
      <c r="AC15" s="4">
        <v>0.96599999999999997</v>
      </c>
      <c r="AD15" s="4">
        <f t="shared" si="6"/>
        <v>0.48299999999999998</v>
      </c>
      <c r="AE15" s="83">
        <f t="shared" si="7"/>
        <v>-8.3708449477222207</v>
      </c>
      <c r="AI15" s="83"/>
    </row>
    <row r="16" spans="1:35">
      <c r="A16" s="4">
        <v>0.79</v>
      </c>
      <c r="B16" s="4">
        <f t="shared" si="8"/>
        <v>0.47000000000000003</v>
      </c>
      <c r="C16" s="6">
        <f t="shared" si="9"/>
        <v>10.895128369588045</v>
      </c>
      <c r="E16" s="4">
        <v>0.47</v>
      </c>
      <c r="F16" s="72">
        <f t="shared" si="10"/>
        <v>2.070484581497797</v>
      </c>
      <c r="G16" s="72">
        <f t="shared" si="11"/>
        <v>1.7310845829359702</v>
      </c>
      <c r="H16" s="73">
        <f t="shared" si="16"/>
        <v>0.17709223455793549</v>
      </c>
      <c r="I16" s="73">
        <f t="shared" si="12"/>
        <v>1.7709223455793566E-4</v>
      </c>
      <c r="J16" s="73">
        <f t="shared" si="13"/>
        <v>1.7660124191881996E-4</v>
      </c>
      <c r="K16" s="3">
        <f t="shared" si="14"/>
        <v>1.768467382383778E-4</v>
      </c>
      <c r="L16" s="79">
        <f t="shared" si="17"/>
        <v>3.3352433784453205E-2</v>
      </c>
      <c r="N16" s="4">
        <v>0.32600000000000001</v>
      </c>
      <c r="O16" s="72">
        <f t="shared" si="0"/>
        <v>1.4361233480176212</v>
      </c>
      <c r="P16" s="72">
        <f t="shared" si="1"/>
        <v>1.3137797819471664</v>
      </c>
      <c r="Q16" s="73">
        <f>EXP(-P16)</f>
        <v>0.26880212040651369</v>
      </c>
      <c r="R16" s="73">
        <f t="shared" si="18"/>
        <v>2.6880212040651392E-4</v>
      </c>
      <c r="S16" s="73">
        <f t="shared" si="4"/>
        <v>2.6798687958878582E-4</v>
      </c>
      <c r="T16" s="3">
        <f t="shared" si="5"/>
        <v>2.6839449999764987E-4</v>
      </c>
      <c r="U16" s="76">
        <f t="shared" si="15"/>
        <v>1.8960233496750287E-3</v>
      </c>
      <c r="AC16" s="20">
        <v>1.0069999999999999</v>
      </c>
      <c r="AD16" s="4">
        <f t="shared" si="6"/>
        <v>0.50349999999999995</v>
      </c>
      <c r="AE16" s="83">
        <f>$AD$3*EXP(-((AD16/$AD$4)^$AD$5))+$AD$3*EXP(-(((AC16-AD16)/$AD$4)^$AD$5))</f>
        <v>-7.912906889914253</v>
      </c>
    </row>
    <row r="17" spans="1:31">
      <c r="A17" s="4">
        <v>0.79100000000000004</v>
      </c>
      <c r="B17" s="4">
        <f t="shared" si="8"/>
        <v>0.47100000000000003</v>
      </c>
      <c r="C17" s="6">
        <f t="shared" si="9"/>
        <v>10.880203487279816</v>
      </c>
      <c r="E17" s="4">
        <v>0.47099999999999997</v>
      </c>
      <c r="F17" s="72">
        <f t="shared" si="10"/>
        <v>2.0748898678414096</v>
      </c>
      <c r="G17" s="72">
        <f t="shared" si="11"/>
        <v>1.7338609584541063</v>
      </c>
      <c r="H17" s="73">
        <f t="shared" si="16"/>
        <v>0.17660124191881982</v>
      </c>
      <c r="I17" s="73">
        <f t="shared" si="12"/>
        <v>1.7660124191881996E-4</v>
      </c>
      <c r="J17" s="73">
        <f t="shared" si="13"/>
        <v>1.7611186587895402E-4</v>
      </c>
      <c r="K17" s="3">
        <f t="shared" si="14"/>
        <v>1.7635655389888701E-4</v>
      </c>
      <c r="L17" s="79">
        <f t="shared" si="17"/>
        <v>3.3528790338352092E-2</v>
      </c>
      <c r="N17" s="4">
        <v>0.32700000000000001</v>
      </c>
      <c r="O17" s="72">
        <f t="shared" si="0"/>
        <v>1.4405286343612336</v>
      </c>
      <c r="P17" s="72">
        <f t="shared" si="1"/>
        <v>1.3168172564279643</v>
      </c>
      <c r="Q17" s="73">
        <f t="shared" si="2"/>
        <v>0.26798687958878559</v>
      </c>
      <c r="R17" s="73">
        <f t="shared" si="18"/>
        <v>2.6798687958878582E-4</v>
      </c>
      <c r="S17" s="73">
        <f t="shared" si="4"/>
        <v>2.6717472157164051E-4</v>
      </c>
      <c r="T17" s="3">
        <f t="shared" si="5"/>
        <v>2.6758080058021314E-4</v>
      </c>
      <c r="U17" s="76">
        <f t="shared" si="15"/>
        <v>2.1636041502552418E-3</v>
      </c>
      <c r="AC17" s="4">
        <v>1.0509999999999999</v>
      </c>
      <c r="AD17" s="4">
        <f t="shared" si="6"/>
        <v>0.52549999999999997</v>
      </c>
      <c r="AE17" s="83">
        <f t="shared" si="7"/>
        <v>-7.4539358018273063</v>
      </c>
    </row>
    <row r="18" spans="1:31">
      <c r="A18" s="4">
        <v>0.79200000000000004</v>
      </c>
      <c r="B18" s="4">
        <f t="shared" si="8"/>
        <v>0.47200000000000003</v>
      </c>
      <c r="C18" s="6">
        <f t="shared" si="9"/>
        <v>10.865317485132206</v>
      </c>
      <c r="E18" s="4">
        <v>0.47199999999999998</v>
      </c>
      <c r="F18" s="72">
        <f t="shared" si="10"/>
        <v>2.0792951541850218</v>
      </c>
      <c r="G18" s="72">
        <f t="shared" si="11"/>
        <v>1.7366358842681562</v>
      </c>
      <c r="H18" s="73">
        <f t="shared" si="16"/>
        <v>0.17611186587895386</v>
      </c>
      <c r="I18" s="73">
        <f t="shared" si="12"/>
        <v>1.7611186587895402E-4</v>
      </c>
      <c r="J18" s="73">
        <f t="shared" si="13"/>
        <v>1.7562409986974248E-4</v>
      </c>
      <c r="K18" s="3">
        <f t="shared" si="14"/>
        <v>1.7586798287434825E-4</v>
      </c>
      <c r="L18" s="79">
        <f t="shared" si="17"/>
        <v>3.370465832122644E-2</v>
      </c>
      <c r="N18" s="4">
        <v>0.32800000000000001</v>
      </c>
      <c r="O18" s="72">
        <f t="shared" si="0"/>
        <v>1.4449339207048457</v>
      </c>
      <c r="P18" s="72">
        <f t="shared" si="1"/>
        <v>1.3198524466915276</v>
      </c>
      <c r="Q18" s="73">
        <f t="shared" si="2"/>
        <v>0.26717472157164029</v>
      </c>
      <c r="R18" s="73">
        <f t="shared" si="18"/>
        <v>2.6717472157164051E-4</v>
      </c>
      <c r="S18" s="73">
        <f t="shared" si="4"/>
        <v>2.6636563099724557E-4</v>
      </c>
      <c r="T18" s="3">
        <f t="shared" si="5"/>
        <v>2.6677017628444304E-4</v>
      </c>
      <c r="U18" s="76">
        <f t="shared" si="15"/>
        <v>2.430374326539685E-3</v>
      </c>
      <c r="AC18" s="4">
        <v>1.0960000000000001</v>
      </c>
      <c r="AD18" s="4">
        <f t="shared" si="6"/>
        <v>0.54800000000000004</v>
      </c>
      <c r="AE18" s="83">
        <f t="shared" si="7"/>
        <v>-7.0164988881425217</v>
      </c>
    </row>
    <row r="19" spans="1:31">
      <c r="A19" s="4">
        <v>0.79300000000000004</v>
      </c>
      <c r="B19" s="4">
        <f t="shared" si="8"/>
        <v>0.47300000000000003</v>
      </c>
      <c r="C19" s="6">
        <f t="shared" si="9"/>
        <v>10.85047011537346</v>
      </c>
      <c r="E19" s="4">
        <v>0.47299999999999998</v>
      </c>
      <c r="F19" s="72">
        <f t="shared" si="10"/>
        <v>2.0837004405286343</v>
      </c>
      <c r="G19" s="72">
        <f t="shared" si="11"/>
        <v>1.7394093642041022</v>
      </c>
      <c r="H19" s="73">
        <f t="shared" si="16"/>
        <v>0.17562409986974231</v>
      </c>
      <c r="I19" s="73">
        <f t="shared" si="12"/>
        <v>1.7562409986974248E-4</v>
      </c>
      <c r="J19" s="73">
        <f t="shared" si="13"/>
        <v>1.751379373565425E-4</v>
      </c>
      <c r="K19" s="3">
        <f t="shared" si="14"/>
        <v>1.753810186131425E-4</v>
      </c>
      <c r="L19" s="79">
        <f t="shared" si="17"/>
        <v>3.3880039339839581E-2</v>
      </c>
      <c r="N19" s="4">
        <v>0.32900000000000001</v>
      </c>
      <c r="O19" s="72">
        <f t="shared" si="0"/>
        <v>1.4493392070484581</v>
      </c>
      <c r="P19" s="72">
        <f t="shared" si="1"/>
        <v>1.3228853614118696</v>
      </c>
      <c r="Q19" s="73">
        <f t="shared" si="2"/>
        <v>0.26636563099724536</v>
      </c>
      <c r="R19" s="73">
        <f t="shared" si="18"/>
        <v>2.6636563099724557E-4</v>
      </c>
      <c r="S19" s="73">
        <f t="shared" si="4"/>
        <v>2.6555959261198451E-4</v>
      </c>
      <c r="T19" s="3">
        <f t="shared" si="5"/>
        <v>2.6596261180461501E-4</v>
      </c>
      <c r="U19" s="76">
        <f t="shared" si="15"/>
        <v>2.6963369383443E-3</v>
      </c>
      <c r="AC19" s="4">
        <v>1.1439999999999999</v>
      </c>
      <c r="AD19" s="4">
        <f t="shared" si="6"/>
        <v>0.57199999999999995</v>
      </c>
      <c r="AE19" s="83">
        <f t="shared" si="7"/>
        <v>-6.5825620843535564</v>
      </c>
    </row>
    <row r="20" spans="1:31">
      <c r="A20" s="4">
        <v>0.79400000000000004</v>
      </c>
      <c r="B20" s="4">
        <f t="shared" si="8"/>
        <v>0.47400000000000003</v>
      </c>
      <c r="C20" s="6">
        <f t="shared" si="9"/>
        <v>10.835661134593611</v>
      </c>
      <c r="E20" s="4">
        <v>0.47399999999999998</v>
      </c>
      <c r="F20" s="72">
        <f t="shared" si="10"/>
        <v>2.0881057268722465</v>
      </c>
      <c r="G20" s="72">
        <f t="shared" si="11"/>
        <v>1.7421814020697632</v>
      </c>
      <c r="H20" s="73">
        <f t="shared" si="16"/>
        <v>0.17513793735654234</v>
      </c>
      <c r="I20" s="73">
        <f t="shared" si="12"/>
        <v>1.751379373565425E-4</v>
      </c>
      <c r="J20" s="73">
        <f t="shared" si="13"/>
        <v>1.7465337183843833E-4</v>
      </c>
      <c r="K20" s="3">
        <f t="shared" si="14"/>
        <v>1.7489565459749041E-4</v>
      </c>
      <c r="L20" s="79">
        <f t="shared" si="17"/>
        <v>3.4054934994437069E-2</v>
      </c>
      <c r="N20" s="4">
        <v>0.33</v>
      </c>
      <c r="O20" s="72">
        <f t="shared" si="0"/>
        <v>1.4537444933920705</v>
      </c>
      <c r="P20" s="72">
        <f t="shared" si="1"/>
        <v>1.3259160092038107</v>
      </c>
      <c r="Q20" s="73">
        <f t="shared" si="2"/>
        <v>0.26555959261198425</v>
      </c>
      <c r="R20" s="73">
        <f t="shared" si="18"/>
        <v>2.6555959261198451E-4</v>
      </c>
      <c r="S20" s="73">
        <f t="shared" si="4"/>
        <v>2.6475659126549961E-4</v>
      </c>
      <c r="T20" s="3">
        <f t="shared" si="5"/>
        <v>2.6515809193874203E-4</v>
      </c>
      <c r="U20" s="76">
        <f t="shared" si="15"/>
        <v>2.9614950302830419E-3</v>
      </c>
      <c r="AC20" s="4">
        <v>1.1930000000000001</v>
      </c>
      <c r="AD20" s="4">
        <f t="shared" si="6"/>
        <v>0.59650000000000003</v>
      </c>
      <c r="AE20" s="83">
        <f t="shared" si="7"/>
        <v>-6.1714257077389778</v>
      </c>
    </row>
    <row r="21" spans="1:31">
      <c r="A21" s="4">
        <v>0.79500000000000004</v>
      </c>
      <c r="B21" s="4">
        <f t="shared" si="8"/>
        <v>0.47500000000000003</v>
      </c>
      <c r="C21" s="6">
        <f t="shared" si="9"/>
        <v>10.820890303614416</v>
      </c>
      <c r="E21" s="4">
        <v>0.47499999999999998</v>
      </c>
      <c r="F21" s="72">
        <f t="shared" si="10"/>
        <v>2.0925110132158591</v>
      </c>
      <c r="G21" s="72">
        <f t="shared" si="11"/>
        <v>1.7449520016549198</v>
      </c>
      <c r="H21" s="73">
        <f t="shared" si="16"/>
        <v>0.17465337183843818</v>
      </c>
      <c r="I21" s="73">
        <f t="shared" si="12"/>
        <v>1.7465337183843833E-4</v>
      </c>
      <c r="J21" s="73">
        <f t="shared" si="13"/>
        <v>1.7417039684801755E-4</v>
      </c>
      <c r="K21" s="3">
        <f t="shared" si="14"/>
        <v>1.7441188434322795E-4</v>
      </c>
      <c r="L21" s="79">
        <f t="shared" si="17"/>
        <v>3.4229346878780299E-2</v>
      </c>
      <c r="N21" s="4">
        <v>0.33100000000000002</v>
      </c>
      <c r="O21" s="72">
        <f t="shared" si="0"/>
        <v>1.4581497797356828</v>
      </c>
      <c r="P21" s="72">
        <f t="shared" si="1"/>
        <v>1.3289443986235596</v>
      </c>
      <c r="Q21" s="73">
        <f t="shared" si="2"/>
        <v>0.26475659126549939</v>
      </c>
      <c r="R21" s="73">
        <f t="shared" si="18"/>
        <v>2.6475659126549961E-4</v>
      </c>
      <c r="S21" s="73">
        <f t="shared" si="4"/>
        <v>2.6395661190974632E-4</v>
      </c>
      <c r="T21" s="3">
        <f t="shared" si="5"/>
        <v>2.6435660158762297E-4</v>
      </c>
      <c r="U21" s="76">
        <f t="shared" si="15"/>
        <v>3.2258516318706648E-3</v>
      </c>
      <c r="AC21" s="4">
        <v>1.2450000000000001</v>
      </c>
      <c r="AD21" s="4">
        <f t="shared" si="6"/>
        <v>0.62250000000000005</v>
      </c>
      <c r="AE21" s="83">
        <f t="shared" si="7"/>
        <v>-5.7672520576653152</v>
      </c>
    </row>
    <row r="22" spans="1:31">
      <c r="A22" s="4">
        <v>0.79600000000000004</v>
      </c>
      <c r="B22" s="4">
        <f t="shared" si="8"/>
        <v>0.47600000000000003</v>
      </c>
      <c r="C22" s="6">
        <f t="shared" si="9"/>
        <v>10.806157387364191</v>
      </c>
      <c r="E22" s="4">
        <v>0.47599999999999998</v>
      </c>
      <c r="F22" s="72">
        <f t="shared" si="10"/>
        <v>2.0969162995594712</v>
      </c>
      <c r="G22" s="72">
        <f t="shared" si="11"/>
        <v>1.7477211667314372</v>
      </c>
      <c r="H22" s="73">
        <f t="shared" si="16"/>
        <v>0.17417039684801738</v>
      </c>
      <c r="I22" s="73">
        <f t="shared" si="12"/>
        <v>1.7417039684801755E-4</v>
      </c>
      <c r="J22" s="73">
        <f t="shared" si="13"/>
        <v>1.7368900595114909E-4</v>
      </c>
      <c r="K22" s="3">
        <f t="shared" si="14"/>
        <v>1.7392970139958332E-4</v>
      </c>
      <c r="L22" s="79">
        <f t="shared" si="17"/>
        <v>3.440327658017988E-2</v>
      </c>
      <c r="N22" s="4">
        <v>0.33200000000000002</v>
      </c>
      <c r="O22" s="72">
        <f t="shared" si="0"/>
        <v>1.4625550660792952</v>
      </c>
      <c r="P22" s="72">
        <f t="shared" si="1"/>
        <v>1.3319705381692886</v>
      </c>
      <c r="Q22" s="73">
        <f t="shared" si="2"/>
        <v>0.26395661190974606</v>
      </c>
      <c r="R22" s="73">
        <f t="shared" si="18"/>
        <v>2.6395661190974632E-4</v>
      </c>
      <c r="S22" s="73">
        <f t="shared" si="4"/>
        <v>2.6315963959805866E-4</v>
      </c>
      <c r="T22" s="3">
        <f t="shared" si="5"/>
        <v>2.6355812575390252E-4</v>
      </c>
      <c r="U22" s="76">
        <f t="shared" si="15"/>
        <v>3.4894097576245674E-3</v>
      </c>
      <c r="AC22" s="4">
        <v>1.2989999999999999</v>
      </c>
      <c r="AD22" s="4">
        <f t="shared" si="6"/>
        <v>0.64949999999999997</v>
      </c>
      <c r="AE22" s="83">
        <f t="shared" si="7"/>
        <v>-5.3794654038185747</v>
      </c>
    </row>
    <row r="23" spans="1:31">
      <c r="A23" s="4">
        <v>0.79700000000000004</v>
      </c>
      <c r="B23" s="4">
        <f t="shared" si="8"/>
        <v>0.47700000000000004</v>
      </c>
      <c r="C23" s="6">
        <f t="shared" si="9"/>
        <v>10.791462154757406</v>
      </c>
      <c r="E23" s="4">
        <v>0.47699999999999998</v>
      </c>
      <c r="F23" s="72">
        <f t="shared" si="10"/>
        <v>2.1013215859030834</v>
      </c>
      <c r="G23" s="72">
        <f t="shared" si="11"/>
        <v>1.7504889010533888</v>
      </c>
      <c r="H23" s="73">
        <f t="shared" si="16"/>
        <v>0.17368900595114894</v>
      </c>
      <c r="I23" s="73">
        <f t="shared" si="12"/>
        <v>1.7368900595114909E-4</v>
      </c>
      <c r="J23" s="73">
        <f t="shared" si="13"/>
        <v>1.7320919274676399E-4</v>
      </c>
      <c r="K23" s="3">
        <f t="shared" si="14"/>
        <v>1.7344909934895652E-4</v>
      </c>
      <c r="L23" s="79">
        <f t="shared" si="17"/>
        <v>3.4576725679528839E-2</v>
      </c>
      <c r="N23" s="4">
        <v>0.33300000000000002</v>
      </c>
      <c r="O23" s="72">
        <f t="shared" si="0"/>
        <v>1.4669603524229076</v>
      </c>
      <c r="P23" s="72">
        <f t="shared" si="1"/>
        <v>1.3349944362816994</v>
      </c>
      <c r="Q23" s="73">
        <f t="shared" si="2"/>
        <v>0.26315963959805844</v>
      </c>
      <c r="R23" s="73">
        <f t="shared" si="18"/>
        <v>2.6315963959805866E-4</v>
      </c>
      <c r="S23" s="73">
        <f t="shared" si="4"/>
        <v>2.6236565948422577E-4</v>
      </c>
      <c r="T23" s="3">
        <f t="shared" si="5"/>
        <v>2.6276264954114222E-4</v>
      </c>
      <c r="U23" s="76">
        <f t="shared" si="15"/>
        <v>3.7521724071657098E-3</v>
      </c>
      <c r="AC23" s="4">
        <v>1.3560000000000001</v>
      </c>
      <c r="AD23" s="4">
        <f t="shared" si="6"/>
        <v>0.67800000000000005</v>
      </c>
      <c r="AE23" s="83">
        <f t="shared" si="7"/>
        <v>-5.0022263031132512</v>
      </c>
    </row>
    <row r="24" spans="1:31">
      <c r="A24" s="4">
        <v>0.79800000000000004</v>
      </c>
      <c r="B24" s="4">
        <f t="shared" si="8"/>
        <v>0.47800000000000004</v>
      </c>
      <c r="C24" s="6">
        <f t="shared" si="9"/>
        <v>10.776804378578742</v>
      </c>
      <c r="E24" s="4">
        <v>0.47799999999999998</v>
      </c>
      <c r="F24" s="72">
        <f t="shared" si="10"/>
        <v>2.105726872246696</v>
      </c>
      <c r="G24" s="72">
        <f t="shared" si="11"/>
        <v>1.7532552083571753</v>
      </c>
      <c r="H24" s="73">
        <f t="shared" si="16"/>
        <v>0.17320919274676383</v>
      </c>
      <c r="I24" s="73">
        <f t="shared" si="12"/>
        <v>1.7320919274676399E-4</v>
      </c>
      <c r="J24" s="73">
        <f t="shared" si="13"/>
        <v>1.727309508666369E-4</v>
      </c>
      <c r="K24" s="3">
        <f t="shared" si="14"/>
        <v>1.7297007180670044E-4</v>
      </c>
      <c r="L24" s="79">
        <f t="shared" si="17"/>
        <v>3.474969575133554E-2</v>
      </c>
      <c r="N24" s="4">
        <v>0.33400000000000002</v>
      </c>
      <c r="O24" s="72">
        <f t="shared" si="0"/>
        <v>1.4713656387665199</v>
      </c>
      <c r="P24" s="72">
        <f t="shared" si="1"/>
        <v>1.3380161013445853</v>
      </c>
      <c r="Q24" s="73">
        <f t="shared" si="2"/>
        <v>0.26236565948422552</v>
      </c>
      <c r="R24" s="73">
        <f t="shared" si="18"/>
        <v>2.6236565948422577E-4</v>
      </c>
      <c r="S24" s="73">
        <f t="shared" si="4"/>
        <v>2.6157465682157953E-4</v>
      </c>
      <c r="T24" s="3">
        <f t="shared" si="5"/>
        <v>2.6197015815290265E-4</v>
      </c>
      <c r="U24" s="76">
        <f t="shared" si="15"/>
        <v>4.0141425653186123E-3</v>
      </c>
      <c r="AC24" s="4">
        <v>1.4159999999999999</v>
      </c>
      <c r="AD24" s="4">
        <f t="shared" si="6"/>
        <v>0.70799999999999996</v>
      </c>
      <c r="AE24" s="83">
        <f t="shared" si="7"/>
        <v>-4.6374196488550767</v>
      </c>
    </row>
    <row r="25" spans="1:31">
      <c r="A25" s="4">
        <v>0.79900000000000004</v>
      </c>
      <c r="B25" s="4">
        <f t="shared" si="8"/>
        <v>0.47900000000000004</v>
      </c>
      <c r="C25" s="6">
        <f t="shared" si="9"/>
        <v>10.762183835371481</v>
      </c>
      <c r="E25" s="4">
        <v>0.47899999999999998</v>
      </c>
      <c r="F25" s="72">
        <f t="shared" si="10"/>
        <v>2.1101321585903081</v>
      </c>
      <c r="G25" s="72">
        <f t="shared" si="11"/>
        <v>1.7560200923616454</v>
      </c>
      <c r="H25" s="73">
        <f t="shared" si="16"/>
        <v>0.17273095086663676</v>
      </c>
      <c r="I25" s="73">
        <f t="shared" si="12"/>
        <v>1.727309508666369E-4</v>
      </c>
      <c r="J25" s="73">
        <f t="shared" si="13"/>
        <v>1.7225427397517007E-4</v>
      </c>
      <c r="K25" s="3">
        <f t="shared" si="14"/>
        <v>1.7249261242090349E-4</v>
      </c>
      <c r="L25" s="79">
        <f t="shared" si="17"/>
        <v>3.4922188363756441E-2</v>
      </c>
      <c r="N25" s="4">
        <v>0.33500000000000002</v>
      </c>
      <c r="O25" s="72">
        <f t="shared" si="0"/>
        <v>1.4757709251101323</v>
      </c>
      <c r="P25" s="72">
        <f t="shared" si="1"/>
        <v>1.3410355416853819</v>
      </c>
      <c r="Q25" s="73">
        <f t="shared" si="2"/>
        <v>0.26157465682157932</v>
      </c>
      <c r="R25" s="73">
        <f t="shared" si="18"/>
        <v>2.6157465682157953E-4</v>
      </c>
      <c r="S25" s="73">
        <f t="shared" si="4"/>
        <v>2.6078661696209301E-4</v>
      </c>
      <c r="T25" s="3">
        <f t="shared" si="5"/>
        <v>2.6118063689183627E-4</v>
      </c>
      <c r="U25" s="76">
        <f t="shared" si="15"/>
        <v>4.2753232022104482E-3</v>
      </c>
      <c r="AC25" s="4">
        <v>1.478</v>
      </c>
      <c r="AD25" s="4">
        <f t="shared" si="6"/>
        <v>0.73899999999999999</v>
      </c>
      <c r="AE25" s="83">
        <f t="shared" si="7"/>
        <v>-4.2919179234867988</v>
      </c>
    </row>
    <row r="26" spans="1:31">
      <c r="A26" s="4">
        <v>0.8</v>
      </c>
      <c r="B26" s="4">
        <f t="shared" si="8"/>
        <v>0.48000000000000004</v>
      </c>
      <c r="C26" s="6">
        <f t="shared" si="9"/>
        <v>10.74760030533001</v>
      </c>
      <c r="E26" s="4">
        <v>0.48</v>
      </c>
      <c r="F26" s="72">
        <f t="shared" si="10"/>
        <v>2.1145374449339207</v>
      </c>
      <c r="G26" s="72">
        <f t="shared" si="11"/>
        <v>1.7587835567682151</v>
      </c>
      <c r="H26" s="73">
        <f t="shared" si="16"/>
        <v>0.17225427397516993</v>
      </c>
      <c r="I26" s="73">
        <f t="shared" si="12"/>
        <v>1.7225427397517007E-4</v>
      </c>
      <c r="J26" s="73">
        <f t="shared" si="13"/>
        <v>1.7177915576917902E-4</v>
      </c>
      <c r="K26" s="3">
        <f t="shared" si="14"/>
        <v>1.7201671487217455E-4</v>
      </c>
      <c r="L26" s="79">
        <f t="shared" si="17"/>
        <v>3.5094205078628614E-2</v>
      </c>
      <c r="N26" s="4">
        <v>0.33600000000000002</v>
      </c>
      <c r="O26" s="72">
        <f t="shared" si="0"/>
        <v>1.4801762114537445</v>
      </c>
      <c r="P26" s="72">
        <f t="shared" si="1"/>
        <v>1.3440527655757146</v>
      </c>
      <c r="Q26" s="73">
        <f t="shared" si="2"/>
        <v>0.26078661696209277</v>
      </c>
      <c r="R26" s="73">
        <f t="shared" si="18"/>
        <v>2.6078661696209301E-4</v>
      </c>
      <c r="S26" s="73">
        <f t="shared" si="4"/>
        <v>2.6000152535548946E-4</v>
      </c>
      <c r="T26" s="3">
        <f t="shared" si="5"/>
        <v>2.6039407115879126E-4</v>
      </c>
      <c r="U26" s="76">
        <f t="shared" si="15"/>
        <v>4.5357172733692394E-3</v>
      </c>
      <c r="AC26" s="4">
        <v>1.5429999999999999</v>
      </c>
      <c r="AD26" s="4">
        <f t="shared" si="6"/>
        <v>0.77149999999999996</v>
      </c>
      <c r="AE26" s="83">
        <f t="shared" si="7"/>
        <v>-3.9606811581032377</v>
      </c>
    </row>
    <row r="27" spans="1:31">
      <c r="A27" s="4">
        <v>0.80100000000000005</v>
      </c>
      <c r="B27" s="4">
        <f t="shared" si="8"/>
        <v>0.48100000000000004</v>
      </c>
      <c r="C27" s="6">
        <f t="shared" si="9"/>
        <v>10.733053572196271</v>
      </c>
      <c r="E27" s="4">
        <v>0.48099999999999998</v>
      </c>
      <c r="F27" s="72">
        <f t="shared" si="10"/>
        <v>2.1189427312775329</v>
      </c>
      <c r="G27" s="72">
        <f t="shared" si="11"/>
        <v>1.761545605260985</v>
      </c>
      <c r="H27" s="73">
        <f t="shared" si="16"/>
        <v>0.17177915576917888</v>
      </c>
      <c r="I27" s="73">
        <f t="shared" si="12"/>
        <v>1.7177915576917902E-4</v>
      </c>
      <c r="J27" s="73">
        <f t="shared" si="13"/>
        <v>1.7130558997767973E-4</v>
      </c>
      <c r="K27" s="3">
        <f t="shared" si="14"/>
        <v>1.7154237287342938E-4</v>
      </c>
      <c r="L27" s="79">
        <f t="shared" si="17"/>
        <v>3.5265747451502044E-2</v>
      </c>
      <c r="N27" s="4">
        <v>0.33700000000000002</v>
      </c>
      <c r="O27" s="72">
        <f t="shared" si="0"/>
        <v>1.4845814977973568</v>
      </c>
      <c r="P27" s="72">
        <f t="shared" si="1"/>
        <v>1.3470677812319369</v>
      </c>
      <c r="Q27" s="73">
        <f t="shared" si="2"/>
        <v>0.26000152535548926</v>
      </c>
      <c r="R27" s="73">
        <f t="shared" si="18"/>
        <v>2.6000152535548946E-4</v>
      </c>
      <c r="S27" s="73">
        <f t="shared" si="4"/>
        <v>2.5921936754836217E-4</v>
      </c>
      <c r="T27" s="3">
        <f t="shared" si="5"/>
        <v>2.5961044645192585E-4</v>
      </c>
      <c r="U27" s="76">
        <f t="shared" si="15"/>
        <v>4.7953277198211656E-3</v>
      </c>
      <c r="AC27" s="4">
        <v>1.611</v>
      </c>
      <c r="AD27" s="4">
        <f t="shared" si="6"/>
        <v>0.80549999999999999</v>
      </c>
      <c r="AE27" s="83">
        <f t="shared" si="7"/>
        <v>-3.6447114485979064</v>
      </c>
    </row>
    <row r="28" spans="1:31">
      <c r="A28" s="4">
        <v>0.80200000000000005</v>
      </c>
      <c r="B28" s="4">
        <f t="shared" si="8"/>
        <v>0.48200000000000004</v>
      </c>
      <c r="C28" s="6">
        <f t="shared" si="9"/>
        <v>10.718543423159963</v>
      </c>
      <c r="E28" s="4">
        <v>0.48199999999999998</v>
      </c>
      <c r="F28" s="72">
        <f t="shared" si="10"/>
        <v>2.1233480176211454</v>
      </c>
      <c r="G28" s="72">
        <f t="shared" si="11"/>
        <v>1.764306241506858</v>
      </c>
      <c r="H28" s="73">
        <f t="shared" si="16"/>
        <v>0.17130558997767958</v>
      </c>
      <c r="I28" s="73">
        <f t="shared" si="12"/>
        <v>1.7130558997767973E-4</v>
      </c>
      <c r="J28" s="73">
        <f t="shared" si="13"/>
        <v>1.7083357036167812E-4</v>
      </c>
      <c r="K28" s="3">
        <f t="shared" si="14"/>
        <v>1.7106958016967894E-4</v>
      </c>
      <c r="L28" s="79">
        <f t="shared" si="17"/>
        <v>3.5436817031671723E-2</v>
      </c>
      <c r="N28" s="4">
        <v>0.33800000000000002</v>
      </c>
      <c r="O28" s="72">
        <f t="shared" si="0"/>
        <v>1.4889867841409692</v>
      </c>
      <c r="P28" s="72">
        <f t="shared" si="1"/>
        <v>1.3500805968156619</v>
      </c>
      <c r="Q28" s="73">
        <f t="shared" si="2"/>
        <v>0.25921936754836195</v>
      </c>
      <c r="R28" s="73">
        <f t="shared" si="18"/>
        <v>2.5921936754836217E-4</v>
      </c>
      <c r="S28" s="73">
        <f t="shared" si="4"/>
        <v>2.5844012918330373E-4</v>
      </c>
      <c r="T28" s="3">
        <f t="shared" si="5"/>
        <v>2.5882974836583298E-4</v>
      </c>
      <c r="U28" s="76">
        <f t="shared" si="15"/>
        <v>5.0541574681869988E-3</v>
      </c>
      <c r="AC28" s="4">
        <v>1.6819999999999999</v>
      </c>
      <c r="AD28" s="4">
        <f t="shared" si="6"/>
        <v>0.84099999999999997</v>
      </c>
      <c r="AE28" s="83">
        <f t="shared" si="7"/>
        <v>-3.344732044697118</v>
      </c>
    </row>
    <row r="29" spans="1:31">
      <c r="A29" s="4">
        <v>0.80300000000000005</v>
      </c>
      <c r="B29" s="4">
        <f t="shared" si="8"/>
        <v>0.48300000000000004</v>
      </c>
      <c r="C29" s="6">
        <f t="shared" si="9"/>
        <v>10.704069648762376</v>
      </c>
      <c r="E29" s="4">
        <v>0.48299999999999998</v>
      </c>
      <c r="F29" s="72">
        <f t="shared" si="10"/>
        <v>2.1277533039647576</v>
      </c>
      <c r="G29" s="72">
        <f t="shared" si="11"/>
        <v>1.7670654691556531</v>
      </c>
      <c r="H29" s="73">
        <f t="shared" si="16"/>
        <v>0.17083357036167796</v>
      </c>
      <c r="I29" s="73">
        <f t="shared" si="12"/>
        <v>1.7083357036167812E-4</v>
      </c>
      <c r="J29" s="73">
        <f t="shared" si="13"/>
        <v>1.7036309071396055E-4</v>
      </c>
      <c r="K29" s="3">
        <f t="shared" si="14"/>
        <v>1.7059833053781933E-4</v>
      </c>
      <c r="L29" s="79">
        <f t="shared" si="17"/>
        <v>3.5607415362209544E-2</v>
      </c>
      <c r="N29" s="4">
        <v>0.33900000000000002</v>
      </c>
      <c r="O29" s="72">
        <f t="shared" si="0"/>
        <v>1.4933920704845816</v>
      </c>
      <c r="P29" s="72">
        <f t="shared" si="1"/>
        <v>1.3530912204342895</v>
      </c>
      <c r="Q29" s="73">
        <f t="shared" si="2"/>
        <v>0.2584401291833035</v>
      </c>
      <c r="R29" s="73">
        <f t="shared" si="18"/>
        <v>2.5844012918330373E-4</v>
      </c>
      <c r="S29" s="73">
        <f t="shared" si="4"/>
        <v>2.576637959980466E-4</v>
      </c>
      <c r="T29" s="3">
        <f t="shared" si="5"/>
        <v>2.5805196259067516E-4</v>
      </c>
      <c r="U29" s="76">
        <f t="shared" si="15"/>
        <v>5.312209430777674E-3</v>
      </c>
      <c r="AC29" s="4">
        <v>1.756</v>
      </c>
      <c r="AD29" s="4">
        <f t="shared" si="6"/>
        <v>0.878</v>
      </c>
      <c r="AE29" s="83">
        <f t="shared" si="7"/>
        <v>-3.0612114193294753</v>
      </c>
    </row>
    <row r="30" spans="1:31">
      <c r="A30" s="4">
        <v>0.80400000000000005</v>
      </c>
      <c r="B30" s="4">
        <f t="shared" si="8"/>
        <v>0.48400000000000004</v>
      </c>
      <c r="C30" s="6">
        <f t="shared" si="9"/>
        <v>10.689632042803671</v>
      </c>
      <c r="E30" s="4">
        <v>0.48399999999999999</v>
      </c>
      <c r="F30" s="72">
        <f t="shared" si="10"/>
        <v>2.1321585903083697</v>
      </c>
      <c r="G30" s="72">
        <f t="shared" si="11"/>
        <v>1.7698232918402232</v>
      </c>
      <c r="H30" s="73">
        <f t="shared" si="16"/>
        <v>0.17036309071396039</v>
      </c>
      <c r="I30" s="73">
        <f t="shared" si="12"/>
        <v>1.7036309071396055E-4</v>
      </c>
      <c r="J30" s="73">
        <f t="shared" si="13"/>
        <v>1.6989414485888676E-4</v>
      </c>
      <c r="K30" s="3">
        <f t="shared" si="14"/>
        <v>1.7012861778642366E-4</v>
      </c>
      <c r="L30" s="79">
        <f t="shared" si="17"/>
        <v>3.5777543979995968E-2</v>
      </c>
      <c r="N30" s="4">
        <v>0.34</v>
      </c>
      <c r="O30" s="72">
        <f t="shared" si="0"/>
        <v>1.4977973568281939</v>
      </c>
      <c r="P30" s="72">
        <f t="shared" si="1"/>
        <v>1.3560996601415238</v>
      </c>
      <c r="Q30" s="73">
        <f t="shared" si="2"/>
        <v>0.2576637959980464</v>
      </c>
      <c r="R30" s="73">
        <f t="shared" si="18"/>
        <v>2.576637959980466E-4</v>
      </c>
      <c r="S30" s="73">
        <f t="shared" si="4"/>
        <v>2.5689035382461318E-4</v>
      </c>
      <c r="T30" s="3">
        <f t="shared" si="5"/>
        <v>2.5727707491132989E-4</v>
      </c>
      <c r="U30" s="76">
        <f t="shared" si="15"/>
        <v>5.5694865056890039E-3</v>
      </c>
      <c r="AC30" s="4">
        <v>1.8340000000000001</v>
      </c>
      <c r="AD30" s="4">
        <f t="shared" si="6"/>
        <v>0.91700000000000004</v>
      </c>
      <c r="AE30" s="83">
        <f t="shared" si="7"/>
        <v>-2.7910986511420917</v>
      </c>
    </row>
    <row r="31" spans="1:31">
      <c r="A31" s="4">
        <v>0.80500000000000005</v>
      </c>
      <c r="B31" s="4">
        <f t="shared" si="8"/>
        <v>0.48500000000000004</v>
      </c>
      <c r="C31" s="6">
        <f t="shared" si="9"/>
        <v>10.675230402253474</v>
      </c>
      <c r="E31" s="4">
        <v>0.48499999999999999</v>
      </c>
      <c r="F31" s="72">
        <f t="shared" si="10"/>
        <v>2.1365638766519823</v>
      </c>
      <c r="G31" s="72">
        <f t="shared" si="11"/>
        <v>1.7725797131765664</v>
      </c>
      <c r="H31" s="73">
        <f t="shared" si="16"/>
        <v>0.16989414485888663</v>
      </c>
      <c r="I31" s="73">
        <f t="shared" si="12"/>
        <v>1.6989414485888676E-4</v>
      </c>
      <c r="J31" s="73">
        <f t="shared" si="13"/>
        <v>1.6942672665218433E-4</v>
      </c>
      <c r="K31" s="3">
        <f t="shared" si="14"/>
        <v>1.6966043575553555E-4</v>
      </c>
      <c r="L31" s="79">
        <f t="shared" si="17"/>
        <v>3.5947204415751506E-2</v>
      </c>
      <c r="N31" s="4">
        <v>0.34100000000000003</v>
      </c>
      <c r="O31" s="72">
        <f t="shared" si="0"/>
        <v>1.5022026431718063</v>
      </c>
      <c r="P31" s="72">
        <f t="shared" si="1"/>
        <v>1.359105923937886</v>
      </c>
      <c r="Q31" s="73">
        <f t="shared" si="2"/>
        <v>0.25689035382461295</v>
      </c>
      <c r="R31" s="73">
        <f t="shared" si="18"/>
        <v>2.5689035382461318E-4</v>
      </c>
      <c r="S31" s="73">
        <f t="shared" si="4"/>
        <v>2.561197885884753E-4</v>
      </c>
      <c r="T31" s="3">
        <f t="shared" si="5"/>
        <v>2.5650507120654421E-4</v>
      </c>
      <c r="U31" s="76">
        <f t="shared" si="15"/>
        <v>5.8259915768955478E-3</v>
      </c>
      <c r="AC31" s="4">
        <v>1.915</v>
      </c>
      <c r="AD31" s="4">
        <f t="shared" si="6"/>
        <v>0.95750000000000002</v>
      </c>
      <c r="AE31" s="83">
        <f t="shared" si="7"/>
        <v>-2.5383753421805992</v>
      </c>
    </row>
    <row r="32" spans="1:31">
      <c r="A32" s="4">
        <v>0.80600000000000005</v>
      </c>
      <c r="B32" s="4">
        <f t="shared" si="8"/>
        <v>0.48600000000000004</v>
      </c>
      <c r="C32" s="6">
        <f t="shared" si="9"/>
        <v>10.660864527164639</v>
      </c>
      <c r="E32" s="4">
        <v>0.48599999999999999</v>
      </c>
      <c r="F32" s="72">
        <f t="shared" si="10"/>
        <v>2.1409691629955945</v>
      </c>
      <c r="G32" s="72">
        <f t="shared" si="11"/>
        <v>1.7753347367639392</v>
      </c>
      <c r="H32" s="73">
        <f t="shared" si="16"/>
        <v>0.1694267266521842</v>
      </c>
      <c r="I32" s="73">
        <f t="shared" si="12"/>
        <v>1.6942672665218433E-4</v>
      </c>
      <c r="J32" s="73">
        <f t="shared" si="13"/>
        <v>1.6896082998074422E-4</v>
      </c>
      <c r="K32" s="3">
        <f t="shared" si="14"/>
        <v>1.6919377831646427E-4</v>
      </c>
      <c r="L32" s="79">
        <f t="shared" si="17"/>
        <v>3.6116398194067971E-2</v>
      </c>
      <c r="N32" s="4">
        <v>0.34200000000000003</v>
      </c>
      <c r="O32" s="72">
        <f t="shared" si="0"/>
        <v>1.5066079295154187</v>
      </c>
      <c r="P32" s="72">
        <f t="shared" si="1"/>
        <v>1.3621100197712208</v>
      </c>
      <c r="Q32" s="73">
        <f t="shared" si="2"/>
        <v>0.25611978858847506</v>
      </c>
      <c r="R32" s="73">
        <f t="shared" si="18"/>
        <v>2.561197885884753E-4</v>
      </c>
      <c r="S32" s="73">
        <f t="shared" si="4"/>
        <v>2.5535208630772462E-4</v>
      </c>
      <c r="T32" s="3">
        <f t="shared" si="5"/>
        <v>2.5573593744809993E-4</v>
      </c>
      <c r="U32" s="76">
        <f t="shared" si="15"/>
        <v>6.0817275143436478E-3</v>
      </c>
      <c r="AC32" s="4">
        <v>2</v>
      </c>
      <c r="AD32" s="4">
        <f t="shared" si="6"/>
        <v>1</v>
      </c>
      <c r="AE32" s="83">
        <f t="shared" si="7"/>
        <v>-2.3001678736253517</v>
      </c>
    </row>
    <row r="33" spans="1:31">
      <c r="A33" s="4">
        <v>0.80700000000000005</v>
      </c>
      <c r="B33" s="4">
        <f t="shared" si="8"/>
        <v>0.48700000000000004</v>
      </c>
      <c r="C33" s="6">
        <f t="shared" si="9"/>
        <v>10.646534220590047</v>
      </c>
      <c r="E33" s="4">
        <v>0.48699999999999999</v>
      </c>
      <c r="F33" s="72">
        <f t="shared" si="10"/>
        <v>2.1453744493392071</v>
      </c>
      <c r="G33" s="72">
        <f t="shared" si="11"/>
        <v>1.77808836618497</v>
      </c>
      <c r="H33" s="73">
        <f t="shared" si="16"/>
        <v>0.16896082998074408</v>
      </c>
      <c r="I33" s="73">
        <f t="shared" si="12"/>
        <v>1.6896082998074422E-4</v>
      </c>
      <c r="J33" s="73">
        <f t="shared" si="13"/>
        <v>1.6849644876241915E-4</v>
      </c>
      <c r="K33" s="3">
        <f t="shared" si="14"/>
        <v>1.6872863937158168E-4</v>
      </c>
      <c r="L33" s="79">
        <f t="shared" si="17"/>
        <v>3.6285126833439554E-2</v>
      </c>
      <c r="N33" s="4">
        <v>0.34300000000000003</v>
      </c>
      <c r="O33" s="72">
        <f t="shared" si="0"/>
        <v>1.5110132158590308</v>
      </c>
      <c r="P33" s="72">
        <f t="shared" si="1"/>
        <v>1.3651119555371958</v>
      </c>
      <c r="Q33" s="73">
        <f t="shared" si="2"/>
        <v>0.25535208630772438</v>
      </c>
      <c r="R33" s="73">
        <f t="shared" si="18"/>
        <v>2.5535208630771041E-4</v>
      </c>
      <c r="S33" s="73">
        <f t="shared" si="4"/>
        <v>2.5458723309223726E-4</v>
      </c>
      <c r="T33" s="3">
        <f t="shared" si="5"/>
        <v>2.5496965969997387E-4</v>
      </c>
      <c r="U33" s="76">
        <f t="shared" si="15"/>
        <v>6.336697174043622E-3</v>
      </c>
      <c r="AC33" s="4">
        <v>2.1206</v>
      </c>
      <c r="AD33" s="4">
        <f t="shared" si="6"/>
        <v>1.0603</v>
      </c>
      <c r="AE33" s="83">
        <f t="shared" si="7"/>
        <v>-2.0035384943067607</v>
      </c>
    </row>
    <row r="34" spans="1:31">
      <c r="A34" s="4">
        <v>0.80800000000000005</v>
      </c>
      <c r="B34" s="4">
        <f t="shared" si="8"/>
        <v>0.48800000000000004</v>
      </c>
      <c r="C34" s="6">
        <f t="shared" si="9"/>
        <v>10.632239288502321</v>
      </c>
      <c r="E34" s="4">
        <v>0.48799999999999999</v>
      </c>
      <c r="F34" s="72">
        <f t="shared" si="10"/>
        <v>2.1497797356828192</v>
      </c>
      <c r="G34" s="72">
        <f t="shared" si="11"/>
        <v>1.7808406050057666</v>
      </c>
      <c r="H34" s="73">
        <f t="shared" si="16"/>
        <v>0.16849644876241901</v>
      </c>
      <c r="I34" s="73">
        <f t="shared" si="12"/>
        <v>1.6849644876241915E-4</v>
      </c>
      <c r="J34" s="73">
        <f t="shared" si="13"/>
        <v>1.6803357694582236E-4</v>
      </c>
      <c r="K34" s="3">
        <f t="shared" si="14"/>
        <v>1.6826501285412075E-4</v>
      </c>
      <c r="L34" s="79">
        <f t="shared" si="17"/>
        <v>3.6453391846293676E-2</v>
      </c>
      <c r="N34" s="4">
        <v>0.34399999999999997</v>
      </c>
      <c r="O34" s="72">
        <f t="shared" si="0"/>
        <v>1.515418502202643</v>
      </c>
      <c r="P34" s="72">
        <f t="shared" si="1"/>
        <v>1.3681117390797954</v>
      </c>
      <c r="Q34" s="73">
        <f t="shared" si="2"/>
        <v>0.25458723309225118</v>
      </c>
      <c r="R34" s="73">
        <f t="shared" si="18"/>
        <v>2.5458723309225141E-4</v>
      </c>
      <c r="S34" s="73">
        <f t="shared" si="4"/>
        <v>2.5382521514293353E-4</v>
      </c>
      <c r="T34" s="3">
        <f t="shared" si="5"/>
        <v>2.5420622411759247E-4</v>
      </c>
      <c r="U34" s="76">
        <f t="shared" si="15"/>
        <v>6.5909033981612145E-3</v>
      </c>
      <c r="AC34" s="4">
        <v>2.1947999999999999</v>
      </c>
      <c r="AD34" s="4">
        <f t="shared" si="6"/>
        <v>1.0973999999999999</v>
      </c>
      <c r="AE34" s="83">
        <f t="shared" si="7"/>
        <v>-1.8421441982201197</v>
      </c>
    </row>
    <row r="35" spans="1:31">
      <c r="A35" s="4">
        <v>0.80900000000000005</v>
      </c>
      <c r="B35" s="4">
        <f t="shared" si="8"/>
        <v>0.48900000000000005</v>
      </c>
      <c r="C35" s="6">
        <f t="shared" si="9"/>
        <v>10.617979539716334</v>
      </c>
      <c r="E35" s="4">
        <v>0.48899999999999999</v>
      </c>
      <c r="F35" s="72">
        <f t="shared" si="10"/>
        <v>2.1541850220264318</v>
      </c>
      <c r="G35" s="72">
        <f t="shared" si="11"/>
        <v>1.78359145677603</v>
      </c>
      <c r="H35" s="73">
        <f t="shared" si="16"/>
        <v>0.16803357694582222</v>
      </c>
      <c r="I35" s="73">
        <f t="shared" si="12"/>
        <v>1.6803357694582236E-4</v>
      </c>
      <c r="J35" s="73">
        <f t="shared" si="13"/>
        <v>1.6757220851012919E-4</v>
      </c>
      <c r="K35" s="3">
        <f t="shared" si="14"/>
        <v>1.6780289272797579E-4</v>
      </c>
      <c r="L35" s="79">
        <f t="shared" si="17"/>
        <v>3.6621194739021652E-2</v>
      </c>
      <c r="N35" s="4">
        <v>0.34499999999999997</v>
      </c>
      <c r="O35" s="72">
        <f t="shared" si="0"/>
        <v>1.5198237885462553</v>
      </c>
      <c r="P35" s="72">
        <f t="shared" si="1"/>
        <v>1.3711093781918087</v>
      </c>
      <c r="Q35" s="73">
        <f t="shared" si="2"/>
        <v>0.25382521514293332</v>
      </c>
      <c r="R35" s="73">
        <f t="shared" si="18"/>
        <v>2.5382521514293353E-4</v>
      </c>
      <c r="S35" s="73">
        <f t="shared" si="4"/>
        <v>2.5306601875083479E-4</v>
      </c>
      <c r="T35" s="3">
        <f t="shared" si="5"/>
        <v>2.5344561694688413E-4</v>
      </c>
      <c r="U35" s="76">
        <f t="shared" si="15"/>
        <v>6.8443490151080984E-3</v>
      </c>
      <c r="AC35" s="4">
        <v>2.2717000000000001</v>
      </c>
      <c r="AD35" s="4">
        <f t="shared" si="6"/>
        <v>1.13585</v>
      </c>
      <c r="AE35" s="83">
        <f t="shared" si="7"/>
        <v>-1.6898221879362636</v>
      </c>
    </row>
    <row r="36" spans="1:31">
      <c r="A36" s="4">
        <v>0.81</v>
      </c>
      <c r="B36" s="4">
        <f t="shared" si="8"/>
        <v>0.49000000000000005</v>
      </c>
      <c r="C36" s="6">
        <f t="shared" si="9"/>
        <v>10.603754785814402</v>
      </c>
      <c r="E36" s="4">
        <v>0.49</v>
      </c>
      <c r="F36" s="72">
        <f t="shared" si="10"/>
        <v>2.158590308370044</v>
      </c>
      <c r="G36" s="72">
        <f t="shared" si="11"/>
        <v>1.78634092502916</v>
      </c>
      <c r="H36" s="73">
        <f t="shared" si="16"/>
        <v>0.16757220851012905</v>
      </c>
      <c r="I36" s="73">
        <f t="shared" si="12"/>
        <v>1.6757220851012919E-4</v>
      </c>
      <c r="J36" s="73">
        <f t="shared" si="13"/>
        <v>1.6711233746487931E-4</v>
      </c>
      <c r="K36" s="3">
        <f t="shared" si="14"/>
        <v>1.6734227298750425E-4</v>
      </c>
      <c r="L36" s="79">
        <f t="shared" si="17"/>
        <v>3.6788537012009154E-2</v>
      </c>
      <c r="N36" s="4">
        <v>0.34599999999999997</v>
      </c>
      <c r="O36" s="72">
        <f t="shared" si="0"/>
        <v>1.5242290748898677</v>
      </c>
      <c r="P36" s="72">
        <f t="shared" si="1"/>
        <v>1.3741048806153091</v>
      </c>
      <c r="Q36" s="73">
        <f t="shared" si="2"/>
        <v>0.25306601875083456</v>
      </c>
      <c r="R36" s="73">
        <f t="shared" si="18"/>
        <v>2.5306601875083479E-4</v>
      </c>
      <c r="S36" s="73">
        <f t="shared" si="4"/>
        <v>2.5230963029641178E-4</v>
      </c>
      <c r="T36" s="3">
        <f t="shared" si="5"/>
        <v>2.5268782452362329E-4</v>
      </c>
      <c r="U36" s="76">
        <f t="shared" si="15"/>
        <v>7.0970368396317219E-3</v>
      </c>
      <c r="AC36" s="20">
        <v>2.3512</v>
      </c>
      <c r="AD36" s="4">
        <f t="shared" si="6"/>
        <v>1.1756</v>
      </c>
      <c r="AE36" s="83">
        <f t="shared" si="7"/>
        <v>-1.5467417135472334</v>
      </c>
    </row>
    <row r="37" spans="1:31">
      <c r="A37" s="4">
        <v>0.81100000000000005</v>
      </c>
      <c r="B37" s="4">
        <f t="shared" si="8"/>
        <v>0.49100000000000005</v>
      </c>
      <c r="C37" s="6">
        <f t="shared" si="9"/>
        <v>10.58956484107402</v>
      </c>
      <c r="E37" s="4">
        <v>0.49099999999999999</v>
      </c>
      <c r="F37" s="72">
        <f t="shared" si="10"/>
        <v>2.1629955947136561</v>
      </c>
      <c r="G37" s="72">
        <f t="shared" si="11"/>
        <v>1.7890890132823651</v>
      </c>
      <c r="H37" s="73">
        <f t="shared" si="16"/>
        <v>0.16711233746487916</v>
      </c>
      <c r="I37" s="73">
        <f t="shared" si="12"/>
        <v>1.6711233746487931E-4</v>
      </c>
      <c r="J37" s="73">
        <f t="shared" si="13"/>
        <v>1.6665395784978124E-4</v>
      </c>
      <c r="K37" s="3">
        <f t="shared" si="14"/>
        <v>1.6688314765733026E-4</v>
      </c>
      <c r="L37" s="79">
        <f t="shared" si="17"/>
        <v>3.6955420159666484E-2</v>
      </c>
      <c r="N37" s="4">
        <v>0.34699999999999998</v>
      </c>
      <c r="O37" s="72">
        <f t="shared" si="0"/>
        <v>1.5286343612334801</v>
      </c>
      <c r="P37" s="72">
        <f t="shared" si="1"/>
        <v>1.3770982540421328</v>
      </c>
      <c r="Q37" s="73">
        <f t="shared" si="2"/>
        <v>0.25230963029641157</v>
      </c>
      <c r="R37" s="73">
        <f t="shared" si="18"/>
        <v>2.5230963029641178E-4</v>
      </c>
      <c r="S37" s="73">
        <f t="shared" si="4"/>
        <v>2.5155603624873069E-4</v>
      </c>
      <c r="T37" s="3">
        <f t="shared" si="5"/>
        <v>2.5193283327257124E-4</v>
      </c>
      <c r="U37" s="76">
        <f t="shared" si="15"/>
        <v>7.3489696729042934E-3</v>
      </c>
      <c r="AC37" s="4">
        <v>2.4335</v>
      </c>
      <c r="AD37" s="4">
        <f t="shared" si="6"/>
        <v>1.21675</v>
      </c>
      <c r="AE37" s="83">
        <f t="shared" si="7"/>
        <v>-1.4124611532710476</v>
      </c>
    </row>
    <row r="38" spans="1:31">
      <c r="A38" s="4">
        <v>0.81200000000000006</v>
      </c>
      <c r="B38" s="4">
        <f t="shared" si="8"/>
        <v>0.49200000000000005</v>
      </c>
      <c r="C38" s="6">
        <f t="shared" si="9"/>
        <v>10.575409522398095</v>
      </c>
      <c r="E38" s="4">
        <v>0.49199999999999999</v>
      </c>
      <c r="F38" s="72">
        <f t="shared" si="10"/>
        <v>2.1674008810572687</v>
      </c>
      <c r="G38" s="72">
        <f t="shared" si="11"/>
        <v>1.7918357250367687</v>
      </c>
      <c r="H38" s="73">
        <f t="shared" si="16"/>
        <v>0.1666539578497811</v>
      </c>
      <c r="I38" s="73">
        <f t="shared" si="12"/>
        <v>1.6665395784978124E-4</v>
      </c>
      <c r="J38" s="73">
        <f t="shared" si="13"/>
        <v>1.6619706373451808E-4</v>
      </c>
      <c r="K38" s="3">
        <f t="shared" si="14"/>
        <v>1.6642551079214967E-4</v>
      </c>
      <c r="L38" s="79">
        <f t="shared" si="17"/>
        <v>3.7121845670458634E-2</v>
      </c>
      <c r="N38" s="4">
        <v>0.34799999999999998</v>
      </c>
      <c r="O38" s="72">
        <f t="shared" si="0"/>
        <v>1.5330396475770924</v>
      </c>
      <c r="P38" s="72">
        <f t="shared" si="1"/>
        <v>1.3800895061143461</v>
      </c>
      <c r="Q38" s="73">
        <f t="shared" si="2"/>
        <v>0.25155603624873046</v>
      </c>
      <c r="R38" s="73">
        <f t="shared" si="18"/>
        <v>2.5155603624873069E-4</v>
      </c>
      <c r="S38" s="73">
        <f t="shared" si="4"/>
        <v>2.5080522316469245E-4</v>
      </c>
      <c r="T38" s="3">
        <f t="shared" si="5"/>
        <v>2.5118062970671157E-4</v>
      </c>
      <c r="U38" s="76">
        <f t="shared" si="15"/>
        <v>7.6001503026110048E-3</v>
      </c>
      <c r="AC38" s="4">
        <v>2.5186000000000002</v>
      </c>
      <c r="AD38" s="4">
        <f t="shared" si="6"/>
        <v>1.2593000000000001</v>
      </c>
      <c r="AE38" s="83">
        <f t="shared" si="7"/>
        <v>-1.2868766274359678</v>
      </c>
    </row>
    <row r="39" spans="1:31">
      <c r="A39" s="4">
        <v>0.81299999999999994</v>
      </c>
      <c r="B39" s="4">
        <f t="shared" si="8"/>
        <v>0.49299999999999994</v>
      </c>
      <c r="C39" s="6">
        <f t="shared" si="9"/>
        <v>10.561288649247539</v>
      </c>
      <c r="E39" s="4">
        <v>0.49299999999999999</v>
      </c>
      <c r="F39" s="72">
        <f t="shared" si="10"/>
        <v>2.1718061674008808</v>
      </c>
      <c r="G39" s="72">
        <f t="shared" si="11"/>
        <v>1.7945810637775159</v>
      </c>
      <c r="H39" s="73">
        <f t="shared" si="16"/>
        <v>0.16619706373451792</v>
      </c>
      <c r="I39" s="73">
        <f t="shared" si="12"/>
        <v>1.6619706373451808E-4</v>
      </c>
      <c r="J39" s="73">
        <f t="shared" si="13"/>
        <v>1.6574164921855517E-4</v>
      </c>
      <c r="K39" s="3">
        <f t="shared" si="14"/>
        <v>1.6596935647653663E-4</v>
      </c>
      <c r="L39" s="79">
        <f t="shared" si="17"/>
        <v>3.7287815026935171E-2</v>
      </c>
      <c r="N39" s="4">
        <v>0.34899999999999998</v>
      </c>
      <c r="O39" s="72">
        <f t="shared" si="0"/>
        <v>1.5374449339207048</v>
      </c>
      <c r="P39" s="72">
        <f t="shared" si="1"/>
        <v>1.3830786444247107</v>
      </c>
      <c r="Q39" s="73">
        <f t="shared" si="2"/>
        <v>0.25080522316469223</v>
      </c>
      <c r="R39" s="73">
        <f t="shared" si="18"/>
        <v>2.5080522316469245E-4</v>
      </c>
      <c r="S39" s="73">
        <f t="shared" si="4"/>
        <v>2.5005717768826659E-4</v>
      </c>
      <c r="T39" s="3">
        <f t="shared" si="5"/>
        <v>2.5043120042647952E-4</v>
      </c>
      <c r="U39" s="76">
        <f t="shared" si="15"/>
        <v>7.8505815030374838E-3</v>
      </c>
      <c r="AC39" s="4">
        <v>2.6067999999999998</v>
      </c>
      <c r="AD39" s="4">
        <f t="shared" si="6"/>
        <v>1.3033999999999999</v>
      </c>
      <c r="AE39" s="83">
        <f t="shared" si="7"/>
        <v>-1.169438379856695</v>
      </c>
    </row>
    <row r="40" spans="1:31">
      <c r="A40" s="4">
        <v>0.81399999999999995</v>
      </c>
      <c r="B40" s="4">
        <f t="shared" si="8"/>
        <v>0.49399999999999994</v>
      </c>
      <c r="C40" s="6">
        <f t="shared" si="9"/>
        <v>10.547202043576075</v>
      </c>
      <c r="E40" s="4">
        <v>0.49399999999999999</v>
      </c>
      <c r="F40" s="72">
        <f t="shared" si="10"/>
        <v>2.1762114537444934</v>
      </c>
      <c r="G40" s="72">
        <f t="shared" si="11"/>
        <v>1.7973250329738768</v>
      </c>
      <c r="H40" s="73">
        <f t="shared" si="16"/>
        <v>0.16574164921855503</v>
      </c>
      <c r="I40" s="73">
        <f t="shared" si="12"/>
        <v>1.6574164921855517E-4</v>
      </c>
      <c r="J40" s="73">
        <f t="shared" si="13"/>
        <v>1.6528770843094869E-4</v>
      </c>
      <c r="K40" s="3">
        <f t="shared" si="14"/>
        <v>1.6551467882475193E-4</v>
      </c>
      <c r="L40" s="79">
        <f t="shared" si="17"/>
        <v>3.7453329705759923E-2</v>
      </c>
      <c r="N40" s="4">
        <v>0.35</v>
      </c>
      <c r="O40" s="72">
        <f t="shared" si="0"/>
        <v>1.541850220264317</v>
      </c>
      <c r="P40" s="72">
        <f t="shared" si="1"/>
        <v>1.3860656765171424</v>
      </c>
      <c r="Q40" s="73">
        <f t="shared" si="2"/>
        <v>0.25005717768826635</v>
      </c>
      <c r="R40" s="73">
        <f t="shared" si="18"/>
        <v>2.5005717768826659E-4</v>
      </c>
      <c r="S40" s="73">
        <f t="shared" si="4"/>
        <v>2.493118865497345E-4</v>
      </c>
      <c r="T40" s="3">
        <f t="shared" si="5"/>
        <v>2.4968453211900057E-4</v>
      </c>
      <c r="U40" s="76">
        <f t="shared" si="15"/>
        <v>8.1002660351564837E-3</v>
      </c>
      <c r="AC40" s="4">
        <v>2.698</v>
      </c>
      <c r="AD40" s="4">
        <f t="shared" si="6"/>
        <v>1.349</v>
      </c>
      <c r="AE40" s="83">
        <f t="shared" si="7"/>
        <v>-1.0601476166896822</v>
      </c>
    </row>
    <row r="41" spans="1:31">
      <c r="A41" s="4">
        <v>0.81499999999999995</v>
      </c>
      <c r="B41" s="4">
        <f t="shared" si="8"/>
        <v>0.49499999999999994</v>
      </c>
      <c r="C41" s="6">
        <f t="shared" si="9"/>
        <v>10.533149529767337</v>
      </c>
      <c r="E41" s="4">
        <v>0.495</v>
      </c>
      <c r="F41" s="72">
        <f t="shared" si="10"/>
        <v>2.1806167400881056</v>
      </c>
      <c r="G41" s="72">
        <f t="shared" si="11"/>
        <v>1.8000676360793539</v>
      </c>
      <c r="H41" s="73">
        <f t="shared" si="16"/>
        <v>0.16528770843094853</v>
      </c>
      <c r="I41" s="73">
        <f t="shared" si="12"/>
        <v>1.6528770843094869E-4</v>
      </c>
      <c r="J41" s="73">
        <f t="shared" si="13"/>
        <v>1.6483523553015669E-4</v>
      </c>
      <c r="K41" s="3">
        <f t="shared" si="14"/>
        <v>1.6506147198055269E-4</v>
      </c>
      <c r="L41" s="79">
        <f t="shared" si="17"/>
        <v>3.7618391177740476E-2</v>
      </c>
      <c r="N41" s="4">
        <v>0.35099999999999998</v>
      </c>
      <c r="O41" s="72">
        <f t="shared" si="0"/>
        <v>1.5462555066079293</v>
      </c>
      <c r="P41" s="72">
        <f t="shared" si="1"/>
        <v>1.3890506098871627</v>
      </c>
      <c r="Q41" s="73">
        <f t="shared" si="2"/>
        <v>0.2493118865497343</v>
      </c>
      <c r="R41" s="73">
        <f t="shared" si="18"/>
        <v>2.493118865497345E-4</v>
      </c>
      <c r="S41" s="73">
        <f t="shared" si="4"/>
        <v>2.485693365649406E-4</v>
      </c>
      <c r="T41" s="3">
        <f t="shared" si="5"/>
        <v>2.4894061155733755E-4</v>
      </c>
      <c r="U41" s="76">
        <f t="shared" si="15"/>
        <v>8.349206646713821E-3</v>
      </c>
      <c r="AC41" s="4">
        <v>2.7925</v>
      </c>
      <c r="AD41" s="4">
        <f t="shared" si="6"/>
        <v>1.39625</v>
      </c>
      <c r="AE41" s="83">
        <f t="shared" si="7"/>
        <v>-0.95848569053249233</v>
      </c>
    </row>
    <row r="42" spans="1:31">
      <c r="A42" s="4">
        <v>0.81599999999999995</v>
      </c>
      <c r="B42" s="4">
        <f t="shared" si="8"/>
        <v>0.49599999999999994</v>
      </c>
      <c r="C42" s="6">
        <f t="shared" si="9"/>
        <v>10.51913093457396</v>
      </c>
      <c r="E42" s="4">
        <v>0.496</v>
      </c>
      <c r="F42" s="72">
        <f t="shared" si="10"/>
        <v>2.1850220264317182</v>
      </c>
      <c r="G42" s="72">
        <f t="shared" si="11"/>
        <v>1.8028088765317822</v>
      </c>
      <c r="H42" s="73">
        <f t="shared" si="16"/>
        <v>0.16483523553015655</v>
      </c>
      <c r="I42" s="73">
        <f t="shared" si="12"/>
        <v>1.6483523553015669E-4</v>
      </c>
      <c r="J42" s="73">
        <f t="shared" si="13"/>
        <v>1.6438422470385074E-4</v>
      </c>
      <c r="K42" s="3">
        <f t="shared" si="14"/>
        <v>1.6460973011700372E-4</v>
      </c>
      <c r="L42" s="79">
        <f t="shared" si="17"/>
        <v>3.7783000907857481E-2</v>
      </c>
      <c r="N42" s="4">
        <v>0.35199999999999998</v>
      </c>
      <c r="O42" s="72">
        <f t="shared" si="0"/>
        <v>1.5506607929515417</v>
      </c>
      <c r="P42" s="72">
        <f t="shared" si="1"/>
        <v>1.3920334519823472</v>
      </c>
      <c r="Q42" s="73">
        <f t="shared" si="2"/>
        <v>0.2485693365649404</v>
      </c>
      <c r="R42" s="73">
        <f t="shared" si="18"/>
        <v>2.485693365649406E-4</v>
      </c>
      <c r="S42" s="73">
        <f t="shared" si="4"/>
        <v>2.4782951463455202E-4</v>
      </c>
      <c r="T42" s="3">
        <f t="shared" si="5"/>
        <v>2.4819942559974631E-4</v>
      </c>
      <c r="U42" s="76">
        <f t="shared" si="15"/>
        <v>8.5974060723135667E-3</v>
      </c>
      <c r="AC42" s="4">
        <v>2.8902000000000001</v>
      </c>
      <c r="AD42" s="4">
        <f t="shared" si="6"/>
        <v>1.4451000000000001</v>
      </c>
      <c r="AE42" s="83">
        <f t="shared" si="7"/>
        <v>-0.86437839710883468</v>
      </c>
    </row>
    <row r="43" spans="1:31">
      <c r="A43" s="4">
        <v>0.81699999999999995</v>
      </c>
      <c r="B43" s="4">
        <f t="shared" si="8"/>
        <v>0.49699999999999994</v>
      </c>
      <c r="C43" s="6">
        <f t="shared" si="9"/>
        <v>10.505146087058733</v>
      </c>
      <c r="E43" s="4">
        <v>0.497</v>
      </c>
      <c r="F43" s="72">
        <f t="shared" si="10"/>
        <v>2.1894273127753303</v>
      </c>
      <c r="G43" s="72">
        <f t="shared" si="11"/>
        <v>1.8055487577534346</v>
      </c>
      <c r="H43" s="73">
        <f t="shared" si="16"/>
        <v>0.16438422470385061</v>
      </c>
      <c r="I43" s="73">
        <f t="shared" si="12"/>
        <v>1.6438422470385074E-4</v>
      </c>
      <c r="J43" s="73">
        <f t="shared" si="13"/>
        <v>1.6393467016872994E-4</v>
      </c>
      <c r="K43" s="3">
        <f t="shared" si="14"/>
        <v>1.6415944743629034E-4</v>
      </c>
      <c r="L43" s="79">
        <f t="shared" si="17"/>
        <v>3.7947160355293774E-2</v>
      </c>
      <c r="N43" s="4">
        <v>0.35299999999999998</v>
      </c>
      <c r="O43" s="72">
        <f t="shared" si="0"/>
        <v>1.5550660792951541</v>
      </c>
      <c r="P43" s="72">
        <f t="shared" si="1"/>
        <v>1.3950142102027676</v>
      </c>
      <c r="Q43" s="73">
        <f t="shared" si="2"/>
        <v>0.24782951463455177</v>
      </c>
      <c r="R43" s="73">
        <f t="shared" si="18"/>
        <v>2.4782951463455202E-4</v>
      </c>
      <c r="S43" s="73">
        <f t="shared" si="4"/>
        <v>2.4709240774332676E-4</v>
      </c>
      <c r="T43" s="3">
        <f t="shared" si="5"/>
        <v>2.4746096118893939E-4</v>
      </c>
      <c r="U43" s="76">
        <f t="shared" si="15"/>
        <v>8.8448670335025056E-3</v>
      </c>
      <c r="AC43" s="4">
        <v>2.9914000000000001</v>
      </c>
      <c r="AD43" s="4">
        <f t="shared" si="6"/>
        <v>1.4957</v>
      </c>
      <c r="AE43" s="83">
        <f t="shared" si="7"/>
        <v>-0.77733122459983395</v>
      </c>
    </row>
    <row r="44" spans="1:31">
      <c r="A44" s="4">
        <v>0.81799999999999995</v>
      </c>
      <c r="B44" s="4">
        <f t="shared" si="8"/>
        <v>0.49799999999999994</v>
      </c>
      <c r="C44" s="6">
        <f t="shared" si="9"/>
        <v>10.491194818537656</v>
      </c>
      <c r="E44" s="4">
        <v>0.498</v>
      </c>
      <c r="F44" s="72">
        <f t="shared" si="10"/>
        <v>2.1938325991189425</v>
      </c>
      <c r="G44" s="72">
        <f t="shared" si="11"/>
        <v>1.808287283151121</v>
      </c>
      <c r="H44" s="73">
        <f t="shared" si="16"/>
        <v>0.16393467016872978</v>
      </c>
      <c r="I44" s="73">
        <f t="shared" si="12"/>
        <v>1.6393467016872994E-4</v>
      </c>
      <c r="J44" s="73">
        <f t="shared" si="13"/>
        <v>1.6348656617033559E-4</v>
      </c>
      <c r="K44" s="3">
        <f t="shared" si="14"/>
        <v>1.6371061816953278E-4</v>
      </c>
      <c r="L44" s="79">
        <f t="shared" si="17"/>
        <v>3.8110870973463308E-2</v>
      </c>
      <c r="N44" s="4">
        <v>0.35399999999999998</v>
      </c>
      <c r="O44" s="72">
        <f t="shared" si="0"/>
        <v>1.5594713656387664</v>
      </c>
      <c r="P44" s="72">
        <f t="shared" si="1"/>
        <v>1.3979928919014277</v>
      </c>
      <c r="Q44" s="73">
        <f>EXP(-P44)</f>
        <v>0.24709240774332653</v>
      </c>
      <c r="R44" s="73">
        <f t="shared" si="18"/>
        <v>2.4709240774332676E-4</v>
      </c>
      <c r="S44" s="73">
        <f t="shared" si="4"/>
        <v>2.4635800295939018E-4</v>
      </c>
      <c r="T44" s="3">
        <f t="shared" si="5"/>
        <v>2.4672520535135847E-4</v>
      </c>
      <c r="U44" s="76">
        <f t="shared" si="15"/>
        <v>9.0915922388538645E-3</v>
      </c>
      <c r="AC44" s="4">
        <v>3.0960999999999999</v>
      </c>
      <c r="AD44" s="4">
        <f t="shared" si="6"/>
        <v>1.5480499999999999</v>
      </c>
      <c r="AE44" s="83">
        <f t="shared" si="7"/>
        <v>-0.69713360603128816</v>
      </c>
    </row>
    <row r="45" spans="1:31">
      <c r="A45" s="4">
        <v>0.81899999999999995</v>
      </c>
      <c r="B45" s="4">
        <f t="shared" si="8"/>
        <v>0.49899999999999994</v>
      </c>
      <c r="C45" s="6">
        <f t="shared" si="9"/>
        <v>10.477276962524897</v>
      </c>
      <c r="E45" s="4">
        <v>0.499</v>
      </c>
      <c r="F45" s="72">
        <f t="shared" si="10"/>
        <v>2.1982378854625551</v>
      </c>
      <c r="G45" s="72">
        <f t="shared" si="11"/>
        <v>1.8110244561162909</v>
      </c>
      <c r="H45" s="73">
        <f t="shared" si="16"/>
        <v>0.16348656617033544</v>
      </c>
      <c r="I45" s="73">
        <f t="shared" si="12"/>
        <v>1.6348656617033559E-4</v>
      </c>
      <c r="J45" s="73">
        <f t="shared" si="13"/>
        <v>1.6303990698286817E-4</v>
      </c>
      <c r="K45" s="3">
        <f t="shared" si="14"/>
        <v>1.6326323657660187E-4</v>
      </c>
      <c r="L45" s="79">
        <f t="shared" si="17"/>
        <v>3.827413421003991E-2</v>
      </c>
      <c r="N45" s="4">
        <v>0.35499999999999998</v>
      </c>
      <c r="O45" s="72">
        <f t="shared" si="0"/>
        <v>1.5638766519823788</v>
      </c>
      <c r="P45" s="72">
        <f t="shared" si="1"/>
        <v>1.4009695043846953</v>
      </c>
      <c r="Q45" s="73">
        <f t="shared" si="2"/>
        <v>0.24635800295938995</v>
      </c>
      <c r="R45" s="73">
        <f t="shared" si="18"/>
        <v>2.4635800295939018E-4</v>
      </c>
      <c r="S45" s="73">
        <f t="shared" si="4"/>
        <v>2.4562628743351919E-4</v>
      </c>
      <c r="T45" s="3">
        <f t="shared" si="5"/>
        <v>2.4599214519645468E-4</v>
      </c>
      <c r="U45" s="76">
        <f t="shared" si="15"/>
        <v>9.3375843840503188E-3</v>
      </c>
      <c r="AC45" s="4">
        <v>3.2044000000000001</v>
      </c>
      <c r="AD45" s="4">
        <f t="shared" si="6"/>
        <v>1.6022000000000001</v>
      </c>
      <c r="AE45" s="83">
        <f t="shared" si="7"/>
        <v>-0.62346489461182097</v>
      </c>
    </row>
    <row r="46" spans="1:31">
      <c r="A46" s="4">
        <v>0.82</v>
      </c>
      <c r="B46" s="4">
        <f t="shared" si="8"/>
        <v>0.49999999999999994</v>
      </c>
      <c r="C46" s="6">
        <f t="shared" si="9"/>
        <v>10.463392354679485</v>
      </c>
      <c r="E46" s="4">
        <v>0.5</v>
      </c>
      <c r="F46" s="72">
        <f t="shared" si="10"/>
        <v>2.2026431718061672</v>
      </c>
      <c r="G46" s="72">
        <f t="shared" si="11"/>
        <v>1.8137602800251322</v>
      </c>
      <c r="H46" s="73">
        <f t="shared" si="16"/>
        <v>0.16303990698286802</v>
      </c>
      <c r="I46" s="73">
        <f t="shared" si="12"/>
        <v>1.6303990698286817E-4</v>
      </c>
      <c r="J46" s="73">
        <f t="shared" si="13"/>
        <v>1.6259468690900505E-4</v>
      </c>
      <c r="K46" s="3">
        <f t="shared" si="14"/>
        <v>1.6281729694593661E-4</v>
      </c>
      <c r="L46" s="79">
        <f t="shared" si="17"/>
        <v>3.8436951506985846E-2</v>
      </c>
      <c r="N46" s="4">
        <v>0.35599999999999998</v>
      </c>
      <c r="O46" s="72">
        <f t="shared" si="0"/>
        <v>1.5682819383259912</v>
      </c>
      <c r="P46" s="72">
        <f t="shared" si="1"/>
        <v>1.4039440549127284</v>
      </c>
      <c r="Q46" s="73">
        <f t="shared" si="2"/>
        <v>0.245626287433519</v>
      </c>
      <c r="R46" s="73">
        <f t="shared" si="18"/>
        <v>2.4562628743351919E-4</v>
      </c>
      <c r="S46" s="73">
        <f t="shared" si="4"/>
        <v>2.4489724839843496E-4</v>
      </c>
      <c r="T46" s="3">
        <f t="shared" si="5"/>
        <v>2.452617679159771E-4</v>
      </c>
      <c r="U46" s="76">
        <f t="shared" si="15"/>
        <v>9.5828461519662962E-3</v>
      </c>
      <c r="AC46" s="4">
        <v>3.3166000000000002</v>
      </c>
      <c r="AD46" s="4">
        <f t="shared" si="6"/>
        <v>1.6583000000000001</v>
      </c>
      <c r="AE46" s="83">
        <f t="shared" si="7"/>
        <v>-0.55588472331867267</v>
      </c>
    </row>
    <row r="47" spans="1:31">
      <c r="A47" s="4">
        <v>0.82099999999999995</v>
      </c>
      <c r="B47" s="4">
        <f t="shared" si="8"/>
        <v>0.50099999999999989</v>
      </c>
      <c r="C47" s="6">
        <f t="shared" si="9"/>
        <v>10.449540832753764</v>
      </c>
      <c r="E47" s="4">
        <v>0.501</v>
      </c>
      <c r="F47" s="72">
        <f t="shared" si="10"/>
        <v>2.2070484581497798</v>
      </c>
      <c r="G47" s="72">
        <f t="shared" si="11"/>
        <v>1.8164947582386717</v>
      </c>
      <c r="H47" s="73">
        <f t="shared" si="16"/>
        <v>0.16259468690900492</v>
      </c>
      <c r="I47" s="73">
        <f t="shared" si="12"/>
        <v>1.6259468690900505E-4</v>
      </c>
      <c r="J47" s="73">
        <f t="shared" si="13"/>
        <v>1.6215090027972052E-4</v>
      </c>
      <c r="K47" s="3">
        <f t="shared" si="14"/>
        <v>1.6237279359436279E-4</v>
      </c>
      <c r="L47" s="79">
        <f t="shared" si="17"/>
        <v>3.8599324300580211E-2</v>
      </c>
      <c r="N47" s="4">
        <v>0.35699999999999998</v>
      </c>
      <c r="O47" s="72">
        <f t="shared" si="0"/>
        <v>1.5726872246696033</v>
      </c>
      <c r="P47" s="72">
        <f t="shared" si="1"/>
        <v>1.4069165506998964</v>
      </c>
      <c r="Q47" s="73">
        <f t="shared" si="2"/>
        <v>0.24489724839843471</v>
      </c>
      <c r="R47" s="73">
        <f t="shared" si="18"/>
        <v>2.4489724839843496E-4</v>
      </c>
      <c r="S47" s="73">
        <f t="shared" si="4"/>
        <v>2.4417087316810259E-4</v>
      </c>
      <c r="T47" s="3">
        <f t="shared" si="5"/>
        <v>2.4453406078326875E-4</v>
      </c>
      <c r="U47" s="76">
        <f t="shared" si="15"/>
        <v>9.8273802127495646E-3</v>
      </c>
      <c r="AC47" s="20">
        <v>3.4325999999999999</v>
      </c>
      <c r="AD47" s="4">
        <f t="shared" si="6"/>
        <v>1.7162999999999999</v>
      </c>
      <c r="AE47" s="83">
        <f t="shared" si="7"/>
        <v>-0.49420140186724204</v>
      </c>
    </row>
    <row r="48" spans="1:31">
      <c r="A48" s="4">
        <v>0.82199999999999995</v>
      </c>
      <c r="B48" s="4">
        <f t="shared" si="8"/>
        <v>0.502</v>
      </c>
      <c r="C48" s="6">
        <f t="shared" si="9"/>
        <v>10.435722236543461</v>
      </c>
      <c r="E48" s="4">
        <v>0.502</v>
      </c>
      <c r="F48" s="72">
        <f t="shared" si="10"/>
        <v>2.2114537444933919</v>
      </c>
      <c r="G48" s="72">
        <f t="shared" si="11"/>
        <v>1.8192278941028703</v>
      </c>
      <c r="H48" s="73">
        <f t="shared" si="16"/>
        <v>0.16215090027972037</v>
      </c>
      <c r="I48" s="73">
        <f t="shared" si="12"/>
        <v>1.6215090027972052E-4</v>
      </c>
      <c r="J48" s="73">
        <f t="shared" si="13"/>
        <v>1.6170854145410604E-4</v>
      </c>
      <c r="K48" s="3">
        <f t="shared" si="14"/>
        <v>1.6192972086691328E-4</v>
      </c>
      <c r="L48" s="79">
        <f t="shared" si="17"/>
        <v>3.8761254021447124E-2</v>
      </c>
      <c r="N48" s="4">
        <v>0.35799999999999998</v>
      </c>
      <c r="O48" s="72">
        <f t="shared" si="0"/>
        <v>1.5770925110132157</v>
      </c>
      <c r="P48" s="72">
        <f t="shared" si="1"/>
        <v>1.4098869989151965</v>
      </c>
      <c r="Q48" s="73">
        <f t="shared" si="2"/>
        <v>0.24417087316810235</v>
      </c>
      <c r="R48" s="73">
        <f t="shared" si="18"/>
        <v>2.4417087316810259E-4</v>
      </c>
      <c r="S48" s="73">
        <f t="shared" si="4"/>
        <v>2.4344714913703965E-4</v>
      </c>
      <c r="T48" s="3">
        <f t="shared" si="5"/>
        <v>2.438090111525711E-4</v>
      </c>
      <c r="U48" s="76">
        <f t="shared" si="15"/>
        <v>1.0071189223902136E-2</v>
      </c>
      <c r="AC48" s="4">
        <v>3.5528</v>
      </c>
      <c r="AD48" s="4">
        <f t="shared" si="6"/>
        <v>1.7764</v>
      </c>
      <c r="AE48" s="83">
        <f t="shared" si="7"/>
        <v>-0.4379451628239921</v>
      </c>
    </row>
    <row r="49" spans="1:31">
      <c r="A49" s="4">
        <v>0.82299999999999995</v>
      </c>
      <c r="B49" s="4">
        <f t="shared" si="8"/>
        <v>0.50299999999999989</v>
      </c>
      <c r="C49" s="6">
        <f t="shared" si="9"/>
        <v>10.421936407839375</v>
      </c>
      <c r="E49" s="4">
        <v>0.503</v>
      </c>
      <c r="F49" s="72">
        <f t="shared" si="10"/>
        <v>2.2158590308370045</v>
      </c>
      <c r="G49" s="72">
        <f t="shared" si="11"/>
        <v>1.8219596909487241</v>
      </c>
      <c r="H49" s="73">
        <f t="shared" si="16"/>
        <v>0.1617085414541059</v>
      </c>
      <c r="I49" s="73">
        <f t="shared" si="12"/>
        <v>1.6170854145410604E-4</v>
      </c>
      <c r="J49" s="73">
        <f t="shared" si="13"/>
        <v>1.6126760481919322E-4</v>
      </c>
      <c r="K49" s="3">
        <f t="shared" si="14"/>
        <v>1.6148807313664962E-4</v>
      </c>
      <c r="L49" s="79">
        <f t="shared" si="17"/>
        <v>3.8922742094583775E-2</v>
      </c>
      <c r="N49" s="4">
        <v>0.35899999999999999</v>
      </c>
      <c r="O49" s="72">
        <f t="shared" si="0"/>
        <v>1.5814977973568281</v>
      </c>
      <c r="P49" s="72">
        <f t="shared" si="1"/>
        <v>1.4128554066826646</v>
      </c>
      <c r="Q49" s="73">
        <f t="shared" si="2"/>
        <v>0.24344714913703944</v>
      </c>
      <c r="R49" s="73">
        <f t="shared" si="18"/>
        <v>2.4344714913703965E-4</v>
      </c>
      <c r="S49" s="73">
        <f t="shared" si="4"/>
        <v>2.4272606377963188E-4</v>
      </c>
      <c r="T49" s="3">
        <f t="shared" si="5"/>
        <v>2.4308660645833575E-4</v>
      </c>
      <c r="U49" s="76">
        <f t="shared" si="15"/>
        <v>1.0314275830360471E-2</v>
      </c>
      <c r="AC49" s="4">
        <v>3.6770999999999998</v>
      </c>
      <c r="AD49" s="4">
        <f t="shared" si="6"/>
        <v>1.8385499999999999</v>
      </c>
      <c r="AE49" s="83">
        <f t="shared" si="7"/>
        <v>-0.38690350290335007</v>
      </c>
    </row>
    <row r="50" spans="1:31">
      <c r="A50" s="4">
        <v>0.82399999999999995</v>
      </c>
      <c r="B50" s="4">
        <f t="shared" si="8"/>
        <v>0.504</v>
      </c>
      <c r="C50" s="6">
        <f t="shared" si="9"/>
        <v>10.408183190380573</v>
      </c>
      <c r="E50" s="4">
        <v>0.504</v>
      </c>
      <c r="F50" s="72">
        <f t="shared" si="10"/>
        <v>2.2202643171806167</v>
      </c>
      <c r="G50" s="72">
        <f t="shared" si="11"/>
        <v>1.8246901520923586</v>
      </c>
      <c r="H50" s="73">
        <f t="shared" si="16"/>
        <v>0.16126760481919308</v>
      </c>
      <c r="I50" s="73">
        <f t="shared" si="12"/>
        <v>1.6126760481919322E-4</v>
      </c>
      <c r="J50" s="73">
        <f t="shared" si="13"/>
        <v>1.608280847897774E-4</v>
      </c>
      <c r="K50" s="3">
        <f t="shared" si="14"/>
        <v>1.6104784480448531E-4</v>
      </c>
      <c r="L50" s="79">
        <f t="shared" si="17"/>
        <v>3.9083789939388262E-2</v>
      </c>
      <c r="N50" s="4">
        <v>0.36</v>
      </c>
      <c r="O50" s="72">
        <f t="shared" si="0"/>
        <v>1.5859030837004404</v>
      </c>
      <c r="P50" s="72">
        <f t="shared" si="1"/>
        <v>1.4158217810817815</v>
      </c>
      <c r="Q50" s="73">
        <f t="shared" si="2"/>
        <v>0.24272606377963166</v>
      </c>
      <c r="R50" s="73">
        <f t="shared" si="18"/>
        <v>2.4272606377963188E-4</v>
      </c>
      <c r="S50" s="73">
        <f t="shared" si="4"/>
        <v>2.4200760464945583E-4</v>
      </c>
      <c r="T50" s="3">
        <f t="shared" si="5"/>
        <v>2.4236683421454384E-4</v>
      </c>
      <c r="U50" s="76">
        <f t="shared" si="15"/>
        <v>1.0556642664575015E-2</v>
      </c>
      <c r="AC50" s="4">
        <v>3.8058000000000001</v>
      </c>
      <c r="AD50" s="4">
        <f t="shared" si="6"/>
        <v>1.9029</v>
      </c>
      <c r="AE50" s="83">
        <f t="shared" si="7"/>
        <v>-0.34068267441293537</v>
      </c>
    </row>
    <row r="51" spans="1:31">
      <c r="A51" s="4">
        <v>0.82499999999999996</v>
      </c>
      <c r="B51" s="4">
        <f t="shared" si="8"/>
        <v>0.50499999999999989</v>
      </c>
      <c r="C51" s="6">
        <f t="shared" si="9"/>
        <v>10.394462429809066</v>
      </c>
      <c r="E51" s="4">
        <v>0.505</v>
      </c>
      <c r="F51" s="72">
        <f t="shared" si="10"/>
        <v>2.2246696035242288</v>
      </c>
      <c r="G51" s="72">
        <f t="shared" si="11"/>
        <v>1.8274192808351248</v>
      </c>
      <c r="H51" s="73">
        <f t="shared" si="16"/>
        <v>0.16082808478977725</v>
      </c>
      <c r="I51" s="73">
        <f t="shared" si="12"/>
        <v>1.608280847897774E-4</v>
      </c>
      <c r="J51" s="73">
        <f t="shared" si="13"/>
        <v>1.6038997580824273E-4</v>
      </c>
      <c r="K51" s="3">
        <f t="shared" si="14"/>
        <v>1.6060903029901008E-4</v>
      </c>
      <c r="L51" s="79">
        <f t="shared" si="17"/>
        <v>3.9244398969687275E-2</v>
      </c>
      <c r="N51" s="4">
        <v>0.36099999999999999</v>
      </c>
      <c r="O51" s="72">
        <f t="shared" si="0"/>
        <v>1.5903083700440528</v>
      </c>
      <c r="P51" s="72">
        <f t="shared" si="1"/>
        <v>1.4187861291478754</v>
      </c>
      <c r="Q51" s="73">
        <f t="shared" si="2"/>
        <v>0.24200760464945562</v>
      </c>
      <c r="R51" s="73">
        <f t="shared" si="18"/>
        <v>2.4200760464945583E-4</v>
      </c>
      <c r="S51" s="73">
        <f t="shared" si="4"/>
        <v>2.4129175937861016E-4</v>
      </c>
      <c r="T51" s="3">
        <f t="shared" si="5"/>
        <v>2.4164968201403301E-4</v>
      </c>
      <c r="U51" s="76">
        <f t="shared" si="15"/>
        <v>1.0798292346589048E-2</v>
      </c>
      <c r="AC51" s="4">
        <v>3.9390000000000001</v>
      </c>
      <c r="AD51" s="4">
        <f t="shared" si="6"/>
        <v>1.9695</v>
      </c>
      <c r="AE51" s="83">
        <f t="shared" si="7"/>
        <v>-0.29898363538147954</v>
      </c>
    </row>
    <row r="52" spans="1:31">
      <c r="A52" s="4">
        <v>0.82599999999999996</v>
      </c>
      <c r="B52" s="4">
        <f t="shared" si="8"/>
        <v>0.50600000000000001</v>
      </c>
      <c r="C52" s="6">
        <f t="shared" si="9"/>
        <v>10.380773973625896</v>
      </c>
      <c r="E52" s="4">
        <v>0.50600000000000001</v>
      </c>
      <c r="F52" s="72">
        <f t="shared" si="10"/>
        <v>2.2290748898678414</v>
      </c>
      <c r="G52" s="72">
        <f t="shared" si="11"/>
        <v>1.8301470804636955</v>
      </c>
      <c r="H52" s="73">
        <f t="shared" si="16"/>
        <v>0.1603899758082426</v>
      </c>
      <c r="I52" s="73">
        <f t="shared" si="12"/>
        <v>1.6038997580824273E-4</v>
      </c>
      <c r="J52" s="73">
        <f t="shared" si="13"/>
        <v>1.5995327234438912E-4</v>
      </c>
      <c r="K52" s="3">
        <f t="shared" si="14"/>
        <v>1.6017162407631593E-4</v>
      </c>
      <c r="L52" s="79">
        <f t="shared" si="17"/>
        <v>3.9404570593763594E-2</v>
      </c>
      <c r="N52" s="4">
        <v>0.36199999999999999</v>
      </c>
      <c r="O52" s="72">
        <f t="shared" si="0"/>
        <v>1.5947136563876652</v>
      </c>
      <c r="P52" s="72">
        <f t="shared" si="1"/>
        <v>1.4217484578725175</v>
      </c>
      <c r="Q52" s="73">
        <f t="shared" si="2"/>
        <v>0.24129175937860994</v>
      </c>
      <c r="R52" s="73">
        <f t="shared" si="18"/>
        <v>2.4129175937861016E-4</v>
      </c>
      <c r="S52" s="73">
        <f t="shared" si="4"/>
        <v>2.4057851567705311E-4</v>
      </c>
      <c r="T52" s="3">
        <f t="shared" si="5"/>
        <v>2.4093513752783163E-4</v>
      </c>
      <c r="U52" s="76">
        <f t="shared" si="15"/>
        <v>1.1039227484116881E-2</v>
      </c>
      <c r="AC52" s="4">
        <v>4.0769000000000002</v>
      </c>
      <c r="AD52" s="4">
        <f t="shared" si="6"/>
        <v>2.0384500000000001</v>
      </c>
      <c r="AE52" s="83">
        <f t="shared" si="7"/>
        <v>-0.26148017855597866</v>
      </c>
    </row>
    <row r="53" spans="1:31">
      <c r="A53" s="4">
        <v>0.82699999999999996</v>
      </c>
      <c r="B53" s="4">
        <f t="shared" si="8"/>
        <v>0.5069999999999999</v>
      </c>
      <c r="C53" s="6">
        <f t="shared" si="9"/>
        <v>10.3671176711486</v>
      </c>
      <c r="E53" s="4">
        <v>0.50700000000000001</v>
      </c>
      <c r="F53" s="72">
        <f t="shared" si="10"/>
        <v>2.2334801762114536</v>
      </c>
      <c r="G53" s="72">
        <f t="shared" si="11"/>
        <v>1.8328735542501566</v>
      </c>
      <c r="H53" s="73">
        <f t="shared" si="16"/>
        <v>0.15995327234438897</v>
      </c>
      <c r="I53" s="73">
        <f t="shared" si="12"/>
        <v>1.5995327234438912E-4</v>
      </c>
      <c r="J53" s="73">
        <f t="shared" si="13"/>
        <v>1.5951796889525976E-4</v>
      </c>
      <c r="K53" s="3">
        <f t="shared" si="14"/>
        <v>1.5973562061982445E-4</v>
      </c>
      <c r="L53" s="79">
        <f t="shared" si="17"/>
        <v>3.9564306214383421E-2</v>
      </c>
      <c r="N53" s="4">
        <v>0.36299999999999999</v>
      </c>
      <c r="O53" s="72">
        <f t="shared" si="0"/>
        <v>1.5991189427312775</v>
      </c>
      <c r="P53" s="72">
        <f t="shared" si="1"/>
        <v>1.4247087742039155</v>
      </c>
      <c r="Q53" s="73">
        <f t="shared" si="2"/>
        <v>0.24057851567705291</v>
      </c>
      <c r="R53" s="73">
        <f t="shared" si="18"/>
        <v>2.4057851567705311E-4</v>
      </c>
      <c r="S53" s="73">
        <f t="shared" si="4"/>
        <v>2.3986786133194801E-4</v>
      </c>
      <c r="T53" s="3">
        <f t="shared" si="5"/>
        <v>2.4022318850450055E-4</v>
      </c>
      <c r="U53" s="76">
        <f t="shared" si="15"/>
        <v>1.1279450672621382E-2</v>
      </c>
      <c r="AC53" s="4">
        <v>4.2195999999999998</v>
      </c>
      <c r="AD53" s="4">
        <f t="shared" si="6"/>
        <v>2.1097999999999999</v>
      </c>
      <c r="AE53" s="83">
        <f t="shared" si="7"/>
        <v>-0.22788287453384962</v>
      </c>
    </row>
    <row r="54" spans="1:31">
      <c r="A54" s="4">
        <v>0.82799999999999996</v>
      </c>
      <c r="B54" s="4">
        <f t="shared" si="8"/>
        <v>0.50800000000000001</v>
      </c>
      <c r="C54" s="6">
        <f t="shared" si="9"/>
        <v>10.353493373469968</v>
      </c>
      <c r="E54" s="4">
        <v>0.50800000000000001</v>
      </c>
      <c r="F54" s="72">
        <f t="shared" si="10"/>
        <v>2.2378854625550662</v>
      </c>
      <c r="G54" s="72">
        <f t="shared" si="11"/>
        <v>1.8355987054521037</v>
      </c>
      <c r="H54" s="73">
        <f t="shared" si="16"/>
        <v>0.15951796889525963</v>
      </c>
      <c r="I54" s="73">
        <f t="shared" si="12"/>
        <v>1.5951796889525976E-4</v>
      </c>
      <c r="J54" s="73">
        <f t="shared" si="13"/>
        <v>1.5908405998497089E-4</v>
      </c>
      <c r="K54" s="3">
        <f t="shared" si="14"/>
        <v>1.5930101444011532E-4</v>
      </c>
      <c r="L54" s="79">
        <f t="shared" si="17"/>
        <v>3.9723607228823538E-2</v>
      </c>
      <c r="N54" s="4">
        <v>0.36399999999999999</v>
      </c>
      <c r="O54" s="72">
        <f t="shared" si="0"/>
        <v>1.6035242290748897</v>
      </c>
      <c r="P54" s="72">
        <f t="shared" si="1"/>
        <v>1.4276670850473008</v>
      </c>
      <c r="Q54" s="73">
        <f t="shared" si="2"/>
        <v>0.23986786133194779</v>
      </c>
      <c r="R54" s="73">
        <f t="shared" si="18"/>
        <v>2.3986786133194801E-4</v>
      </c>
      <c r="S54" s="73">
        <f t="shared" si="4"/>
        <v>2.3915978420701553E-4</v>
      </c>
      <c r="T54" s="3">
        <f t="shared" si="5"/>
        <v>2.3951382276948179E-4</v>
      </c>
      <c r="U54" s="76">
        <f t="shared" si="15"/>
        <v>1.1518964495390863E-2</v>
      </c>
      <c r="AC54" s="4">
        <v>4.3673000000000002</v>
      </c>
      <c r="AD54" s="4">
        <f t="shared" si="6"/>
        <v>2.1836500000000001</v>
      </c>
      <c r="AE54" s="83">
        <f t="shared" si="7"/>
        <v>-0.19788498991471906</v>
      </c>
    </row>
    <row r="55" spans="1:31">
      <c r="A55" s="4">
        <v>0.82899999999999996</v>
      </c>
      <c r="B55" s="4">
        <f t="shared" si="8"/>
        <v>0.5089999999999999</v>
      </c>
      <c r="C55" s="6">
        <f t="shared" si="9"/>
        <v>10.339900933418081</v>
      </c>
      <c r="E55" s="4">
        <v>0.50900000000000001</v>
      </c>
      <c r="F55" s="72">
        <f t="shared" si="10"/>
        <v>2.2422907488986783</v>
      </c>
      <c r="G55" s="72">
        <f t="shared" si="11"/>
        <v>1.8383225373127323</v>
      </c>
      <c r="H55" s="73">
        <f t="shared" si="16"/>
        <v>0.15908405998497074</v>
      </c>
      <c r="I55" s="73">
        <f t="shared" si="12"/>
        <v>1.5908405998497089E-4</v>
      </c>
      <c r="J55" s="73">
        <f t="shared" si="13"/>
        <v>1.58651540164542E-4</v>
      </c>
      <c r="K55" s="3">
        <f t="shared" si="14"/>
        <v>1.5886780007475643E-4</v>
      </c>
      <c r="L55" s="79">
        <f t="shared" si="17"/>
        <v>3.9882475028898294E-2</v>
      </c>
      <c r="N55" s="4">
        <v>0.36499999999999999</v>
      </c>
      <c r="O55" s="72">
        <f t="shared" si="0"/>
        <v>1.607929515418502</v>
      </c>
      <c r="P55" s="72">
        <f t="shared" si="1"/>
        <v>1.4306233972653108</v>
      </c>
      <c r="Q55" s="73">
        <f t="shared" si="2"/>
        <v>0.23915978420701531</v>
      </c>
      <c r="R55" s="73">
        <f t="shared" si="18"/>
        <v>2.3915978420701553E-4</v>
      </c>
      <c r="S55" s="73">
        <f t="shared" si="4"/>
        <v>2.3845427224189307E-4</v>
      </c>
      <c r="T55" s="3">
        <f t="shared" si="5"/>
        <v>2.388070282244543E-4</v>
      </c>
      <c r="U55" s="76">
        <f t="shared" si="15"/>
        <v>1.1757771523615318E-2</v>
      </c>
      <c r="AC55" s="20">
        <v>4.5201000000000002</v>
      </c>
      <c r="AD55" s="4">
        <f t="shared" si="6"/>
        <v>2.2600500000000001</v>
      </c>
      <c r="AE55" s="83">
        <f t="shared" si="7"/>
        <v>-0.17121102815910424</v>
      </c>
    </row>
    <row r="56" spans="1:31">
      <c r="A56" s="4">
        <v>0.83</v>
      </c>
      <c r="B56" s="4">
        <f t="shared" si="8"/>
        <v>0.51</v>
      </c>
      <c r="C56" s="6">
        <f t="shared" si="9"/>
        <v>10.326340205517555</v>
      </c>
      <c r="E56" s="4">
        <v>0.51</v>
      </c>
      <c r="F56" s="72">
        <f t="shared" si="10"/>
        <v>2.2466960352422909</v>
      </c>
      <c r="G56" s="72">
        <f t="shared" si="11"/>
        <v>1.8410450530609312</v>
      </c>
      <c r="H56" s="73">
        <f t="shared" si="16"/>
        <v>0.15865154016454186</v>
      </c>
      <c r="I56" s="73">
        <f t="shared" si="12"/>
        <v>1.58651540164542E-4</v>
      </c>
      <c r="J56" s="73">
        <f t="shared" si="13"/>
        <v>1.582204040117283E-4</v>
      </c>
      <c r="K56" s="3">
        <f t="shared" si="14"/>
        <v>1.5843597208813515E-4</v>
      </c>
      <c r="L56" s="79">
        <f t="shared" si="17"/>
        <v>4.0040911000986432E-2</v>
      </c>
      <c r="N56" s="4">
        <v>0.36599999999999999</v>
      </c>
      <c r="O56" s="72">
        <f t="shared" si="0"/>
        <v>1.6123348017621144</v>
      </c>
      <c r="P56" s="72">
        <f t="shared" si="1"/>
        <v>1.4335777176783691</v>
      </c>
      <c r="Q56" s="73">
        <f t="shared" si="2"/>
        <v>0.23845427224189286</v>
      </c>
      <c r="R56" s="73">
        <f t="shared" si="18"/>
        <v>2.3845427224189307E-4</v>
      </c>
      <c r="S56" s="73">
        <f t="shared" si="4"/>
        <v>2.3775131345150129E-4</v>
      </c>
      <c r="T56" s="3">
        <f t="shared" si="5"/>
        <v>2.3810279284669717E-4</v>
      </c>
      <c r="U56" s="76">
        <f t="shared" si="15"/>
        <v>1.1995874316462015E-2</v>
      </c>
      <c r="AC56" s="4">
        <v>4.6783999999999999</v>
      </c>
      <c r="AD56" s="4">
        <f t="shared" si="6"/>
        <v>2.3391999999999999</v>
      </c>
      <c r="AE56" s="83">
        <f t="shared" si="7"/>
        <v>-0.14754900018933731</v>
      </c>
    </row>
    <row r="57" spans="1:31">
      <c r="A57" s="4">
        <v>0.83099999999999996</v>
      </c>
      <c r="B57" s="4">
        <f t="shared" si="8"/>
        <v>0.5109999999999999</v>
      </c>
      <c r="C57" s="6">
        <f t="shared" si="9"/>
        <v>10.312811045951984</v>
      </c>
      <c r="E57" s="4">
        <v>0.51100000000000001</v>
      </c>
      <c r="F57" s="72">
        <f t="shared" si="10"/>
        <v>2.251101321585903</v>
      </c>
      <c r="G57" s="72">
        <f t="shared" si="11"/>
        <v>1.8437662559113723</v>
      </c>
      <c r="H57" s="73">
        <f t="shared" si="16"/>
        <v>0.15822040401172816</v>
      </c>
      <c r="I57" s="73">
        <f t="shared" si="12"/>
        <v>1.582204040117283E-4</v>
      </c>
      <c r="J57" s="73">
        <f t="shared" si="13"/>
        <v>1.5779064613085373E-4</v>
      </c>
      <c r="K57" s="3">
        <f t="shared" si="14"/>
        <v>1.5800552507129101E-4</v>
      </c>
      <c r="L57" s="79">
        <f t="shared" si="17"/>
        <v>4.0198916526057719E-2</v>
      </c>
      <c r="N57" s="4">
        <v>0.36699999999999999</v>
      </c>
      <c r="O57" s="72">
        <f t="shared" si="0"/>
        <v>1.6167400881057268</v>
      </c>
      <c r="P57" s="72">
        <f t="shared" si="1"/>
        <v>1.436530053065058</v>
      </c>
      <c r="Q57" s="73">
        <f t="shared" si="2"/>
        <v>0.23775131345150108</v>
      </c>
      <c r="R57" s="73">
        <f t="shared" si="18"/>
        <v>2.3775131345150129E-4</v>
      </c>
      <c r="S57" s="73">
        <f t="shared" si="4"/>
        <v>2.3705089592541704E-4</v>
      </c>
      <c r="T57" s="3">
        <f t="shared" si="5"/>
        <v>2.3740110468845917E-4</v>
      </c>
      <c r="U57" s="76">
        <f t="shared" si="15"/>
        <v>1.2233275421150474E-2</v>
      </c>
      <c r="AC57" s="4">
        <v>4.8421000000000003</v>
      </c>
      <c r="AD57" s="4">
        <f t="shared" si="6"/>
        <v>2.4210500000000001</v>
      </c>
      <c r="AE57" s="83">
        <f t="shared" si="7"/>
        <v>-0.12667774005099924</v>
      </c>
    </row>
    <row r="58" spans="1:31">
      <c r="A58" s="4">
        <v>0.83199999999999996</v>
      </c>
      <c r="B58" s="4">
        <f t="shared" si="8"/>
        <v>0.51200000000000001</v>
      </c>
      <c r="C58" s="6">
        <f t="shared" si="9"/>
        <v>10.29931331252747</v>
      </c>
      <c r="E58" s="4">
        <v>0.51200000000000001</v>
      </c>
      <c r="F58" s="72">
        <f t="shared" si="10"/>
        <v>2.2555066079295152</v>
      </c>
      <c r="G58" s="72">
        <f t="shared" si="11"/>
        <v>1.8464861490646014</v>
      </c>
      <c r="H58" s="73">
        <f t="shared" si="16"/>
        <v>0.15779064613085358</v>
      </c>
      <c r="I58" s="73">
        <f t="shared" si="12"/>
        <v>1.5779064613085373E-4</v>
      </c>
      <c r="J58" s="73">
        <f t="shared" si="13"/>
        <v>1.5736226115264568E-4</v>
      </c>
      <c r="K58" s="3">
        <f t="shared" si="14"/>
        <v>1.5757645364174969E-4</v>
      </c>
      <c r="L58" s="79">
        <f t="shared" si="17"/>
        <v>4.0356492979699468E-2</v>
      </c>
      <c r="N58" s="4">
        <v>0.36799999999999999</v>
      </c>
      <c r="O58" s="72">
        <f t="shared" si="0"/>
        <v>1.6211453744493391</v>
      </c>
      <c r="P58" s="72">
        <f t="shared" si="1"/>
        <v>1.4394804101624898</v>
      </c>
      <c r="Q58" s="73">
        <f t="shared" si="2"/>
        <v>0.23705089592541684</v>
      </c>
      <c r="R58" s="73">
        <f t="shared" si="18"/>
        <v>2.3705089592541704E-4</v>
      </c>
      <c r="S58" s="73">
        <f t="shared" si="4"/>
        <v>2.3635300782725349E-4</v>
      </c>
      <c r="T58" s="3">
        <f t="shared" si="5"/>
        <v>2.3670195187633526E-4</v>
      </c>
      <c r="U58" s="76">
        <f t="shared" si="15"/>
        <v>1.2469977373026809E-2</v>
      </c>
      <c r="AC58" s="4">
        <v>5.0115999999999996</v>
      </c>
      <c r="AD58" s="4">
        <f t="shared" si="6"/>
        <v>2.5057999999999998</v>
      </c>
      <c r="AE58" s="83">
        <f t="shared" si="7"/>
        <v>-0.10831671431844109</v>
      </c>
    </row>
    <row r="59" spans="1:31">
      <c r="A59" s="4">
        <v>0.83299999999999996</v>
      </c>
      <c r="B59" s="4">
        <f t="shared" si="8"/>
        <v>0.5129999999999999</v>
      </c>
      <c r="C59" s="6">
        <f t="shared" si="9"/>
        <v>10.285846864637302</v>
      </c>
      <c r="E59" s="4">
        <v>0.51300000000000001</v>
      </c>
      <c r="F59" s="72">
        <f t="shared" si="10"/>
        <v>2.2599118942731278</v>
      </c>
      <c r="G59" s="72">
        <f t="shared" si="11"/>
        <v>1.8492047357071284</v>
      </c>
      <c r="H59" s="73">
        <f t="shared" ref="H59:H122" si="19">EXP(-G59)</f>
        <v>0.15736226115264554</v>
      </c>
      <c r="I59" s="73">
        <f t="shared" si="12"/>
        <v>1.5736226115264568E-4</v>
      </c>
      <c r="J59" s="73">
        <f t="shared" ref="J59:J122" si="20">(E60-E59)*H60</f>
        <v>1.5693524373407101E-4</v>
      </c>
      <c r="K59" s="3">
        <f t="shared" ref="K59:K122" si="21">(I59+J59)/2</f>
        <v>1.5714875244335835E-4</v>
      </c>
      <c r="L59" s="79">
        <f t="shared" si="17"/>
        <v>4.0513641732142829E-2</v>
      </c>
      <c r="N59" s="4">
        <v>0.36899999999999999</v>
      </c>
      <c r="O59" s="72">
        <f t="shared" si="0"/>
        <v>1.6255506607929515</v>
      </c>
      <c r="P59" s="72">
        <f t="shared" si="1"/>
        <v>1.4424287956666726</v>
      </c>
      <c r="Q59" s="73">
        <f t="shared" si="2"/>
        <v>0.23635300782725327</v>
      </c>
      <c r="R59" s="73">
        <f t="shared" si="18"/>
        <v>2.3635300782725349E-4</v>
      </c>
      <c r="S59" s="73">
        <f t="shared" si="4"/>
        <v>2.3565763739404665E-4</v>
      </c>
      <c r="T59" s="3">
        <f t="shared" si="5"/>
        <v>2.3600532261065007E-4</v>
      </c>
      <c r="U59" s="76">
        <f t="shared" si="15"/>
        <v>1.2705982695637458E-2</v>
      </c>
      <c r="AC59" s="4">
        <v>5.1870000000000003</v>
      </c>
      <c r="AD59" s="4">
        <f t="shared" si="6"/>
        <v>2.5935000000000001</v>
      </c>
      <c r="AE59" s="83">
        <f t="shared" si="7"/>
        <v>-9.2239423735142365E-2</v>
      </c>
    </row>
    <row r="60" spans="1:31">
      <c r="A60" s="4">
        <v>0.83399999999999996</v>
      </c>
      <c r="B60" s="4">
        <f t="shared" si="8"/>
        <v>0.51400000000000001</v>
      </c>
      <c r="C60" s="6">
        <f t="shared" si="9"/>
        <v>10.272411563227624</v>
      </c>
      <c r="E60" s="4">
        <v>0.51400000000000001</v>
      </c>
      <c r="F60" s="72">
        <f t="shared" si="10"/>
        <v>2.2643171806167399</v>
      </c>
      <c r="G60" s="72">
        <f t="shared" si="11"/>
        <v>1.8519220190115147</v>
      </c>
      <c r="H60" s="73">
        <f t="shared" si="19"/>
        <v>0.15693524373407086</v>
      </c>
      <c r="I60" s="73">
        <f t="shared" si="12"/>
        <v>1.5693524373407101E-4</v>
      </c>
      <c r="J60" s="73">
        <f t="shared" si="20"/>
        <v>1.5650958855817319E-4</v>
      </c>
      <c r="K60" s="3">
        <f t="shared" si="21"/>
        <v>1.567224161461221E-4</v>
      </c>
      <c r="L60" s="79">
        <f t="shared" si="17"/>
        <v>4.0670364148288951E-2</v>
      </c>
      <c r="N60" s="4">
        <v>0.37</v>
      </c>
      <c r="O60" s="72">
        <f t="shared" si="0"/>
        <v>1.6299559471365639</v>
      </c>
      <c r="P60" s="72">
        <f t="shared" si="1"/>
        <v>1.4453752162328704</v>
      </c>
      <c r="Q60" s="73">
        <f t="shared" si="2"/>
        <v>0.23565763739404644</v>
      </c>
      <c r="R60" s="73">
        <f t="shared" si="18"/>
        <v>2.3565763739404665E-4</v>
      </c>
      <c r="S60" s="73">
        <f t="shared" si="4"/>
        <v>2.349647729356488E-4</v>
      </c>
      <c r="T60" s="3">
        <f t="shared" si="5"/>
        <v>2.3531120516484771E-4</v>
      </c>
      <c r="U60" s="76">
        <f t="shared" si="15"/>
        <v>1.2941293900802306E-2</v>
      </c>
      <c r="AC60" s="4">
        <v>5.3689999999999998</v>
      </c>
      <c r="AD60" s="4">
        <f t="shared" si="6"/>
        <v>2.6844999999999999</v>
      </c>
      <c r="AE60" s="83">
        <f t="shared" si="7"/>
        <v>-7.818490752253468E-2</v>
      </c>
    </row>
    <row r="61" spans="1:31">
      <c r="A61" s="4">
        <v>0.83499999999999996</v>
      </c>
      <c r="B61" s="4">
        <f t="shared" si="8"/>
        <v>0.5149999999999999</v>
      </c>
      <c r="C61" s="6">
        <f t="shared" si="9"/>
        <v>10.259007270764181</v>
      </c>
      <c r="E61" s="4">
        <v>0.51500000000000001</v>
      </c>
      <c r="F61" s="72">
        <f t="shared" si="10"/>
        <v>2.2687224669603525</v>
      </c>
      <c r="G61" s="72">
        <f t="shared" si="11"/>
        <v>1.8546380021364621</v>
      </c>
      <c r="H61" s="73">
        <f t="shared" si="19"/>
        <v>0.15650958855817304</v>
      </c>
      <c r="I61" s="73">
        <f t="shared" si="12"/>
        <v>1.5650958855817319E-4</v>
      </c>
      <c r="J61" s="73">
        <f t="shared" si="20"/>
        <v>1.5608529033391073E-4</v>
      </c>
      <c r="K61" s="3">
        <f t="shared" si="21"/>
        <v>1.5629743944604196E-4</v>
      </c>
      <c r="L61" s="79">
        <f t="shared" ref="L61:L124" si="22">K61+L60</f>
        <v>4.0826661587734993E-2</v>
      </c>
      <c r="N61" s="4">
        <v>0.371</v>
      </c>
      <c r="O61" s="72">
        <f t="shared" si="0"/>
        <v>1.634361233480176</v>
      </c>
      <c r="P61" s="72">
        <f t="shared" si="1"/>
        <v>1.4483196784759613</v>
      </c>
      <c r="Q61" s="73">
        <f t="shared" si="2"/>
        <v>0.2349647729356486</v>
      </c>
      <c r="R61" s="73">
        <f t="shared" si="18"/>
        <v>2.349647729356488E-4</v>
      </c>
      <c r="S61" s="73">
        <f t="shared" si="4"/>
        <v>2.3427440283412798E-4</v>
      </c>
      <c r="T61" s="3">
        <f t="shared" si="5"/>
        <v>2.3461958788488838E-4</v>
      </c>
      <c r="U61" s="76">
        <f t="shared" si="15"/>
        <v>1.3175913488687194E-2</v>
      </c>
      <c r="AC61" s="4">
        <v>5.556</v>
      </c>
      <c r="AD61" s="4">
        <f t="shared" si="6"/>
        <v>2.778</v>
      </c>
      <c r="AE61" s="83">
        <f t="shared" si="7"/>
        <v>-6.6065968681197518E-2</v>
      </c>
    </row>
    <row r="62" spans="1:31">
      <c r="A62" s="4">
        <v>0.83599999999999997</v>
      </c>
      <c r="B62" s="4">
        <f t="shared" si="8"/>
        <v>0.51600000000000001</v>
      </c>
      <c r="C62" s="6">
        <f t="shared" si="9"/>
        <v>10.245633851199988</v>
      </c>
      <c r="E62" s="4">
        <v>0.51600000000000001</v>
      </c>
      <c r="F62" s="72">
        <f t="shared" si="10"/>
        <v>2.2731277533039647</v>
      </c>
      <c r="G62" s="72">
        <f t="shared" si="11"/>
        <v>1.8573526882269005</v>
      </c>
      <c r="H62" s="73">
        <f t="shared" si="19"/>
        <v>0.15608529033391058</v>
      </c>
      <c r="I62" s="73">
        <f t="shared" si="12"/>
        <v>1.5608529033391073E-4</v>
      </c>
      <c r="J62" s="73">
        <f t="shared" si="20"/>
        <v>1.5566234379599698E-4</v>
      </c>
      <c r="K62" s="3">
        <f t="shared" si="21"/>
        <v>1.5587381706495384E-4</v>
      </c>
      <c r="L62" s="79">
        <f t="shared" si="22"/>
        <v>4.0982535404799944E-2</v>
      </c>
      <c r="N62" s="4">
        <v>0.372</v>
      </c>
      <c r="O62" s="72">
        <f t="shared" si="0"/>
        <v>1.6387665198237884</v>
      </c>
      <c r="P62" s="72">
        <f t="shared" si="1"/>
        <v>1.4512621889707913</v>
      </c>
      <c r="Q62" s="73">
        <f t="shared" si="2"/>
        <v>0.23427440283412776</v>
      </c>
      <c r="R62" s="73">
        <f t="shared" si="18"/>
        <v>2.3427440283412798E-4</v>
      </c>
      <c r="S62" s="73">
        <f t="shared" si="4"/>
        <v>2.3358651554317421E-4</v>
      </c>
      <c r="T62" s="3">
        <f t="shared" si="5"/>
        <v>2.3393045918865111E-4</v>
      </c>
      <c r="U62" s="76">
        <f t="shared" si="15"/>
        <v>1.3409843947875845E-2</v>
      </c>
      <c r="AC62" s="4">
        <v>5.7510000000000003</v>
      </c>
      <c r="AD62" s="4">
        <f t="shared" si="6"/>
        <v>2.8755000000000002</v>
      </c>
      <c r="AE62" s="83">
        <f t="shared" si="7"/>
        <v>-5.5506726705983979E-2</v>
      </c>
    </row>
    <row r="63" spans="1:31">
      <c r="A63" s="4">
        <v>0.83699999999999997</v>
      </c>
      <c r="B63" s="4">
        <f t="shared" si="8"/>
        <v>0.5169999999999999</v>
      </c>
      <c r="C63" s="6">
        <f t="shared" si="9"/>
        <v>10.23229116994399</v>
      </c>
      <c r="E63" s="4">
        <v>0.51700000000000002</v>
      </c>
      <c r="F63" s="72">
        <f t="shared" si="10"/>
        <v>2.2775330396475773</v>
      </c>
      <c r="G63" s="72">
        <f t="shared" si="11"/>
        <v>1.8600660804140738</v>
      </c>
      <c r="H63" s="73">
        <f t="shared" si="19"/>
        <v>0.15566234379599683</v>
      </c>
      <c r="I63" s="73">
        <f t="shared" ref="I63:I126" si="23">(E64-E63)*H63</f>
        <v>1.5566234379599698E-4</v>
      </c>
      <c r="J63" s="73">
        <f t="shared" si="20"/>
        <v>1.5524074370474125E-4</v>
      </c>
      <c r="K63" s="3">
        <f t="shared" si="21"/>
        <v>1.5545154375036911E-4</v>
      </c>
      <c r="L63" s="79">
        <f t="shared" si="22"/>
        <v>4.1137986948550316E-2</v>
      </c>
      <c r="N63" s="4">
        <v>0.373</v>
      </c>
      <c r="O63" s="72">
        <f t="shared" si="0"/>
        <v>1.6431718061674008</v>
      </c>
      <c r="P63" s="72">
        <f t="shared" si="1"/>
        <v>1.454202754252522</v>
      </c>
      <c r="Q63" s="73">
        <f t="shared" si="2"/>
        <v>0.233586515543174</v>
      </c>
      <c r="R63" s="73">
        <f t="shared" si="18"/>
        <v>2.3358651554317421E-4</v>
      </c>
      <c r="S63" s="73">
        <f t="shared" si="4"/>
        <v>2.3290109958751186E-4</v>
      </c>
      <c r="T63" s="3">
        <f t="shared" si="5"/>
        <v>2.3324380756534305E-4</v>
      </c>
      <c r="U63" s="76">
        <f t="shared" si="15"/>
        <v>1.3643087755441189E-2</v>
      </c>
      <c r="AC63" s="20">
        <v>5.952</v>
      </c>
      <c r="AD63" s="4">
        <f t="shared" si="6"/>
        <v>2.976</v>
      </c>
      <c r="AE63" s="83">
        <f t="shared" si="7"/>
        <v>-4.6456199033728621E-2</v>
      </c>
    </row>
    <row r="64" spans="1:31">
      <c r="A64" s="4">
        <v>0.83799999999999997</v>
      </c>
      <c r="B64" s="4">
        <f t="shared" si="8"/>
        <v>0.51800000000000002</v>
      </c>
      <c r="C64" s="6">
        <f t="shared" si="9"/>
        <v>10.218979093830589</v>
      </c>
      <c r="E64" s="4">
        <v>0.51800000000000002</v>
      </c>
      <c r="F64" s="72">
        <f t="shared" si="10"/>
        <v>2.2819383259911894</v>
      </c>
      <c r="G64" s="72">
        <f t="shared" si="11"/>
        <v>1.8627781818156257</v>
      </c>
      <c r="H64" s="73">
        <f t="shared" si="19"/>
        <v>0.15524074370474111</v>
      </c>
      <c r="I64" s="73">
        <f t="shared" si="23"/>
        <v>1.5524074370474125E-4</v>
      </c>
      <c r="J64" s="73">
        <f t="shared" si="20"/>
        <v>1.5482048484589069E-4</v>
      </c>
      <c r="K64" s="3">
        <f t="shared" si="21"/>
        <v>1.5503061427531595E-4</v>
      </c>
      <c r="L64" s="79">
        <f t="shared" si="22"/>
        <v>4.1293017562825635E-2</v>
      </c>
      <c r="N64" s="4">
        <v>0.374</v>
      </c>
      <c r="O64" s="72">
        <f t="shared" si="0"/>
        <v>1.6475770925110131</v>
      </c>
      <c r="P64" s="72">
        <f t="shared" si="1"/>
        <v>1.4571413808169773</v>
      </c>
      <c r="Q64" s="73">
        <f t="shared" si="2"/>
        <v>0.23290109958751165</v>
      </c>
      <c r="R64" s="73">
        <f t="shared" si="18"/>
        <v>2.3290109958751186E-4</v>
      </c>
      <c r="S64" s="73">
        <f t="shared" si="4"/>
        <v>2.322181435623183E-4</v>
      </c>
      <c r="T64" s="3">
        <f t="shared" si="5"/>
        <v>2.3255962157491509E-4</v>
      </c>
      <c r="U64" s="76">
        <f t="shared" si="15"/>
        <v>1.3875647377016104E-2</v>
      </c>
      <c r="AC64" s="4">
        <v>6.16</v>
      </c>
      <c r="AD64" s="4">
        <f t="shared" si="6"/>
        <v>3.08</v>
      </c>
      <c r="AE64" s="83">
        <f t="shared" si="7"/>
        <v>-3.8701051204241867E-2</v>
      </c>
    </row>
    <row r="65" spans="1:31">
      <c r="A65" s="4">
        <v>0.83899999999999997</v>
      </c>
      <c r="B65" s="4">
        <f t="shared" si="8"/>
        <v>0.51899999999999991</v>
      </c>
      <c r="C65" s="6">
        <f t="shared" si="9"/>
        <v>10.205697491090088</v>
      </c>
      <c r="E65" s="4">
        <v>0.51900000000000002</v>
      </c>
      <c r="F65" s="72">
        <f t="shared" si="10"/>
        <v>2.2863436123348015</v>
      </c>
      <c r="G65" s="72">
        <f t="shared" si="11"/>
        <v>1.8654889955356861</v>
      </c>
      <c r="H65" s="73">
        <f t="shared" si="19"/>
        <v>0.15482048484589056</v>
      </c>
      <c r="I65" s="73">
        <f t="shared" si="23"/>
        <v>1.5482048484589069E-4</v>
      </c>
      <c r="J65" s="73">
        <f t="shared" si="20"/>
        <v>1.5440156203047414E-4</v>
      </c>
      <c r="K65" s="3">
        <f t="shared" si="21"/>
        <v>1.5461102343818241E-4</v>
      </c>
      <c r="L65" s="79">
        <f t="shared" si="22"/>
        <v>4.1447628586263816E-2</v>
      </c>
      <c r="N65" s="4">
        <v>0.375</v>
      </c>
      <c r="O65" s="72">
        <f t="shared" si="0"/>
        <v>1.6519823788546255</v>
      </c>
      <c r="P65" s="72">
        <f t="shared" si="1"/>
        <v>1.4600780751209843</v>
      </c>
      <c r="Q65" s="73">
        <f t="shared" si="2"/>
        <v>0.2322181435623181</v>
      </c>
      <c r="R65" s="73">
        <f t="shared" si="18"/>
        <v>2.322181435623183E-4</v>
      </c>
      <c r="S65" s="73">
        <f t="shared" si="4"/>
        <v>2.3153763613264897E-4</v>
      </c>
      <c r="T65" s="3">
        <f t="shared" si="5"/>
        <v>2.3187788984748364E-4</v>
      </c>
      <c r="U65" s="76">
        <f t="shared" si="15"/>
        <v>1.4107525266863588E-2</v>
      </c>
      <c r="AC65" s="4">
        <v>6.3760000000000003</v>
      </c>
      <c r="AD65" s="4">
        <f t="shared" si="6"/>
        <v>3.1880000000000002</v>
      </c>
      <c r="AE65" s="83">
        <f t="shared" si="7"/>
        <v>-3.2066038899199893E-2</v>
      </c>
    </row>
    <row r="66" spans="1:31">
      <c r="A66" s="4">
        <v>0.84</v>
      </c>
      <c r="B66" s="4">
        <f t="shared" si="8"/>
        <v>0.52</v>
      </c>
      <c r="C66" s="6">
        <f t="shared" si="9"/>
        <v>10.192446231319964</v>
      </c>
      <c r="E66" s="4">
        <v>0.52</v>
      </c>
      <c r="F66" s="72">
        <f t="shared" si="10"/>
        <v>2.2907488986784141</v>
      </c>
      <c r="G66" s="72">
        <f t="shared" si="11"/>
        <v>1.8681985246649542</v>
      </c>
      <c r="H66" s="73">
        <f t="shared" si="19"/>
        <v>0.154401562030474</v>
      </c>
      <c r="I66" s="73">
        <f t="shared" si="23"/>
        <v>1.5440156203047414E-4</v>
      </c>
      <c r="J66" s="73">
        <f t="shared" si="20"/>
        <v>1.5398397009464652E-4</v>
      </c>
      <c r="K66" s="3">
        <f t="shared" si="21"/>
        <v>1.5419276606256033E-4</v>
      </c>
      <c r="L66" s="79">
        <f t="shared" si="22"/>
        <v>4.1601821352326374E-2</v>
      </c>
      <c r="N66" s="4">
        <v>0.376</v>
      </c>
      <c r="O66" s="72">
        <f t="shared" si="0"/>
        <v>1.6563876651982379</v>
      </c>
      <c r="P66" s="72">
        <f t="shared" si="1"/>
        <v>1.4630128435827099</v>
      </c>
      <c r="Q66" s="73">
        <f t="shared" si="2"/>
        <v>0.23153763613264877</v>
      </c>
      <c r="R66" s="73">
        <f t="shared" si="18"/>
        <v>2.3153763613264897E-4</v>
      </c>
      <c r="S66" s="73">
        <f t="shared" si="4"/>
        <v>2.3085956603286791E-4</v>
      </c>
      <c r="T66" s="3">
        <f t="shared" si="5"/>
        <v>2.3119860108275844E-4</v>
      </c>
      <c r="U66" s="76">
        <f t="shared" si="15"/>
        <v>1.4338723867946346E-2</v>
      </c>
      <c r="AC66" s="4">
        <v>6.5990000000000002</v>
      </c>
      <c r="AD66" s="4">
        <f t="shared" si="6"/>
        <v>3.2995000000000001</v>
      </c>
      <c r="AE66" s="83">
        <f t="shared" si="7"/>
        <v>-2.645037943839466E-2</v>
      </c>
    </row>
    <row r="67" spans="1:31">
      <c r="A67" s="4">
        <v>0.84099999999999997</v>
      </c>
      <c r="B67" s="4">
        <f t="shared" si="8"/>
        <v>0.52099999999999991</v>
      </c>
      <c r="C67" s="6">
        <f t="shared" si="9"/>
        <v>10.179225185456966</v>
      </c>
      <c r="E67" s="4">
        <v>0.52100000000000002</v>
      </c>
      <c r="F67" s="72">
        <f t="shared" si="10"/>
        <v>2.2951541850220263</v>
      </c>
      <c r="G67" s="72">
        <f t="shared" si="11"/>
        <v>1.8709067722807826</v>
      </c>
      <c r="H67" s="73">
        <f t="shared" si="19"/>
        <v>0.15398397009464637</v>
      </c>
      <c r="I67" s="73">
        <f t="shared" si="23"/>
        <v>1.5398397009464652E-4</v>
      </c>
      <c r="J67" s="73">
        <f t="shared" si="20"/>
        <v>1.535677038995347E-4</v>
      </c>
      <c r="K67" s="3">
        <f t="shared" si="21"/>
        <v>1.537758369970906E-4</v>
      </c>
      <c r="L67" s="79">
        <f t="shared" si="22"/>
        <v>4.1755597189323465E-2</v>
      </c>
      <c r="N67" s="4">
        <v>0.377</v>
      </c>
      <c r="O67" s="72">
        <f t="shared" si="0"/>
        <v>1.6607929515418502</v>
      </c>
      <c r="P67" s="72">
        <f t="shared" si="1"/>
        <v>1.4659456925819956</v>
      </c>
      <c r="Q67" s="73">
        <f t="shared" si="2"/>
        <v>0.2308595660328677</v>
      </c>
      <c r="R67" s="73">
        <f t="shared" si="18"/>
        <v>2.3085956603286791E-4</v>
      </c>
      <c r="S67" s="73">
        <f t="shared" si="4"/>
        <v>2.3018392206608499E-4</v>
      </c>
      <c r="T67" s="3">
        <f t="shared" si="5"/>
        <v>2.3052174404947646E-4</v>
      </c>
      <c r="U67" s="76">
        <f t="shared" si="15"/>
        <v>1.4569245611995822E-2</v>
      </c>
      <c r="AC67" s="4">
        <v>6.83</v>
      </c>
      <c r="AD67" s="4">
        <f t="shared" si="6"/>
        <v>3.415</v>
      </c>
      <c r="AE67" s="83">
        <f t="shared" si="7"/>
        <v>-2.1704441062424831E-2</v>
      </c>
    </row>
    <row r="68" spans="1:31">
      <c r="A68" s="4">
        <v>0.84199999999999997</v>
      </c>
      <c r="B68" s="4">
        <f t="shared" si="8"/>
        <v>0.52200000000000002</v>
      </c>
      <c r="C68" s="6">
        <f t="shared" si="9"/>
        <v>10.166034225750002</v>
      </c>
      <c r="E68" s="4">
        <v>0.52200000000000002</v>
      </c>
      <c r="F68" s="72">
        <f t="shared" si="10"/>
        <v>2.2995594713656389</v>
      </c>
      <c r="G68" s="72">
        <f t="shared" si="11"/>
        <v>1.8736137414472618</v>
      </c>
      <c r="H68" s="73">
        <f t="shared" si="19"/>
        <v>0.15356770389953456</v>
      </c>
      <c r="I68" s="73">
        <f t="shared" si="23"/>
        <v>1.535677038995347E-4</v>
      </c>
      <c r="J68" s="73">
        <f t="shared" si="20"/>
        <v>1.5315275833108474E-4</v>
      </c>
      <c r="K68" s="3">
        <f t="shared" si="21"/>
        <v>1.5336023111530973E-4</v>
      </c>
      <c r="L68" s="79">
        <f t="shared" si="22"/>
        <v>4.1908957420438778E-2</v>
      </c>
      <c r="N68" s="4">
        <v>0.378</v>
      </c>
      <c r="O68" s="72">
        <f t="shared" si="0"/>
        <v>1.6651982378854626</v>
      </c>
      <c r="P68" s="72">
        <f t="shared" si="1"/>
        <v>1.4688766284606865</v>
      </c>
      <c r="Q68" s="73">
        <f t="shared" si="2"/>
        <v>0.23018392206608479</v>
      </c>
      <c r="R68" s="73">
        <f t="shared" si="18"/>
        <v>2.3018392206608499E-4</v>
      </c>
      <c r="S68" s="73">
        <f t="shared" si="4"/>
        <v>2.2951069310359848E-4</v>
      </c>
      <c r="T68" s="3">
        <f t="shared" si="5"/>
        <v>2.2984730758484175E-4</v>
      </c>
      <c r="U68" s="76">
        <f t="shared" si="15"/>
        <v>1.4799092919580663E-2</v>
      </c>
      <c r="AC68" s="4">
        <v>7.069</v>
      </c>
      <c r="AD68" s="4">
        <f t="shared" si="6"/>
        <v>3.5345</v>
      </c>
      <c r="AE68" s="83">
        <f t="shared" si="7"/>
        <v>-1.7719023212187511E-2</v>
      </c>
    </row>
    <row r="69" spans="1:31">
      <c r="A69" s="4">
        <v>0.84299999999999997</v>
      </c>
      <c r="B69" s="4">
        <f t="shared" si="8"/>
        <v>0.52299999999999991</v>
      </c>
      <c r="C69" s="6">
        <f t="shared" si="9"/>
        <v>10.152873225733792</v>
      </c>
      <c r="E69" s="4">
        <v>0.52300000000000002</v>
      </c>
      <c r="F69" s="72">
        <f t="shared" si="10"/>
        <v>2.303964757709251</v>
      </c>
      <c r="G69" s="72">
        <f t="shared" si="11"/>
        <v>1.8763194352153003</v>
      </c>
      <c r="H69" s="73">
        <f t="shared" si="19"/>
        <v>0.1531527583310846</v>
      </c>
      <c r="I69" s="73">
        <f t="shared" si="23"/>
        <v>1.5315275833108474E-4</v>
      </c>
      <c r="J69" s="73">
        <f t="shared" si="20"/>
        <v>1.5273912829990988E-4</v>
      </c>
      <c r="K69" s="3">
        <f t="shared" si="21"/>
        <v>1.5294594331549731E-4</v>
      </c>
      <c r="L69" s="79">
        <f t="shared" si="22"/>
        <v>4.2061903363754274E-2</v>
      </c>
      <c r="N69" s="4">
        <v>0.379</v>
      </c>
      <c r="O69" s="72">
        <f t="shared" si="0"/>
        <v>1.6696035242290748</v>
      </c>
      <c r="P69" s="72">
        <f t="shared" si="1"/>
        <v>1.4718056575229581</v>
      </c>
      <c r="Q69" s="73">
        <f t="shared" si="2"/>
        <v>0.22951069310359828</v>
      </c>
      <c r="R69" s="73">
        <f t="shared" si="18"/>
        <v>2.2951069310359848E-4</v>
      </c>
      <c r="S69" s="73">
        <f t="shared" si="4"/>
        <v>2.2883986808434385E-4</v>
      </c>
      <c r="T69" s="3">
        <f t="shared" si="5"/>
        <v>2.2917528059397115E-4</v>
      </c>
      <c r="U69" s="76">
        <f t="shared" si="15"/>
        <v>1.5028268200174635E-2</v>
      </c>
      <c r="AC69" s="4">
        <v>7.3170000000000002</v>
      </c>
      <c r="AD69" s="4">
        <f t="shared" si="6"/>
        <v>3.6585000000000001</v>
      </c>
      <c r="AE69" s="83">
        <f t="shared" si="7"/>
        <v>-1.4380842226142799E-2</v>
      </c>
    </row>
    <row r="70" spans="1:31">
      <c r="A70" s="4">
        <v>0.84399999999999997</v>
      </c>
      <c r="B70" s="4">
        <f t="shared" si="8"/>
        <v>0.52400000000000002</v>
      </c>
      <c r="C70" s="6">
        <f t="shared" si="9"/>
        <v>10.139742060203263</v>
      </c>
      <c r="E70" s="4">
        <v>0.52400000000000002</v>
      </c>
      <c r="F70" s="72">
        <f t="shared" si="10"/>
        <v>2.3083700440528636</v>
      </c>
      <c r="G70" s="72">
        <f t="shared" si="11"/>
        <v>1.8790238566227089</v>
      </c>
      <c r="H70" s="73">
        <f t="shared" si="19"/>
        <v>0.15273912829990974</v>
      </c>
      <c r="I70" s="73">
        <f t="shared" si="23"/>
        <v>1.5273912829990988E-4</v>
      </c>
      <c r="J70" s="73">
        <f t="shared" si="20"/>
        <v>1.5232680874114013E-4</v>
      </c>
      <c r="K70" s="3">
        <f t="shared" si="21"/>
        <v>1.5253296852052499E-4</v>
      </c>
      <c r="L70" s="79">
        <f t="shared" si="22"/>
        <v>4.2214436332274799E-2</v>
      </c>
      <c r="N70" s="4">
        <v>0.38</v>
      </c>
      <c r="O70" s="72">
        <f t="shared" si="0"/>
        <v>1.6740088105726871</v>
      </c>
      <c r="P70" s="72">
        <f t="shared" si="1"/>
        <v>1.4747327860356387</v>
      </c>
      <c r="Q70" s="73">
        <f t="shared" si="2"/>
        <v>0.22883986808434365</v>
      </c>
      <c r="R70" s="73">
        <f t="shared" si="18"/>
        <v>2.2883986808434385E-4</v>
      </c>
      <c r="S70" s="73">
        <f t="shared" si="4"/>
        <v>2.2817143601434805E-4</v>
      </c>
      <c r="T70" s="3">
        <f t="shared" si="5"/>
        <v>2.2850565204934594E-4</v>
      </c>
      <c r="U70" s="76">
        <f t="shared" si="15"/>
        <v>1.525677385222398E-2</v>
      </c>
      <c r="AC70" s="4">
        <v>7.5730000000000004</v>
      </c>
      <c r="AD70" s="4">
        <f t="shared" si="6"/>
        <v>3.7865000000000002</v>
      </c>
      <c r="AE70" s="83">
        <f t="shared" si="7"/>
        <v>-1.161432184290128E-2</v>
      </c>
    </row>
    <row r="71" spans="1:31">
      <c r="A71" s="4">
        <v>0.84499999999999997</v>
      </c>
      <c r="B71" s="4">
        <f t="shared" si="8"/>
        <v>0.52499999999999991</v>
      </c>
      <c r="C71" s="6">
        <f t="shared" si="9"/>
        <v>10.12664060518865</v>
      </c>
      <c r="E71" s="4">
        <v>0.52500000000000002</v>
      </c>
      <c r="F71" s="72">
        <f t="shared" si="10"/>
        <v>2.3127753303964758</v>
      </c>
      <c r="G71" s="72">
        <f t="shared" si="11"/>
        <v>1.8817270086942792</v>
      </c>
      <c r="H71" s="73">
        <f t="shared" si="19"/>
        <v>0.15232680874113999</v>
      </c>
      <c r="I71" s="73">
        <f t="shared" si="23"/>
        <v>1.5232680874114013E-4</v>
      </c>
      <c r="J71" s="73">
        <f t="shared" si="20"/>
        <v>1.5191579461427265E-4</v>
      </c>
      <c r="K71" s="3">
        <f t="shared" si="21"/>
        <v>1.5212130167770638E-4</v>
      </c>
      <c r="L71" s="79">
        <f t="shared" si="22"/>
        <v>4.2366557633952508E-2</v>
      </c>
      <c r="N71" s="4">
        <v>0.38100000000000001</v>
      </c>
      <c r="O71" s="72">
        <f t="shared" si="0"/>
        <v>1.6784140969162995</v>
      </c>
      <c r="P71" s="72">
        <f t="shared" si="1"/>
        <v>1.4776580202285281</v>
      </c>
      <c r="Q71" s="73">
        <f t="shared" si="2"/>
        <v>0.22817143601434783</v>
      </c>
      <c r="R71" s="73">
        <f t="shared" si="18"/>
        <v>2.2817143601434805E-4</v>
      </c>
      <c r="S71" s="73">
        <f t="shared" si="4"/>
        <v>2.275053859661897E-4</v>
      </c>
      <c r="T71" s="3">
        <f t="shared" si="5"/>
        <v>2.2783841099026887E-4</v>
      </c>
      <c r="U71" s="76">
        <f t="shared" si="15"/>
        <v>1.5484612263214249E-2</v>
      </c>
      <c r="AC71" s="4">
        <v>7.8379000000000003</v>
      </c>
      <c r="AD71" s="4">
        <f t="shared" si="6"/>
        <v>3.9189500000000002</v>
      </c>
      <c r="AE71" s="83">
        <f t="shared" si="7"/>
        <v>-9.3279503926515326E-3</v>
      </c>
    </row>
    <row r="72" spans="1:31">
      <c r="A72" s="4">
        <v>0.84599999999999997</v>
      </c>
      <c r="B72" s="4">
        <f t="shared" si="8"/>
        <v>0.52600000000000002</v>
      </c>
      <c r="C72" s="6">
        <f t="shared" si="9"/>
        <v>10.113568737931297</v>
      </c>
      <c r="E72" s="4">
        <v>0.52600000000000002</v>
      </c>
      <c r="F72" s="72">
        <f t="shared" si="10"/>
        <v>2.3171806167400884</v>
      </c>
      <c r="G72" s="72">
        <f t="shared" si="11"/>
        <v>1.8844288944418666</v>
      </c>
      <c r="H72" s="73">
        <f t="shared" si="19"/>
        <v>0.15191579461427251</v>
      </c>
      <c r="I72" s="73">
        <f t="shared" si="23"/>
        <v>1.5191579461427265E-4</v>
      </c>
      <c r="J72" s="73">
        <f t="shared" si="20"/>
        <v>1.5150608090302352E-4</v>
      </c>
      <c r="K72" s="3">
        <f t="shared" si="21"/>
        <v>1.5171093775864807E-4</v>
      </c>
      <c r="L72" s="79">
        <f t="shared" si="22"/>
        <v>4.2518268571711156E-2</v>
      </c>
      <c r="N72" s="4">
        <v>0.38200000000000001</v>
      </c>
      <c r="O72" s="72">
        <f t="shared" si="0"/>
        <v>1.6828193832599119</v>
      </c>
      <c r="P72" s="72">
        <f t="shared" si="1"/>
        <v>1.4805813662947132</v>
      </c>
      <c r="Q72" s="73">
        <f t="shared" si="2"/>
        <v>0.22750538596618949</v>
      </c>
      <c r="R72" s="73">
        <f t="shared" si="18"/>
        <v>2.275053859661897E-4</v>
      </c>
      <c r="S72" s="73">
        <f t="shared" si="4"/>
        <v>2.2684170707846496E-4</v>
      </c>
      <c r="T72" s="3">
        <f t="shared" si="5"/>
        <v>2.2717354652232734E-4</v>
      </c>
      <c r="U72" s="76">
        <f t="shared" si="15"/>
        <v>1.5711785809736575E-2</v>
      </c>
      <c r="AC72" s="4">
        <v>8.1121999999999996</v>
      </c>
      <c r="AD72" s="4">
        <f t="shared" si="6"/>
        <v>4.0560999999999998</v>
      </c>
      <c r="AE72" s="83">
        <f t="shared" si="7"/>
        <v>-7.4478455508162709E-3</v>
      </c>
    </row>
    <row r="73" spans="1:31">
      <c r="A73" s="4">
        <v>0.84699999999999998</v>
      </c>
      <c r="B73" s="4">
        <f t="shared" si="8"/>
        <v>0.52699999999999991</v>
      </c>
      <c r="C73" s="6">
        <f t="shared" si="9"/>
        <v>10.10052633686011</v>
      </c>
      <c r="E73" s="4">
        <v>0.52700000000000002</v>
      </c>
      <c r="F73" s="72">
        <f t="shared" si="10"/>
        <v>2.3215859030837005</v>
      </c>
      <c r="G73" s="72">
        <f t="shared" si="11"/>
        <v>1.8871295168644684</v>
      </c>
      <c r="H73" s="73">
        <f t="shared" si="19"/>
        <v>0.15150608090302339</v>
      </c>
      <c r="I73" s="73">
        <f t="shared" si="23"/>
        <v>1.5150608090302352E-4</v>
      </c>
      <c r="J73" s="73">
        <f t="shared" si="20"/>
        <v>1.5109766261518052E-4</v>
      </c>
      <c r="K73" s="3">
        <f t="shared" si="21"/>
        <v>1.5130187175910203E-4</v>
      </c>
      <c r="L73" s="79">
        <f t="shared" si="22"/>
        <v>4.2669570443470257E-2</v>
      </c>
      <c r="N73" s="4">
        <v>0.38300000000000001</v>
      </c>
      <c r="O73" s="72">
        <f t="shared" si="0"/>
        <v>1.6872246696035242</v>
      </c>
      <c r="P73" s="72">
        <f t="shared" si="1"/>
        <v>1.483502830390879</v>
      </c>
      <c r="Q73" s="73">
        <f t="shared" si="2"/>
        <v>0.22684170707846477</v>
      </c>
      <c r="R73" s="73">
        <f t="shared" si="18"/>
        <v>2.2684170707846496E-4</v>
      </c>
      <c r="S73" s="73">
        <f t="shared" si="4"/>
        <v>2.2618038855525842E-4</v>
      </c>
      <c r="T73" s="3">
        <f t="shared" si="5"/>
        <v>2.2651104781686168E-4</v>
      </c>
      <c r="U73" s="76">
        <f t="shared" si="15"/>
        <v>1.5938296857553436E-2</v>
      </c>
      <c r="AC73" s="4">
        <v>8.3961000000000006</v>
      </c>
      <c r="AD73" s="4">
        <f t="shared" si="6"/>
        <v>4.1980500000000003</v>
      </c>
      <c r="AE73" s="83">
        <f t="shared" si="7"/>
        <v>-5.911618110348198E-3</v>
      </c>
    </row>
    <row r="74" spans="1:31">
      <c r="A74" s="4">
        <v>0.84799999999999998</v>
      </c>
      <c r="B74" s="4">
        <f t="shared" si="8"/>
        <v>0.52800000000000002</v>
      </c>
      <c r="C74" s="6">
        <f t="shared" si="9"/>
        <v>10.087513281568679</v>
      </c>
      <c r="E74" s="4">
        <v>0.52800000000000002</v>
      </c>
      <c r="F74" s="72">
        <f t="shared" si="10"/>
        <v>2.3259911894273126</v>
      </c>
      <c r="G74" s="72">
        <f t="shared" si="11"/>
        <v>1.889828878948304</v>
      </c>
      <c r="H74" s="73">
        <f t="shared" si="19"/>
        <v>0.15109766261518037</v>
      </c>
      <c r="I74" s="73">
        <f t="shared" si="23"/>
        <v>1.5109766261518052E-4</v>
      </c>
      <c r="J74" s="73">
        <f t="shared" si="20"/>
        <v>1.5069053478245702E-4</v>
      </c>
      <c r="K74" s="3">
        <f t="shared" si="21"/>
        <v>1.5089409869881875E-4</v>
      </c>
      <c r="L74" s="79">
        <f t="shared" si="22"/>
        <v>4.2820464542169076E-2</v>
      </c>
      <c r="N74" s="4">
        <v>0.38400000000000001</v>
      </c>
      <c r="O74" s="72">
        <f t="shared" si="0"/>
        <v>1.6916299559471366</v>
      </c>
      <c r="P74" s="72">
        <f t="shared" si="1"/>
        <v>1.4864224186376189</v>
      </c>
      <c r="Q74" s="73">
        <f t="shared" si="2"/>
        <v>0.22618038855525821</v>
      </c>
      <c r="R74" s="73">
        <f t="shared" si="18"/>
        <v>2.2618038855525842E-4</v>
      </c>
      <c r="S74" s="73">
        <f t="shared" si="4"/>
        <v>2.2552141966561997E-4</v>
      </c>
      <c r="T74" s="3">
        <f t="shared" si="5"/>
        <v>2.258509041104392E-4</v>
      </c>
      <c r="U74" s="76">
        <f t="shared" si="15"/>
        <v>1.6164147761663875E-2</v>
      </c>
      <c r="AC74" s="4">
        <v>8.69</v>
      </c>
      <c r="AD74" s="4">
        <f t="shared" si="6"/>
        <v>4.3449999999999998</v>
      </c>
      <c r="AE74" s="83">
        <f t="shared" si="7"/>
        <v>-4.6636239086506178E-3</v>
      </c>
    </row>
    <row r="75" spans="1:31">
      <c r="A75" s="4">
        <v>0.84899999999999998</v>
      </c>
      <c r="B75" s="4">
        <f t="shared" si="8"/>
        <v>0.52899999999999991</v>
      </c>
      <c r="C75" s="6">
        <f t="shared" si="9"/>
        <v>10.074529452792985</v>
      </c>
      <c r="E75" s="4">
        <v>0.52900000000000003</v>
      </c>
      <c r="F75" s="72">
        <f t="shared" si="10"/>
        <v>2.3303964757709252</v>
      </c>
      <c r="G75" s="72">
        <f t="shared" si="11"/>
        <v>1.8925269836668928</v>
      </c>
      <c r="H75" s="73">
        <f t="shared" si="19"/>
        <v>0.15069053478245689</v>
      </c>
      <c r="I75" s="73">
        <f t="shared" si="23"/>
        <v>1.5069053478245702E-4</v>
      </c>
      <c r="J75" s="73">
        <f t="shared" si="20"/>
        <v>1.502846924603474E-4</v>
      </c>
      <c r="K75" s="3">
        <f t="shared" si="21"/>
        <v>1.5048761362140221E-4</v>
      </c>
      <c r="L75" s="79">
        <f t="shared" si="22"/>
        <v>4.2970952155790478E-2</v>
      </c>
      <c r="N75" s="4">
        <v>0.38500000000000001</v>
      </c>
      <c r="O75" s="72">
        <f t="shared" ref="O75:O138" si="24">N75/$C$4</f>
        <v>1.696035242290749</v>
      </c>
      <c r="P75" s="72">
        <f t="shared" ref="P75:P138" si="25">O75^$C$5</f>
        <v>1.4893401371197379</v>
      </c>
      <c r="Q75" s="73">
        <f t="shared" ref="Q75:Q138" si="26">EXP(-P75)</f>
        <v>0.22552141966561978</v>
      </c>
      <c r="R75" s="73">
        <f t="shared" si="18"/>
        <v>2.2552141966561997E-4</v>
      </c>
      <c r="S75" s="73">
        <f t="shared" ref="S75:S138" si="27">(N76-N75)*Q76</f>
        <v>2.2486478974304724E-4</v>
      </c>
      <c r="T75" s="3">
        <f t="shared" ref="T75:T138" si="28">(R75+S75)/2</f>
        <v>2.2519310470433361E-4</v>
      </c>
      <c r="U75" s="76">
        <f t="shared" si="15"/>
        <v>1.6389340866368209E-2</v>
      </c>
      <c r="AC75" s="4">
        <v>8.9940999999999995</v>
      </c>
      <c r="AD75" s="4">
        <f t="shared" ref="AD75:AD113" si="29">AC75/2</f>
        <v>4.4970499999999998</v>
      </c>
      <c r="AE75" s="83">
        <f t="shared" ref="AE75:AE113" si="30">$AD$3*EXP(-((AD75/$AD$4)^$AD$5))+$AD$3*EXP(-(((AC75-AD75)/$AD$4)^$AD$5))</f>
        <v>-3.6564910953576463E-3</v>
      </c>
    </row>
    <row r="76" spans="1:31">
      <c r="A76" s="4">
        <v>0.85</v>
      </c>
      <c r="B76" s="4">
        <f t="shared" ref="B76:B139" si="31">A76-$C$6</f>
        <v>0.53</v>
      </c>
      <c r="C76" s="6">
        <f t="shared" ref="C76:C139" si="32">2*$C$3/(A76-2*$C$6)*L76</f>
        <v>10.061574732389751</v>
      </c>
      <c r="E76" s="4">
        <v>0.53</v>
      </c>
      <c r="F76" s="72">
        <f t="shared" ref="F76:F139" si="33">E76/$C$4</f>
        <v>2.3348017621145374</v>
      </c>
      <c r="G76" s="72">
        <f t="shared" ref="G76:G139" si="34">F76^$C$5</f>
        <v>1.8952238339811316</v>
      </c>
      <c r="H76" s="73">
        <f t="shared" si="19"/>
        <v>0.15028469246034726</v>
      </c>
      <c r="I76" s="73">
        <f t="shared" si="23"/>
        <v>1.502846924603474E-4</v>
      </c>
      <c r="J76" s="73">
        <f t="shared" si="20"/>
        <v>1.498801307279825E-4</v>
      </c>
      <c r="K76" s="3">
        <f t="shared" si="21"/>
        <v>1.5008241159416495E-4</v>
      </c>
      <c r="L76" s="79">
        <f t="shared" si="22"/>
        <v>4.3121034567384642E-2</v>
      </c>
      <c r="N76" s="4">
        <v>0.38600000000000001</v>
      </c>
      <c r="O76" s="72">
        <f t="shared" si="24"/>
        <v>1.7004405286343611</v>
      </c>
      <c r="P76" s="72">
        <f t="shared" si="25"/>
        <v>1.4922559918865548</v>
      </c>
      <c r="Q76" s="73">
        <f t="shared" si="26"/>
        <v>0.22486478974304705</v>
      </c>
      <c r="R76" s="73">
        <f t="shared" si="18"/>
        <v>2.2486478974304724E-4</v>
      </c>
      <c r="S76" s="73">
        <f t="shared" si="27"/>
        <v>2.2421048818497242E-4</v>
      </c>
      <c r="T76" s="3">
        <f t="shared" si="28"/>
        <v>2.2453763896400982E-4</v>
      </c>
      <c r="U76" s="76">
        <f t="shared" ref="U76:U139" si="35">T76+U75</f>
        <v>1.6613878505332219E-2</v>
      </c>
      <c r="AC76" s="4">
        <v>9.3088999999999995</v>
      </c>
      <c r="AD76" s="4">
        <f t="shared" si="29"/>
        <v>4.6544499999999998</v>
      </c>
      <c r="AE76" s="83">
        <f t="shared" si="30"/>
        <v>-2.8484557841900412E-3</v>
      </c>
    </row>
    <row r="77" spans="1:31">
      <c r="A77" s="4">
        <v>0.85099999999999998</v>
      </c>
      <c r="B77" s="4">
        <f t="shared" si="31"/>
        <v>0.53099999999999992</v>
      </c>
      <c r="C77" s="6">
        <f t="shared" si="32"/>
        <v>10.048649003315351</v>
      </c>
      <c r="E77" s="4">
        <v>0.53100000000000003</v>
      </c>
      <c r="F77" s="72">
        <f t="shared" si="33"/>
        <v>2.33920704845815</v>
      </c>
      <c r="G77" s="72">
        <f t="shared" si="34"/>
        <v>1.8979194328393743</v>
      </c>
      <c r="H77" s="73">
        <f t="shared" si="19"/>
        <v>0.14988013072798237</v>
      </c>
      <c r="I77" s="73">
        <f t="shared" si="23"/>
        <v>1.498801307279825E-4</v>
      </c>
      <c r="J77" s="73">
        <f t="shared" si="20"/>
        <v>1.4947684468798769E-4</v>
      </c>
      <c r="K77" s="3">
        <f t="shared" si="21"/>
        <v>1.4967848770798509E-4</v>
      </c>
      <c r="L77" s="79">
        <f t="shared" si="22"/>
        <v>4.3270713055092627E-2</v>
      </c>
      <c r="N77" s="4">
        <v>0.38700000000000001</v>
      </c>
      <c r="O77" s="72">
        <f t="shared" si="24"/>
        <v>1.7048458149779735</v>
      </c>
      <c r="P77" s="72">
        <f t="shared" si="25"/>
        <v>1.4951699889522012</v>
      </c>
      <c r="Q77" s="73">
        <f t="shared" si="26"/>
        <v>0.22421048818497222</v>
      </c>
      <c r="R77" s="73">
        <f t="shared" si="18"/>
        <v>2.2421048818497242E-4</v>
      </c>
      <c r="S77" s="73">
        <f t="shared" si="27"/>
        <v>2.2355850445225558E-4</v>
      </c>
      <c r="T77" s="3">
        <f t="shared" si="28"/>
        <v>2.2388449631861401E-4</v>
      </c>
      <c r="U77" s="76">
        <f t="shared" si="35"/>
        <v>1.6837763001650834E-2</v>
      </c>
      <c r="AC77" s="4">
        <v>9.6347000000000005</v>
      </c>
      <c r="AD77" s="4">
        <f t="shared" si="29"/>
        <v>4.8173500000000002</v>
      </c>
      <c r="AE77" s="83">
        <f t="shared" si="30"/>
        <v>-2.2045025428187944E-3</v>
      </c>
    </row>
    <row r="78" spans="1:31">
      <c r="A78" s="4">
        <v>0.85199999999999998</v>
      </c>
      <c r="B78" s="4">
        <f t="shared" si="31"/>
        <v>0.53200000000000003</v>
      </c>
      <c r="C78" s="6">
        <f t="shared" si="32"/>
        <v>10.035752149605283</v>
      </c>
      <c r="E78" s="4">
        <v>0.53200000000000003</v>
      </c>
      <c r="F78" s="72">
        <f t="shared" si="33"/>
        <v>2.3436123348017621</v>
      </c>
      <c r="G78" s="72">
        <f t="shared" si="34"/>
        <v>1.9006137831775045</v>
      </c>
      <c r="H78" s="73">
        <f t="shared" si="19"/>
        <v>0.14947684468798755</v>
      </c>
      <c r="I78" s="73">
        <f t="shared" si="23"/>
        <v>1.4947684468798769E-4</v>
      </c>
      <c r="J78" s="73">
        <f t="shared" si="20"/>
        <v>1.4907482946634044E-4</v>
      </c>
      <c r="K78" s="3">
        <f t="shared" si="21"/>
        <v>1.4927583707716408E-4</v>
      </c>
      <c r="L78" s="79">
        <f t="shared" si="22"/>
        <v>4.3419988892169789E-2</v>
      </c>
      <c r="N78" s="4">
        <v>0.38800000000000001</v>
      </c>
      <c r="O78" s="72">
        <f t="shared" si="24"/>
        <v>1.7092511013215859</v>
      </c>
      <c r="P78" s="72">
        <f t="shared" si="25"/>
        <v>1.4980821342959152</v>
      </c>
      <c r="Q78" s="73">
        <f t="shared" si="26"/>
        <v>0.22355850445225539</v>
      </c>
      <c r="R78" s="73">
        <f t="shared" si="18"/>
        <v>2.2355850445225558E-4</v>
      </c>
      <c r="S78" s="73">
        <f t="shared" si="27"/>
        <v>2.2290882806868227E-4</v>
      </c>
      <c r="T78" s="3">
        <f t="shared" si="28"/>
        <v>2.2323366626046892E-4</v>
      </c>
      <c r="U78" s="76">
        <f t="shared" si="35"/>
        <v>1.7060996667911305E-2</v>
      </c>
      <c r="AC78" s="4">
        <v>9.9719999999999995</v>
      </c>
      <c r="AD78" s="4">
        <f t="shared" si="29"/>
        <v>4.9859999999999998</v>
      </c>
      <c r="AE78" s="83">
        <f t="shared" si="30"/>
        <v>-1.6945495019167543E-3</v>
      </c>
    </row>
    <row r="79" spans="1:31">
      <c r="A79" s="4">
        <v>0.85299999999999998</v>
      </c>
      <c r="B79" s="4">
        <f t="shared" si="31"/>
        <v>0.53299999999999992</v>
      </c>
      <c r="C79" s="6">
        <f t="shared" si="32"/>
        <v>10.022884056354201</v>
      </c>
      <c r="E79" s="4">
        <v>0.53300000000000003</v>
      </c>
      <c r="F79" s="72">
        <f t="shared" si="33"/>
        <v>2.3480176211453747</v>
      </c>
      <c r="G79" s="72">
        <f t="shared" si="34"/>
        <v>1.9033068879190165</v>
      </c>
      <c r="H79" s="73">
        <f t="shared" si="19"/>
        <v>0.14907482946634029</v>
      </c>
      <c r="I79" s="73">
        <f t="shared" si="23"/>
        <v>1.4907482946634044E-4</v>
      </c>
      <c r="J79" s="73">
        <f t="shared" si="20"/>
        <v>1.4867408021223028E-4</v>
      </c>
      <c r="K79" s="3">
        <f t="shared" si="21"/>
        <v>1.4887445483928536E-4</v>
      </c>
      <c r="L79" s="79">
        <f t="shared" si="22"/>
        <v>4.3568863347009074E-2</v>
      </c>
      <c r="N79" s="4">
        <v>0.38900000000000001</v>
      </c>
      <c r="O79" s="72">
        <f t="shared" si="24"/>
        <v>1.7136563876651982</v>
      </c>
      <c r="P79" s="72">
        <f t="shared" si="25"/>
        <v>1.5009924338623346</v>
      </c>
      <c r="Q79" s="73">
        <f t="shared" si="26"/>
        <v>0.22290882806868206</v>
      </c>
      <c r="R79" s="73">
        <f t="shared" ref="R79:R142" si="36">(N80-N79)*Q79</f>
        <v>2.2290882806868227E-4</v>
      </c>
      <c r="S79" s="73">
        <f t="shared" si="27"/>
        <v>2.2226144862046648E-4</v>
      </c>
      <c r="T79" s="3">
        <f t="shared" si="28"/>
        <v>2.2258513834457437E-4</v>
      </c>
      <c r="U79" s="76">
        <f t="shared" si="35"/>
        <v>1.7283581806255877E-2</v>
      </c>
      <c r="AC79" s="4">
        <v>10.321</v>
      </c>
      <c r="AD79" s="4">
        <f t="shared" si="29"/>
        <v>5.1604999999999999</v>
      </c>
      <c r="AE79" s="83">
        <f t="shared" si="30"/>
        <v>-1.2936923696496669E-3</v>
      </c>
    </row>
    <row r="80" spans="1:31">
      <c r="A80" s="4">
        <v>0.85399999999999998</v>
      </c>
      <c r="B80" s="4">
        <f t="shared" si="31"/>
        <v>0.53400000000000003</v>
      </c>
      <c r="C80" s="6">
        <f t="shared" si="32"/>
        <v>10.010044609696465</v>
      </c>
      <c r="E80" s="4">
        <v>0.53400000000000003</v>
      </c>
      <c r="F80" s="72">
        <f t="shared" si="33"/>
        <v>2.3524229074889869</v>
      </c>
      <c r="G80" s="72">
        <f t="shared" si="34"/>
        <v>1.9059987499750859</v>
      </c>
      <c r="H80" s="73">
        <f t="shared" si="19"/>
        <v>0.14867408021223016</v>
      </c>
      <c r="I80" s="73">
        <f t="shared" si="23"/>
        <v>1.4867408021223028E-4</v>
      </c>
      <c r="J80" s="73">
        <f t="shared" si="20"/>
        <v>1.4827459209791909E-4</v>
      </c>
      <c r="K80" s="3">
        <f t="shared" si="21"/>
        <v>1.484743361550747E-4</v>
      </c>
      <c r="L80" s="79">
        <f t="shared" si="22"/>
        <v>4.3717337683164145E-2</v>
      </c>
      <c r="N80" s="4">
        <v>0.39</v>
      </c>
      <c r="O80" s="72">
        <f t="shared" si="24"/>
        <v>1.7180616740088106</v>
      </c>
      <c r="P80" s="72">
        <f t="shared" si="25"/>
        <v>1.5039008935617846</v>
      </c>
      <c r="Q80" s="73">
        <f t="shared" si="26"/>
        <v>0.22226144862046629</v>
      </c>
      <c r="R80" s="73">
        <f t="shared" si="36"/>
        <v>2.2226144862046648E-4</v>
      </c>
      <c r="S80" s="73">
        <f t="shared" si="27"/>
        <v>2.2161635575575911E-4</v>
      </c>
      <c r="T80" s="3">
        <f t="shared" si="28"/>
        <v>2.2193890218811279E-4</v>
      </c>
      <c r="U80" s="76">
        <f t="shared" si="35"/>
        <v>1.7505520708443991E-2</v>
      </c>
      <c r="AC80" s="4">
        <v>10.682</v>
      </c>
      <c r="AD80" s="4">
        <f t="shared" si="29"/>
        <v>5.3410000000000002</v>
      </c>
      <c r="AE80" s="83">
        <f t="shared" si="30"/>
        <v>-9.8084103923347095E-4</v>
      </c>
    </row>
    <row r="81" spans="1:31">
      <c r="A81" s="4">
        <v>0.85499999999999998</v>
      </c>
      <c r="B81" s="4">
        <f t="shared" si="31"/>
        <v>0.53499999999999992</v>
      </c>
      <c r="C81" s="6">
        <f t="shared" si="32"/>
        <v>9.9972336967872</v>
      </c>
      <c r="E81" s="4">
        <v>0.53500000000000003</v>
      </c>
      <c r="F81" s="72">
        <f t="shared" si="33"/>
        <v>2.356828193832599</v>
      </c>
      <c r="G81" s="72">
        <f t="shared" si="34"/>
        <v>1.9086893722446481</v>
      </c>
      <c r="H81" s="73">
        <f t="shared" si="19"/>
        <v>0.14827459209791896</v>
      </c>
      <c r="I81" s="73">
        <f t="shared" si="23"/>
        <v>1.4827459209791909E-4</v>
      </c>
      <c r="J81" s="73">
        <f t="shared" si="20"/>
        <v>1.4787636031860242E-4</v>
      </c>
      <c r="K81" s="3">
        <f t="shared" si="21"/>
        <v>1.4807547620826077E-4</v>
      </c>
      <c r="L81" s="79">
        <f t="shared" si="22"/>
        <v>4.3865413159372403E-2</v>
      </c>
      <c r="N81" s="4">
        <v>0.39100000000000001</v>
      </c>
      <c r="O81" s="72">
        <f t="shared" si="24"/>
        <v>1.722466960352423</v>
      </c>
      <c r="P81" s="72">
        <f t="shared" si="25"/>
        <v>1.5068075192705634</v>
      </c>
      <c r="Q81" s="73">
        <f t="shared" si="26"/>
        <v>0.22161635575575891</v>
      </c>
      <c r="R81" s="73">
        <f t="shared" si="36"/>
        <v>2.2161635575575911E-4</v>
      </c>
      <c r="S81" s="73">
        <f t="shared" si="27"/>
        <v>2.2097353918416052E-4</v>
      </c>
      <c r="T81" s="3">
        <f t="shared" si="28"/>
        <v>2.2129494746995983E-4</v>
      </c>
      <c r="U81" s="76">
        <f t="shared" si="35"/>
        <v>1.7726815655913952E-2</v>
      </c>
      <c r="AC81" s="4">
        <v>11.055999999999999</v>
      </c>
      <c r="AD81" s="4">
        <f t="shared" si="29"/>
        <v>5.5279999999999996</v>
      </c>
      <c r="AE81" s="83">
        <f t="shared" si="30"/>
        <v>-7.380505061336044E-4</v>
      </c>
    </row>
    <row r="82" spans="1:31">
      <c r="A82" s="4">
        <v>0.85599999999999998</v>
      </c>
      <c r="B82" s="4">
        <f t="shared" si="31"/>
        <v>0.53600000000000003</v>
      </c>
      <c r="C82" s="6">
        <f t="shared" si="32"/>
        <v>9.9844512057838628</v>
      </c>
      <c r="E82" s="4">
        <v>0.53600000000000003</v>
      </c>
      <c r="F82" s="72">
        <f t="shared" si="33"/>
        <v>2.3612334801762116</v>
      </c>
      <c r="G82" s="72">
        <f t="shared" si="34"/>
        <v>1.9113787576144705</v>
      </c>
      <c r="H82" s="73">
        <f t="shared" si="19"/>
        <v>0.1478763603186023</v>
      </c>
      <c r="I82" s="73">
        <f t="shared" si="23"/>
        <v>1.4787636031860242E-4</v>
      </c>
      <c r="J82" s="73">
        <f t="shared" si="20"/>
        <v>1.4747938009227227E-4</v>
      </c>
      <c r="K82" s="3">
        <f t="shared" si="21"/>
        <v>1.4767787020543736E-4</v>
      </c>
      <c r="L82" s="79">
        <f t="shared" si="22"/>
        <v>4.4013091029577837E-2</v>
      </c>
      <c r="N82" s="4">
        <v>0.39200000000000002</v>
      </c>
      <c r="O82" s="72">
        <f t="shared" si="24"/>
        <v>1.7268722466960353</v>
      </c>
      <c r="P82" s="72">
        <f t="shared" si="25"/>
        <v>1.5097123168312256</v>
      </c>
      <c r="Q82" s="73">
        <f t="shared" si="26"/>
        <v>0.22097353918416032</v>
      </c>
      <c r="R82" s="73">
        <f t="shared" si="36"/>
        <v>2.2097353918416052E-4</v>
      </c>
      <c r="S82" s="73">
        <f t="shared" si="27"/>
        <v>2.2033298867623911E-4</v>
      </c>
      <c r="T82" s="3">
        <f t="shared" si="28"/>
        <v>2.2065326393019981E-4</v>
      </c>
      <c r="U82" s="76">
        <f t="shared" si="35"/>
        <v>1.794746891984415E-2</v>
      </c>
      <c r="AC82" s="4">
        <v>11.443</v>
      </c>
      <c r="AD82" s="4">
        <f t="shared" si="29"/>
        <v>5.7214999999999998</v>
      </c>
      <c r="AE82" s="83">
        <f t="shared" si="30"/>
        <v>-5.5126139558780258E-4</v>
      </c>
    </row>
    <row r="83" spans="1:31">
      <c r="A83" s="4">
        <v>0.85699999999999998</v>
      </c>
      <c r="B83" s="4">
        <f t="shared" si="31"/>
        <v>0.53699999999999992</v>
      </c>
      <c r="C83" s="6">
        <f t="shared" si="32"/>
        <v>9.97169702582827</v>
      </c>
      <c r="E83" s="4">
        <v>0.53700000000000003</v>
      </c>
      <c r="F83" s="72">
        <f t="shared" si="33"/>
        <v>2.3656387665198237</v>
      </c>
      <c r="G83" s="72">
        <f t="shared" si="34"/>
        <v>1.9140669089592275</v>
      </c>
      <c r="H83" s="73">
        <f t="shared" si="19"/>
        <v>0.14747938009227216</v>
      </c>
      <c r="I83" s="73">
        <f t="shared" si="23"/>
        <v>1.4747938009227227E-4</v>
      </c>
      <c r="J83" s="73">
        <f t="shared" si="20"/>
        <v>1.4708364665958062E-4</v>
      </c>
      <c r="K83" s="3">
        <f t="shared" si="21"/>
        <v>1.4728151337592643E-4</v>
      </c>
      <c r="L83" s="79">
        <f t="shared" si="22"/>
        <v>4.4160372542953762E-2</v>
      </c>
      <c r="N83" s="4">
        <v>0.39300000000000002</v>
      </c>
      <c r="O83" s="72">
        <f t="shared" si="24"/>
        <v>1.7312775330396475</v>
      </c>
      <c r="P83" s="72">
        <f t="shared" si="25"/>
        <v>1.5126152920528599</v>
      </c>
      <c r="Q83" s="73">
        <f t="shared" si="26"/>
        <v>0.22033298867623891</v>
      </c>
      <c r="R83" s="73">
        <f t="shared" si="36"/>
        <v>2.2033298867623911E-4</v>
      </c>
      <c r="S83" s="73">
        <f t="shared" si="27"/>
        <v>2.1969469406305379E-4</v>
      </c>
      <c r="T83" s="3">
        <f t="shared" si="28"/>
        <v>2.2001384136964645E-4</v>
      </c>
      <c r="U83" s="76">
        <f t="shared" si="35"/>
        <v>1.8167482761213796E-2</v>
      </c>
      <c r="AC83" s="4">
        <v>11.8436</v>
      </c>
      <c r="AD83" s="4">
        <f t="shared" si="29"/>
        <v>5.9218000000000002</v>
      </c>
      <c r="AE83" s="83">
        <f t="shared" si="30"/>
        <v>-4.0858388292807388E-4</v>
      </c>
    </row>
    <row r="84" spans="1:31">
      <c r="A84" s="4">
        <v>0.85799999999999998</v>
      </c>
      <c r="B84" s="4">
        <f t="shared" si="31"/>
        <v>0.53800000000000003</v>
      </c>
      <c r="C84" s="6">
        <f t="shared" si="32"/>
        <v>9.958971047029106</v>
      </c>
      <c r="E84" s="4">
        <v>0.53800000000000003</v>
      </c>
      <c r="F84" s="72">
        <f t="shared" si="33"/>
        <v>2.3700440528634363</v>
      </c>
      <c r="G84" s="72">
        <f t="shared" si="34"/>
        <v>1.9167538291415724</v>
      </c>
      <c r="H84" s="73">
        <f t="shared" si="19"/>
        <v>0.14708364665958049</v>
      </c>
      <c r="I84" s="73">
        <f t="shared" si="23"/>
        <v>1.4708364665958062E-4</v>
      </c>
      <c r="J84" s="73">
        <f t="shared" si="20"/>
        <v>1.4668915528370409E-4</v>
      </c>
      <c r="K84" s="3">
        <f t="shared" si="21"/>
        <v>1.4688640097164235E-4</v>
      </c>
      <c r="L84" s="79">
        <f t="shared" si="22"/>
        <v>4.4307258943925405E-2</v>
      </c>
      <c r="N84" s="4">
        <v>0.39400000000000002</v>
      </c>
      <c r="O84" s="72">
        <f t="shared" si="24"/>
        <v>1.7356828193832599</v>
      </c>
      <c r="P84" s="72">
        <f t="shared" si="25"/>
        <v>1.515516450711367</v>
      </c>
      <c r="Q84" s="73">
        <f t="shared" si="26"/>
        <v>0.21969469406305359</v>
      </c>
      <c r="R84" s="73">
        <f t="shared" si="36"/>
        <v>2.1969469406305379E-4</v>
      </c>
      <c r="S84" s="73">
        <f t="shared" si="27"/>
        <v>2.1905864523568194E-4</v>
      </c>
      <c r="T84" s="3">
        <f t="shared" si="28"/>
        <v>2.1937666964936788E-4</v>
      </c>
      <c r="U84" s="76">
        <f t="shared" si="35"/>
        <v>1.8386859430863163E-2</v>
      </c>
      <c r="AC84" s="4">
        <v>12.258100000000001</v>
      </c>
      <c r="AD84" s="4">
        <f t="shared" si="29"/>
        <v>6.1290500000000003</v>
      </c>
      <c r="AE84" s="83">
        <f t="shared" si="30"/>
        <v>-3.0048706936147571E-4</v>
      </c>
    </row>
    <row r="85" spans="1:31">
      <c r="A85" s="4">
        <v>0.85899999999999999</v>
      </c>
      <c r="B85" s="4">
        <f t="shared" si="31"/>
        <v>0.53899999999999992</v>
      </c>
      <c r="C85" s="6">
        <f t="shared" si="32"/>
        <v>9.9462731604448678</v>
      </c>
      <c r="E85" s="4">
        <v>0.53900000000000003</v>
      </c>
      <c r="F85" s="72">
        <f t="shared" si="33"/>
        <v>2.3744493392070485</v>
      </c>
      <c r="G85" s="72">
        <f t="shared" si="34"/>
        <v>1.9194395210122099</v>
      </c>
      <c r="H85" s="73">
        <f t="shared" si="19"/>
        <v>0.14668915528370396</v>
      </c>
      <c r="I85" s="73">
        <f t="shared" si="23"/>
        <v>1.4668915528370409E-4</v>
      </c>
      <c r="J85" s="73">
        <f t="shared" si="20"/>
        <v>1.4629590125020934E-4</v>
      </c>
      <c r="K85" s="3">
        <f t="shared" si="21"/>
        <v>1.4649252826695673E-4</v>
      </c>
      <c r="L85" s="79">
        <f t="shared" si="22"/>
        <v>4.4453751472192361E-2</v>
      </c>
      <c r="N85" s="4">
        <v>0.39500000000000002</v>
      </c>
      <c r="O85" s="72">
        <f t="shared" si="24"/>
        <v>1.7400881057268722</v>
      </c>
      <c r="P85" s="72">
        <f t="shared" si="25"/>
        <v>1.5184157985497315</v>
      </c>
      <c r="Q85" s="73">
        <f t="shared" si="26"/>
        <v>0.21905864523568175</v>
      </c>
      <c r="R85" s="73">
        <f t="shared" si="36"/>
        <v>2.1905864523568194E-4</v>
      </c>
      <c r="S85" s="73">
        <f t="shared" si="27"/>
        <v>2.1842483214475197E-4</v>
      </c>
      <c r="T85" s="3">
        <f t="shared" si="28"/>
        <v>2.1874173869021696E-4</v>
      </c>
      <c r="U85" s="76">
        <f t="shared" si="35"/>
        <v>1.8605601169553381E-2</v>
      </c>
      <c r="AC85" s="4">
        <v>12.687099999999999</v>
      </c>
      <c r="AD85" s="4">
        <f t="shared" si="29"/>
        <v>6.3435499999999996</v>
      </c>
      <c r="AE85" s="83">
        <f t="shared" si="30"/>
        <v>-2.1921270204941612E-4</v>
      </c>
    </row>
    <row r="86" spans="1:31">
      <c r="A86" s="4">
        <v>0.86</v>
      </c>
      <c r="B86" s="4">
        <f t="shared" si="31"/>
        <v>0.54</v>
      </c>
      <c r="C86" s="6">
        <f t="shared" si="32"/>
        <v>9.9336032580672526</v>
      </c>
      <c r="E86" s="4">
        <v>0.54</v>
      </c>
      <c r="F86" s="72">
        <f t="shared" si="33"/>
        <v>2.3788546255506611</v>
      </c>
      <c r="G86" s="72">
        <f t="shared" si="34"/>
        <v>1.92212398740997</v>
      </c>
      <c r="H86" s="73">
        <f t="shared" si="19"/>
        <v>0.14629590125020922</v>
      </c>
      <c r="I86" s="73">
        <f t="shared" si="23"/>
        <v>1.4629590125020934E-4</v>
      </c>
      <c r="J86" s="73">
        <f t="shared" si="20"/>
        <v>1.4590387986692001E-4</v>
      </c>
      <c r="K86" s="3">
        <f t="shared" si="21"/>
        <v>1.4609989055856468E-4</v>
      </c>
      <c r="L86" s="79">
        <f t="shared" si="22"/>
        <v>4.4599851362750929E-2</v>
      </c>
      <c r="N86" s="4">
        <v>0.39600000000000002</v>
      </c>
      <c r="O86" s="72">
        <f t="shared" si="24"/>
        <v>1.7444933920704846</v>
      </c>
      <c r="P86" s="72">
        <f t="shared" si="25"/>
        <v>1.5213133412782933</v>
      </c>
      <c r="Q86" s="73">
        <f t="shared" si="26"/>
        <v>0.21842483214475178</v>
      </c>
      <c r="R86" s="73">
        <f t="shared" si="36"/>
        <v>2.1842483214475197E-4</v>
      </c>
      <c r="S86" s="73">
        <f t="shared" si="27"/>
        <v>2.177932447999801E-4</v>
      </c>
      <c r="T86" s="3">
        <f t="shared" si="28"/>
        <v>2.1810903847236605E-4</v>
      </c>
      <c r="U86" s="76">
        <f t="shared" si="35"/>
        <v>1.8823710208025746E-2</v>
      </c>
      <c r="AC86" s="4">
        <v>13.1312</v>
      </c>
      <c r="AD86" s="4">
        <f t="shared" si="29"/>
        <v>6.5655999999999999</v>
      </c>
      <c r="AE86" s="83">
        <f t="shared" si="30"/>
        <v>-1.5859143163484511E-4</v>
      </c>
    </row>
    <row r="87" spans="1:31">
      <c r="A87" s="4">
        <v>0.86099999999999999</v>
      </c>
      <c r="B87" s="4">
        <f t="shared" si="31"/>
        <v>0.54099999999999993</v>
      </c>
      <c r="C87" s="6">
        <f t="shared" si="32"/>
        <v>9.9209612328049683</v>
      </c>
      <c r="E87" s="4">
        <v>0.54100000000000004</v>
      </c>
      <c r="F87" s="72">
        <f t="shared" si="33"/>
        <v>2.3832599118942732</v>
      </c>
      <c r="G87" s="72">
        <f t="shared" si="34"/>
        <v>1.9248072311618767</v>
      </c>
      <c r="H87" s="73">
        <f t="shared" si="19"/>
        <v>0.14590387986691988</v>
      </c>
      <c r="I87" s="73">
        <f t="shared" si="23"/>
        <v>1.4590387986692001E-4</v>
      </c>
      <c r="J87" s="73">
        <f t="shared" si="20"/>
        <v>1.4551308646378408E-4</v>
      </c>
      <c r="K87" s="3">
        <f t="shared" si="21"/>
        <v>1.4570848316535206E-4</v>
      </c>
      <c r="L87" s="79">
        <f t="shared" si="22"/>
        <v>4.4745559845916279E-2</v>
      </c>
      <c r="N87" s="4">
        <v>0.39700000000000002</v>
      </c>
      <c r="O87" s="72">
        <f t="shared" si="24"/>
        <v>1.748898678414097</v>
      </c>
      <c r="P87" s="72">
        <f t="shared" si="25"/>
        <v>1.5242090845750151</v>
      </c>
      <c r="Q87" s="73">
        <f t="shared" si="26"/>
        <v>0.21779324479997991</v>
      </c>
      <c r="R87" s="73">
        <f t="shared" si="36"/>
        <v>2.177932447999801E-4</v>
      </c>
      <c r="S87" s="73">
        <f t="shared" si="27"/>
        <v>2.1716387326971257E-4</v>
      </c>
      <c r="T87" s="3">
        <f t="shared" si="28"/>
        <v>2.1747855903484634E-4</v>
      </c>
      <c r="U87" s="76">
        <f t="shared" si="35"/>
        <v>1.9041188767060593E-2</v>
      </c>
      <c r="AC87" s="4">
        <v>13.5908</v>
      </c>
      <c r="AD87" s="4">
        <f t="shared" si="29"/>
        <v>6.7953999999999999</v>
      </c>
      <c r="AE87" s="83">
        <f t="shared" si="30"/>
        <v>-1.1376616998355273E-4</v>
      </c>
    </row>
    <row r="88" spans="1:31">
      <c r="A88" s="4">
        <v>0.86199999999999999</v>
      </c>
      <c r="B88" s="4">
        <f t="shared" si="31"/>
        <v>0.54200000000000004</v>
      </c>
      <c r="C88" s="6">
        <f t="shared" si="32"/>
        <v>9.9083469784679412</v>
      </c>
      <c r="E88" s="4">
        <v>0.54200000000000004</v>
      </c>
      <c r="F88" s="72">
        <f t="shared" si="33"/>
        <v>2.3876651982378854</v>
      </c>
      <c r="G88" s="72">
        <f t="shared" si="34"/>
        <v>1.9274892550832206</v>
      </c>
      <c r="H88" s="73">
        <f t="shared" si="19"/>
        <v>0.14551308646378394</v>
      </c>
      <c r="I88" s="73">
        <f t="shared" si="23"/>
        <v>1.4551308646378408E-4</v>
      </c>
      <c r="J88" s="73">
        <f t="shared" si="20"/>
        <v>1.4512351639274257E-4</v>
      </c>
      <c r="K88" s="3">
        <f t="shared" si="21"/>
        <v>1.4531830142826334E-4</v>
      </c>
      <c r="L88" s="79">
        <f t="shared" si="22"/>
        <v>4.4890878147344541E-2</v>
      </c>
      <c r="N88" s="4">
        <v>0.39800000000000002</v>
      </c>
      <c r="O88" s="72">
        <f t="shared" si="24"/>
        <v>1.7533039647577093</v>
      </c>
      <c r="P88" s="72">
        <f t="shared" si="25"/>
        <v>1.5271030340857463</v>
      </c>
      <c r="Q88" s="73">
        <f t="shared" si="26"/>
        <v>0.21716387326971237</v>
      </c>
      <c r="R88" s="73">
        <f t="shared" si="36"/>
        <v>2.1716387326971257E-4</v>
      </c>
      <c r="S88" s="73">
        <f t="shared" si="27"/>
        <v>2.1653670768047163E-4</v>
      </c>
      <c r="T88" s="3">
        <f t="shared" si="28"/>
        <v>2.168502904750921E-4</v>
      </c>
      <c r="U88" s="76">
        <f t="shared" si="35"/>
        <v>1.9258039057535686E-2</v>
      </c>
      <c r="AC88" s="4">
        <v>14.0664</v>
      </c>
      <c r="AD88" s="4">
        <f t="shared" si="29"/>
        <v>7.0331999999999999</v>
      </c>
      <c r="AE88" s="83">
        <f t="shared" si="30"/>
        <v>-8.0906272487024075E-5</v>
      </c>
    </row>
    <row r="89" spans="1:31">
      <c r="A89" s="4">
        <v>0.86299999999999999</v>
      </c>
      <c r="B89" s="4">
        <f t="shared" si="31"/>
        <v>0.54299999999999993</v>
      </c>
      <c r="C89" s="6">
        <f t="shared" si="32"/>
        <v>9.8957603897519331</v>
      </c>
      <c r="E89" s="4">
        <v>0.54300000000000004</v>
      </c>
      <c r="F89" s="72">
        <f t="shared" si="33"/>
        <v>2.392070484581498</v>
      </c>
      <c r="G89" s="72">
        <f t="shared" si="34"/>
        <v>1.9301700619776287</v>
      </c>
      <c r="H89" s="73">
        <f t="shared" si="19"/>
        <v>0.14512351639274243</v>
      </c>
      <c r="I89" s="73">
        <f t="shared" si="23"/>
        <v>1.4512351639274257E-4</v>
      </c>
      <c r="J89" s="73">
        <f t="shared" si="20"/>
        <v>1.4473516502759931E-4</v>
      </c>
      <c r="K89" s="3">
        <f t="shared" si="21"/>
        <v>1.4492934071017093E-4</v>
      </c>
      <c r="L89" s="79">
        <f t="shared" si="22"/>
        <v>4.5035807488054712E-2</v>
      </c>
      <c r="N89" s="4">
        <v>0.39900000000000002</v>
      </c>
      <c r="O89" s="72">
        <f t="shared" si="24"/>
        <v>1.7577092511013217</v>
      </c>
      <c r="P89" s="72">
        <f t="shared" si="25"/>
        <v>1.5299951954244859</v>
      </c>
      <c r="Q89" s="73">
        <f t="shared" si="26"/>
        <v>0.21653670768047142</v>
      </c>
      <c r="R89" s="73">
        <f t="shared" si="36"/>
        <v>2.1653670768047163E-4</v>
      </c>
      <c r="S89" s="73">
        <f t="shared" si="27"/>
        <v>2.159117382165068E-4</v>
      </c>
      <c r="T89" s="3">
        <f t="shared" si="28"/>
        <v>2.162242229484892E-4</v>
      </c>
      <c r="U89" s="76">
        <f t="shared" si="35"/>
        <v>1.9474263280484176E-2</v>
      </c>
      <c r="AC89" s="4">
        <v>14.5588</v>
      </c>
      <c r="AD89" s="4">
        <f t="shared" si="29"/>
        <v>7.2793999999999999</v>
      </c>
      <c r="AE89" s="83">
        <f t="shared" si="30"/>
        <v>-5.7018233295345778E-5</v>
      </c>
    </row>
    <row r="90" spans="1:31">
      <c r="A90" s="4">
        <v>0.86399999999999999</v>
      </c>
      <c r="B90" s="4">
        <f t="shared" si="31"/>
        <v>0.54400000000000004</v>
      </c>
      <c r="C90" s="6">
        <f t="shared" si="32"/>
        <v>9.883201362223538</v>
      </c>
      <c r="E90" s="4">
        <v>0.54400000000000004</v>
      </c>
      <c r="F90" s="72">
        <f t="shared" si="33"/>
        <v>2.3964757709251101</v>
      </c>
      <c r="G90" s="72">
        <f t="shared" si="34"/>
        <v>1.9328496546371334</v>
      </c>
      <c r="H90" s="73">
        <f t="shared" si="19"/>
        <v>0.14473516502759917</v>
      </c>
      <c r="I90" s="73">
        <f t="shared" si="23"/>
        <v>1.4473516502759931E-4</v>
      </c>
      <c r="J90" s="73">
        <f t="shared" si="20"/>
        <v>1.4434802776389102E-4</v>
      </c>
      <c r="K90" s="3">
        <f t="shared" si="21"/>
        <v>1.4454159639574516E-4</v>
      </c>
      <c r="L90" s="79">
        <f t="shared" si="22"/>
        <v>4.5180349084450455E-2</v>
      </c>
      <c r="N90" s="4">
        <v>0.4</v>
      </c>
      <c r="O90" s="72">
        <f t="shared" si="24"/>
        <v>1.7621145374449341</v>
      </c>
      <c r="P90" s="72">
        <f t="shared" si="25"/>
        <v>1.5328855741736402</v>
      </c>
      <c r="Q90" s="73">
        <f t="shared" si="26"/>
        <v>0.21591173821650661</v>
      </c>
      <c r="R90" s="73">
        <f t="shared" si="36"/>
        <v>2.159117382165068E-4</v>
      </c>
      <c r="S90" s="73">
        <f t="shared" si="27"/>
        <v>2.152889551193501E-4</v>
      </c>
      <c r="T90" s="3">
        <f t="shared" si="28"/>
        <v>2.1560034666792845E-4</v>
      </c>
      <c r="U90" s="76">
        <f t="shared" si="35"/>
        <v>1.9689863627152103E-2</v>
      </c>
      <c r="AC90" s="4">
        <v>15.068300000000001</v>
      </c>
      <c r="AD90" s="4">
        <f t="shared" si="29"/>
        <v>7.5341500000000003</v>
      </c>
      <c r="AE90" s="83">
        <f t="shared" si="30"/>
        <v>-3.9819236117679797E-5</v>
      </c>
    </row>
    <row r="91" spans="1:31">
      <c r="A91" s="4">
        <v>0.86499999999999999</v>
      </c>
      <c r="B91" s="4">
        <f t="shared" si="31"/>
        <v>0.54499999999999993</v>
      </c>
      <c r="C91" s="6">
        <f t="shared" si="32"/>
        <v>9.8706697923055433</v>
      </c>
      <c r="E91" s="4">
        <v>0.54500000000000004</v>
      </c>
      <c r="F91" s="72">
        <f t="shared" si="33"/>
        <v>2.4008810572687227</v>
      </c>
      <c r="G91" s="72">
        <f t="shared" si="34"/>
        <v>1.9355280358422435</v>
      </c>
      <c r="H91" s="73">
        <f t="shared" si="19"/>
        <v>0.14434802776389088</v>
      </c>
      <c r="I91" s="73">
        <f t="shared" si="23"/>
        <v>1.4434802776389102E-4</v>
      </c>
      <c r="J91" s="73">
        <f t="shared" si="20"/>
        <v>1.4396210001875944E-4</v>
      </c>
      <c r="K91" s="3">
        <f t="shared" si="21"/>
        <v>1.4415506389132523E-4</v>
      </c>
      <c r="L91" s="79">
        <f t="shared" si="22"/>
        <v>4.5324504148341778E-2</v>
      </c>
      <c r="N91" s="4">
        <v>0.40100000000000002</v>
      </c>
      <c r="O91" s="72">
        <f t="shared" si="24"/>
        <v>1.7665198237885462</v>
      </c>
      <c r="P91" s="72">
        <f t="shared" si="25"/>
        <v>1.5357741758842802</v>
      </c>
      <c r="Q91" s="73">
        <f t="shared" si="26"/>
        <v>0.2152889551193499</v>
      </c>
      <c r="R91" s="73">
        <f t="shared" si="36"/>
        <v>2.152889551193501E-4</v>
      </c>
      <c r="S91" s="73">
        <f t="shared" si="27"/>
        <v>2.1466834868737544E-4</v>
      </c>
      <c r="T91" s="3">
        <f t="shared" si="28"/>
        <v>2.1497865190336278E-4</v>
      </c>
      <c r="U91" s="76">
        <f t="shared" si="35"/>
        <v>1.9904842279055465E-2</v>
      </c>
      <c r="AC91" s="4">
        <v>15.595700000000001</v>
      </c>
      <c r="AD91" s="4">
        <f t="shared" si="29"/>
        <v>7.7978500000000004</v>
      </c>
      <c r="AE91" s="83">
        <f t="shared" si="30"/>
        <v>-2.7545728154659339E-5</v>
      </c>
    </row>
    <row r="92" spans="1:31">
      <c r="A92" s="4">
        <v>0.86599999999999999</v>
      </c>
      <c r="B92" s="4">
        <f t="shared" si="31"/>
        <v>0.54600000000000004</v>
      </c>
      <c r="C92" s="6">
        <f t="shared" si="32"/>
        <v>9.858165577262664</v>
      </c>
      <c r="E92" s="4">
        <v>0.54600000000000004</v>
      </c>
      <c r="F92" s="72">
        <f t="shared" si="33"/>
        <v>2.4052863436123348</v>
      </c>
      <c r="G92" s="72">
        <f t="shared" si="34"/>
        <v>1.9382052083620098</v>
      </c>
      <c r="H92" s="73">
        <f t="shared" si="19"/>
        <v>0.14396210001875931</v>
      </c>
      <c r="I92" s="73">
        <f t="shared" si="23"/>
        <v>1.4396210001875944E-4</v>
      </c>
      <c r="J92" s="73">
        <f t="shared" si="20"/>
        <v>1.4357737723082317E-4</v>
      </c>
      <c r="K92" s="3">
        <f t="shared" si="21"/>
        <v>1.4376973862479129E-4</v>
      </c>
      <c r="L92" s="79">
        <f t="shared" si="22"/>
        <v>4.5468273886966566E-2</v>
      </c>
      <c r="N92" s="4">
        <v>0.40200000000000002</v>
      </c>
      <c r="O92" s="72">
        <f t="shared" si="24"/>
        <v>1.7709251101321586</v>
      </c>
      <c r="P92" s="72">
        <f t="shared" si="25"/>
        <v>1.5386610060763952</v>
      </c>
      <c r="Q92" s="73">
        <f t="shared" si="26"/>
        <v>0.21466834868737525</v>
      </c>
      <c r="R92" s="73">
        <f t="shared" si="36"/>
        <v>2.1466834868737544E-4</v>
      </c>
      <c r="S92" s="73">
        <f t="shared" si="27"/>
        <v>2.1404990927536343E-4</v>
      </c>
      <c r="T92" s="3">
        <f t="shared" si="28"/>
        <v>2.1435912898136943E-4</v>
      </c>
      <c r="U92" s="76">
        <f t="shared" si="35"/>
        <v>2.0119201408036833E-2</v>
      </c>
      <c r="AC92" s="4">
        <v>16.1416</v>
      </c>
      <c r="AD92" s="4">
        <f t="shared" si="29"/>
        <v>8.0708000000000002</v>
      </c>
      <c r="AE92" s="83">
        <f t="shared" si="30"/>
        <v>-1.8871126750256835E-5</v>
      </c>
    </row>
    <row r="93" spans="1:31">
      <c r="A93" s="4">
        <v>0.86699999999999999</v>
      </c>
      <c r="B93" s="4">
        <f t="shared" si="31"/>
        <v>0.54699999999999993</v>
      </c>
      <c r="C93" s="6">
        <f t="shared" si="32"/>
        <v>9.8456886151876137</v>
      </c>
      <c r="E93" s="4">
        <v>0.54700000000000004</v>
      </c>
      <c r="F93" s="72">
        <f t="shared" si="33"/>
        <v>2.4096916299559474</v>
      </c>
      <c r="G93" s="72">
        <f t="shared" si="34"/>
        <v>1.9408811749540973</v>
      </c>
      <c r="H93" s="73">
        <f t="shared" si="19"/>
        <v>0.14357737723082303</v>
      </c>
      <c r="I93" s="73">
        <f t="shared" si="23"/>
        <v>1.4357737723082317E-4</v>
      </c>
      <c r="J93" s="73">
        <f t="shared" si="20"/>
        <v>1.4319385486005157E-4</v>
      </c>
      <c r="K93" s="3">
        <f t="shared" si="21"/>
        <v>1.4338561604543737E-4</v>
      </c>
      <c r="L93" s="79">
        <f t="shared" si="22"/>
        <v>4.5611659503012006E-2</v>
      </c>
      <c r="N93" s="4">
        <v>0.40300000000000002</v>
      </c>
      <c r="O93" s="72">
        <f t="shared" si="24"/>
        <v>1.775330396475771</v>
      </c>
      <c r="P93" s="72">
        <f t="shared" si="25"/>
        <v>1.5415460702391426</v>
      </c>
      <c r="Q93" s="73">
        <f t="shared" si="26"/>
        <v>0.21404990927536324</v>
      </c>
      <c r="R93" s="73">
        <f t="shared" si="36"/>
        <v>2.1404990927536343E-4</v>
      </c>
      <c r="S93" s="73">
        <f t="shared" si="27"/>
        <v>2.1343362729406919E-4</v>
      </c>
      <c r="T93" s="3">
        <f t="shared" si="28"/>
        <v>2.1374176828471632E-4</v>
      </c>
      <c r="U93" s="76">
        <f t="shared" si="35"/>
        <v>2.033294317632155E-2</v>
      </c>
      <c r="AC93" s="4">
        <v>16.706499999999998</v>
      </c>
      <c r="AD93" s="4">
        <f t="shared" si="29"/>
        <v>8.3532499999999992</v>
      </c>
      <c r="AE93" s="83">
        <f t="shared" si="30"/>
        <v>-1.2801381572293317E-5</v>
      </c>
    </row>
    <row r="94" spans="1:31">
      <c r="A94" s="4">
        <v>0.86799999999999999</v>
      </c>
      <c r="B94" s="4">
        <f t="shared" si="31"/>
        <v>0.54800000000000004</v>
      </c>
      <c r="C94" s="6">
        <f t="shared" si="32"/>
        <v>9.8332388049875306</v>
      </c>
      <c r="E94" s="4">
        <v>0.54800000000000004</v>
      </c>
      <c r="F94" s="72">
        <f t="shared" si="33"/>
        <v>2.4140969162995596</v>
      </c>
      <c r="G94" s="72">
        <f t="shared" si="34"/>
        <v>1.943555938364848</v>
      </c>
      <c r="H94" s="73">
        <f t="shared" si="19"/>
        <v>0.14319385486005146</v>
      </c>
      <c r="I94" s="73">
        <f t="shared" si="23"/>
        <v>1.4319385486005157E-4</v>
      </c>
      <c r="J94" s="73">
        <f t="shared" si="20"/>
        <v>1.4281152838763886E-4</v>
      </c>
      <c r="K94" s="3">
        <f t="shared" si="21"/>
        <v>1.430026916238452E-4</v>
      </c>
      <c r="L94" s="79">
        <f t="shared" si="22"/>
        <v>4.5754662194635851E-2</v>
      </c>
      <c r="N94" s="4">
        <v>0.40400000000000003</v>
      </c>
      <c r="O94" s="72">
        <f t="shared" si="24"/>
        <v>1.7797356828193833</v>
      </c>
      <c r="P94" s="72">
        <f t="shared" si="25"/>
        <v>1.5444293738310975</v>
      </c>
      <c r="Q94" s="73">
        <f t="shared" si="26"/>
        <v>0.21343362729406901</v>
      </c>
      <c r="R94" s="73">
        <f t="shared" si="36"/>
        <v>2.1343362729406919E-4</v>
      </c>
      <c r="S94" s="73">
        <f t="shared" si="27"/>
        <v>2.1281949320979543E-4</v>
      </c>
      <c r="T94" s="3">
        <f t="shared" si="28"/>
        <v>2.1312656025193231E-4</v>
      </c>
      <c r="U94" s="76">
        <f t="shared" si="35"/>
        <v>2.0546069736573483E-2</v>
      </c>
      <c r="AC94" s="4">
        <v>17.2912</v>
      </c>
      <c r="AD94" s="4">
        <f t="shared" si="29"/>
        <v>8.6456</v>
      </c>
      <c r="AE94" s="83">
        <f t="shared" si="30"/>
        <v>-8.595643516207342E-6</v>
      </c>
    </row>
    <row r="95" spans="1:31">
      <c r="A95" s="4">
        <v>0.86899999999999999</v>
      </c>
      <c r="B95" s="4">
        <f t="shared" si="31"/>
        <v>0.54899999999999993</v>
      </c>
      <c r="C95" s="6">
        <f t="shared" si="32"/>
        <v>9.8208160463707124</v>
      </c>
      <c r="E95" s="4">
        <v>0.54900000000000004</v>
      </c>
      <c r="F95" s="72">
        <f t="shared" si="33"/>
        <v>2.4185022026431717</v>
      </c>
      <c r="G95" s="72">
        <f t="shared" si="34"/>
        <v>1.946229501329352</v>
      </c>
      <c r="H95" s="73">
        <f t="shared" si="19"/>
        <v>0.14281152838763872</v>
      </c>
      <c r="I95" s="73">
        <f t="shared" si="23"/>
        <v>1.4281152838763886E-4</v>
      </c>
      <c r="J95" s="73">
        <f t="shared" si="20"/>
        <v>1.4243039331587916E-4</v>
      </c>
      <c r="K95" s="3">
        <f t="shared" si="21"/>
        <v>1.4262096085175901E-4</v>
      </c>
      <c r="L95" s="79">
        <f t="shared" si="22"/>
        <v>4.5897283155487613E-2</v>
      </c>
      <c r="N95" s="4">
        <v>0.40500000000000003</v>
      </c>
      <c r="O95" s="72">
        <f t="shared" si="24"/>
        <v>1.7841409691629957</v>
      </c>
      <c r="P95" s="72">
        <f t="shared" si="25"/>
        <v>1.5473109222804968</v>
      </c>
      <c r="Q95" s="73">
        <f t="shared" si="26"/>
        <v>0.21281949320979524</v>
      </c>
      <c r="R95" s="73">
        <f t="shared" si="36"/>
        <v>2.1281949320979543E-4</v>
      </c>
      <c r="S95" s="73">
        <f t="shared" si="27"/>
        <v>2.1220749754396887E-4</v>
      </c>
      <c r="T95" s="3">
        <f t="shared" si="28"/>
        <v>2.1251349537688215E-4</v>
      </c>
      <c r="U95" s="76">
        <f t="shared" si="35"/>
        <v>2.0758583231950366E-2</v>
      </c>
      <c r="AC95" s="4">
        <v>17.8964</v>
      </c>
      <c r="AD95" s="4">
        <f t="shared" si="29"/>
        <v>8.9481999999999999</v>
      </c>
      <c r="AE95" s="83">
        <f t="shared" si="30"/>
        <v>-5.7114184614529145E-6</v>
      </c>
    </row>
    <row r="96" spans="1:31">
      <c r="A96" s="4">
        <v>0.87</v>
      </c>
      <c r="B96" s="4">
        <f t="shared" si="31"/>
        <v>0.55000000000000004</v>
      </c>
      <c r="C96" s="6">
        <f t="shared" si="32"/>
        <v>9.8084202398336942</v>
      </c>
      <c r="E96" s="4">
        <v>0.55000000000000004</v>
      </c>
      <c r="F96" s="72">
        <f t="shared" si="33"/>
        <v>2.4229074889867843</v>
      </c>
      <c r="G96" s="72">
        <f t="shared" si="34"/>
        <v>1.9489018665715128</v>
      </c>
      <c r="H96" s="73">
        <f t="shared" si="19"/>
        <v>0.14243039331587903</v>
      </c>
      <c r="I96" s="73">
        <f t="shared" si="23"/>
        <v>1.4243039331587916E-4</v>
      </c>
      <c r="J96" s="73">
        <f t="shared" si="20"/>
        <v>1.4205044516804331E-4</v>
      </c>
      <c r="K96" s="3">
        <f t="shared" si="21"/>
        <v>1.4224041924196124E-4</v>
      </c>
      <c r="L96" s="79">
        <f t="shared" si="22"/>
        <v>4.6039523574729575E-2</v>
      </c>
      <c r="N96" s="4">
        <v>0.40600000000000003</v>
      </c>
      <c r="O96" s="72">
        <f t="shared" si="24"/>
        <v>1.7885462555066081</v>
      </c>
      <c r="P96" s="72">
        <f t="shared" si="25"/>
        <v>1.5501907209854846</v>
      </c>
      <c r="Q96" s="73">
        <f t="shared" si="26"/>
        <v>0.21220749754396867</v>
      </c>
      <c r="R96" s="73">
        <f t="shared" si="36"/>
        <v>2.1220749754395708E-4</v>
      </c>
      <c r="S96" s="73">
        <f t="shared" si="27"/>
        <v>2.1159763087271011E-4</v>
      </c>
      <c r="T96" s="3">
        <f t="shared" si="28"/>
        <v>2.119025642083336E-4</v>
      </c>
      <c r="U96" s="76">
        <f t="shared" si="35"/>
        <v>2.0970485796158699E-2</v>
      </c>
      <c r="AC96" s="4">
        <v>18.5228</v>
      </c>
      <c r="AD96" s="4">
        <f t="shared" si="29"/>
        <v>9.2614000000000001</v>
      </c>
      <c r="AE96" s="83">
        <f t="shared" si="30"/>
        <v>-3.7543877208573379E-6</v>
      </c>
    </row>
    <row r="97" spans="1:31">
      <c r="A97" s="4">
        <v>0.871</v>
      </c>
      <c r="B97" s="4">
        <f t="shared" si="31"/>
        <v>0.55099999999999993</v>
      </c>
      <c r="C97" s="6">
        <f t="shared" si="32"/>
        <v>9.7960512866486091</v>
      </c>
      <c r="E97" s="4">
        <v>0.55100000000000005</v>
      </c>
      <c r="F97" s="72">
        <f t="shared" si="33"/>
        <v>2.4273127753303965</v>
      </c>
      <c r="G97" s="72">
        <f t="shared" si="34"/>
        <v>1.9515730368041109</v>
      </c>
      <c r="H97" s="73">
        <f t="shared" si="19"/>
        <v>0.14205044516804319</v>
      </c>
      <c r="I97" s="73">
        <f t="shared" si="23"/>
        <v>1.4205044516804331E-4</v>
      </c>
      <c r="J97" s="73">
        <f t="shared" si="20"/>
        <v>1.4167167948825522E-4</v>
      </c>
      <c r="K97" s="3">
        <f t="shared" si="21"/>
        <v>1.4186106232814928E-4</v>
      </c>
      <c r="L97" s="79">
        <f t="shared" si="22"/>
        <v>4.6181384637057725E-2</v>
      </c>
      <c r="N97" s="4">
        <v>0.40699999999999997</v>
      </c>
      <c r="O97" s="72">
        <f t="shared" si="24"/>
        <v>1.79295154185022</v>
      </c>
      <c r="P97" s="72">
        <f t="shared" si="25"/>
        <v>1.5530687753143495</v>
      </c>
      <c r="Q97" s="73">
        <f t="shared" si="26"/>
        <v>0.21159763087272168</v>
      </c>
      <c r="R97" s="73">
        <f t="shared" si="36"/>
        <v>2.1159763087272187E-4</v>
      </c>
      <c r="S97" s="73">
        <f t="shared" si="27"/>
        <v>2.1098988382647679E-4</v>
      </c>
      <c r="T97" s="3">
        <f t="shared" si="28"/>
        <v>2.1129375734959933E-4</v>
      </c>
      <c r="U97" s="76">
        <f t="shared" si="35"/>
        <v>2.1181779553508299E-2</v>
      </c>
      <c r="AC97" s="4">
        <v>19.171099999999999</v>
      </c>
      <c r="AD97" s="4">
        <f t="shared" si="29"/>
        <v>9.5855499999999996</v>
      </c>
      <c r="AE97" s="83">
        <f t="shared" si="30"/>
        <v>-2.4409182578350333E-6</v>
      </c>
    </row>
    <row r="98" spans="1:31">
      <c r="A98" s="4">
        <v>0.872</v>
      </c>
      <c r="B98" s="4">
        <f t="shared" si="31"/>
        <v>0.55200000000000005</v>
      </c>
      <c r="C98" s="6">
        <f t="shared" si="32"/>
        <v>9.7837090888508804</v>
      </c>
      <c r="E98" s="4">
        <v>0.55200000000000005</v>
      </c>
      <c r="F98" s="72">
        <f t="shared" si="33"/>
        <v>2.4317180616740091</v>
      </c>
      <c r="G98" s="72">
        <f t="shared" si="34"/>
        <v>1.9542430147288739</v>
      </c>
      <c r="H98" s="73">
        <f t="shared" si="19"/>
        <v>0.1416716794882551</v>
      </c>
      <c r="I98" s="73">
        <f t="shared" si="23"/>
        <v>1.4167167948825522E-4</v>
      </c>
      <c r="J98" s="73">
        <f t="shared" si="20"/>
        <v>1.412940918413704E-4</v>
      </c>
      <c r="K98" s="3">
        <f t="shared" si="21"/>
        <v>1.4148288566481282E-4</v>
      </c>
      <c r="L98" s="79">
        <f t="shared" si="22"/>
        <v>4.6322867522722536E-2</v>
      </c>
      <c r="N98" s="4">
        <v>0.40799999999999997</v>
      </c>
      <c r="O98" s="72">
        <f t="shared" si="24"/>
        <v>1.7973568281938324</v>
      </c>
      <c r="P98" s="72">
        <f t="shared" si="25"/>
        <v>1.5559450906057664</v>
      </c>
      <c r="Q98" s="73">
        <f t="shared" si="26"/>
        <v>0.2109898838264766</v>
      </c>
      <c r="R98" s="73">
        <f t="shared" si="36"/>
        <v>2.1098988382647679E-4</v>
      </c>
      <c r="S98" s="73">
        <f t="shared" si="27"/>
        <v>2.1038424708953569E-4</v>
      </c>
      <c r="T98" s="3">
        <f t="shared" si="28"/>
        <v>2.1068706545800624E-4</v>
      </c>
      <c r="U98" s="76">
        <f t="shared" si="35"/>
        <v>2.1392466618966304E-2</v>
      </c>
      <c r="AC98" s="4">
        <v>19.842099999999999</v>
      </c>
      <c r="AD98" s="4">
        <f t="shared" si="29"/>
        <v>9.9210499999999993</v>
      </c>
      <c r="AE98" s="83">
        <f t="shared" si="30"/>
        <v>-1.5691014841024713E-6</v>
      </c>
    </row>
    <row r="99" spans="1:31">
      <c r="A99" s="4">
        <v>0.873</v>
      </c>
      <c r="B99" s="4">
        <f t="shared" si="31"/>
        <v>0.55299999999999994</v>
      </c>
      <c r="C99" s="6">
        <f t="shared" si="32"/>
        <v>9.7713935492271791</v>
      </c>
      <c r="E99" s="4">
        <v>0.55300000000000005</v>
      </c>
      <c r="F99" s="72">
        <f t="shared" si="33"/>
        <v>2.4361233480176212</v>
      </c>
      <c r="G99" s="72">
        <f t="shared" si="34"/>
        <v>1.9569118030365364</v>
      </c>
      <c r="H99" s="73">
        <f t="shared" si="19"/>
        <v>0.14129409184137026</v>
      </c>
      <c r="I99" s="73">
        <f t="shared" si="23"/>
        <v>1.412940918413704E-4</v>
      </c>
      <c r="J99" s="73">
        <f t="shared" si="20"/>
        <v>1.4091767781285441E-4</v>
      </c>
      <c r="K99" s="3">
        <f t="shared" si="21"/>
        <v>1.4110588482711239E-4</v>
      </c>
      <c r="L99" s="79">
        <f t="shared" si="22"/>
        <v>4.6463973407549646E-2</v>
      </c>
      <c r="N99" s="4">
        <v>0.40899999999999997</v>
      </c>
      <c r="O99" s="72">
        <f t="shared" si="24"/>
        <v>1.8017621145374447</v>
      </c>
      <c r="P99" s="72">
        <f t="shared" si="25"/>
        <v>1.5588196721690288</v>
      </c>
      <c r="Q99" s="73">
        <f t="shared" si="26"/>
        <v>0.21038424708953551</v>
      </c>
      <c r="R99" s="73">
        <f t="shared" si="36"/>
        <v>2.1038424708953569E-4</v>
      </c>
      <c r="S99" s="73">
        <f t="shared" si="27"/>
        <v>2.0978071139967331E-4</v>
      </c>
      <c r="T99" s="3">
        <f t="shared" si="28"/>
        <v>2.100824792446045E-4</v>
      </c>
      <c r="U99" s="76">
        <f t="shared" si="35"/>
        <v>2.160254909821091E-2</v>
      </c>
      <c r="AC99" s="4">
        <v>20.5366</v>
      </c>
      <c r="AD99" s="4">
        <f t="shared" si="29"/>
        <v>10.2683</v>
      </c>
      <c r="AE99" s="83">
        <f t="shared" si="30"/>
        <v>-9.9701527946149827E-7</v>
      </c>
    </row>
    <row r="100" spans="1:31">
      <c r="A100" s="4">
        <v>0.874</v>
      </c>
      <c r="B100" s="4">
        <f t="shared" si="31"/>
        <v>0.55400000000000005</v>
      </c>
      <c r="C100" s="6">
        <f t="shared" si="32"/>
        <v>9.7591045713036753</v>
      </c>
      <c r="E100" s="4">
        <v>0.55400000000000005</v>
      </c>
      <c r="F100" s="72">
        <f t="shared" si="33"/>
        <v>2.4405286343612338</v>
      </c>
      <c r="G100" s="72">
        <f t="shared" si="34"/>
        <v>1.9595794044069097</v>
      </c>
      <c r="H100" s="73">
        <f t="shared" si="19"/>
        <v>0.14091767781285428</v>
      </c>
      <c r="I100" s="73">
        <f t="shared" si="23"/>
        <v>1.4091767781285441E-4</v>
      </c>
      <c r="J100" s="73">
        <f t="shared" si="20"/>
        <v>1.4054243300866301E-4</v>
      </c>
      <c r="K100" s="3">
        <f t="shared" si="21"/>
        <v>1.4073005541075871E-4</v>
      </c>
      <c r="L100" s="79">
        <f t="shared" si="22"/>
        <v>4.6604703462960403E-2</v>
      </c>
      <c r="N100" s="4">
        <v>0.41</v>
      </c>
      <c r="O100" s="72">
        <f t="shared" si="24"/>
        <v>1.8061674008810571</v>
      </c>
      <c r="P100" s="72">
        <f t="shared" si="25"/>
        <v>1.5616925252842837</v>
      </c>
      <c r="Q100" s="73">
        <f t="shared" si="26"/>
        <v>0.20978071139967314</v>
      </c>
      <c r="R100" s="73">
        <f t="shared" si="36"/>
        <v>2.0978071139967331E-4</v>
      </c>
      <c r="S100" s="73">
        <f t="shared" si="27"/>
        <v>2.0917926754773414E-4</v>
      </c>
      <c r="T100" s="3">
        <f t="shared" si="28"/>
        <v>2.0947998947370373E-4</v>
      </c>
      <c r="U100" s="76">
        <f t="shared" si="35"/>
        <v>2.1812029087684613E-2</v>
      </c>
      <c r="AC100" s="4">
        <v>21.255299999999998</v>
      </c>
      <c r="AD100" s="4">
        <f t="shared" si="29"/>
        <v>10.627649999999999</v>
      </c>
      <c r="AE100" s="83">
        <f t="shared" si="30"/>
        <v>-6.2604755766404636E-7</v>
      </c>
    </row>
    <row r="101" spans="1:31">
      <c r="A101" s="4">
        <v>0.875</v>
      </c>
      <c r="B101" s="4">
        <f t="shared" si="31"/>
        <v>0.55499999999999994</v>
      </c>
      <c r="C101" s="6">
        <f t="shared" si="32"/>
        <v>9.7468420593345648</v>
      </c>
      <c r="E101" s="4">
        <v>0.55500000000000005</v>
      </c>
      <c r="F101" s="72">
        <f t="shared" si="33"/>
        <v>2.4449339207048459</v>
      </c>
      <c r="G101" s="72">
        <f t="shared" si="34"/>
        <v>1.9622458215089409</v>
      </c>
      <c r="H101" s="73">
        <f t="shared" si="19"/>
        <v>0.14054243300866287</v>
      </c>
      <c r="I101" s="73">
        <f t="shared" si="23"/>
        <v>1.4054243300866301E-4</v>
      </c>
      <c r="J101" s="73">
        <f t="shared" si="20"/>
        <v>1.4016835305512255E-4</v>
      </c>
      <c r="K101" s="3">
        <f t="shared" si="21"/>
        <v>1.4035539303189278E-4</v>
      </c>
      <c r="L101" s="79">
        <f t="shared" si="22"/>
        <v>4.6745058855992297E-2</v>
      </c>
      <c r="N101" s="4">
        <v>0.41099999999999998</v>
      </c>
      <c r="O101" s="72">
        <f t="shared" si="24"/>
        <v>1.8105726872246695</v>
      </c>
      <c r="P101" s="72">
        <f t="shared" si="25"/>
        <v>1.5645636552027613</v>
      </c>
      <c r="Q101" s="73">
        <f t="shared" si="26"/>
        <v>0.20917926754773394</v>
      </c>
      <c r="R101" s="73">
        <f t="shared" si="36"/>
        <v>2.0917926754773414E-4</v>
      </c>
      <c r="S101" s="73">
        <f t="shared" si="27"/>
        <v>2.0857990637723327E-4</v>
      </c>
      <c r="T101" s="3">
        <f t="shared" si="28"/>
        <v>2.0887958696248369E-4</v>
      </c>
      <c r="U101" s="76">
        <f t="shared" si="35"/>
        <v>2.2020908674647097E-2</v>
      </c>
      <c r="AC101" s="4">
        <v>21.999300000000002</v>
      </c>
      <c r="AD101" s="4">
        <f t="shared" si="29"/>
        <v>10.999650000000001</v>
      </c>
      <c r="AE101" s="83">
        <f t="shared" si="30"/>
        <v>-3.8829482842665852E-7</v>
      </c>
    </row>
    <row r="102" spans="1:31">
      <c r="A102" s="4">
        <v>0.876</v>
      </c>
      <c r="B102" s="4">
        <f t="shared" si="31"/>
        <v>0.55600000000000005</v>
      </c>
      <c r="C102" s="6">
        <f t="shared" si="32"/>
        <v>9.7346059182908657</v>
      </c>
      <c r="E102" s="4">
        <v>0.55600000000000005</v>
      </c>
      <c r="F102" s="72">
        <f t="shared" si="33"/>
        <v>2.4493392070484581</v>
      </c>
      <c r="G102" s="72">
        <f t="shared" si="34"/>
        <v>1.9649110570007795</v>
      </c>
      <c r="H102" s="73">
        <f t="shared" si="19"/>
        <v>0.14016835305512243</v>
      </c>
      <c r="I102" s="73">
        <f t="shared" si="23"/>
        <v>1.4016835305512255E-4</v>
      </c>
      <c r="J102" s="73">
        <f t="shared" si="20"/>
        <v>1.3979543359881144E-4</v>
      </c>
      <c r="K102" s="3">
        <f t="shared" si="21"/>
        <v>1.3998189332696699E-4</v>
      </c>
      <c r="L102" s="79">
        <f t="shared" si="22"/>
        <v>4.6885040749319262E-2</v>
      </c>
      <c r="N102" s="4">
        <v>0.41199999999999998</v>
      </c>
      <c r="O102" s="72">
        <f t="shared" si="24"/>
        <v>1.8149779735682818</v>
      </c>
      <c r="P102" s="72">
        <f t="shared" si="25"/>
        <v>1.5674330671470045</v>
      </c>
      <c r="Q102" s="73">
        <f t="shared" si="26"/>
        <v>0.20857990637723309</v>
      </c>
      <c r="R102" s="73">
        <f t="shared" si="36"/>
        <v>2.0857990637723327E-4</v>
      </c>
      <c r="S102" s="73">
        <f t="shared" si="27"/>
        <v>2.0798261878396149E-4</v>
      </c>
      <c r="T102" s="3">
        <f t="shared" si="28"/>
        <v>2.082812625805974E-4</v>
      </c>
      <c r="U102" s="76">
        <f t="shared" si="35"/>
        <v>2.2229189937227695E-2</v>
      </c>
      <c r="AC102" s="4">
        <v>22.769300000000001</v>
      </c>
      <c r="AD102" s="4">
        <f t="shared" si="29"/>
        <v>11.384650000000001</v>
      </c>
      <c r="AE102" s="83">
        <f t="shared" si="30"/>
        <v>-2.3783501291401314E-7</v>
      </c>
    </row>
    <row r="103" spans="1:31">
      <c r="A103" s="4">
        <v>0.877</v>
      </c>
      <c r="B103" s="4">
        <f t="shared" si="31"/>
        <v>0.55699999999999994</v>
      </c>
      <c r="C103" s="6">
        <f t="shared" si="32"/>
        <v>9.7223960538494634</v>
      </c>
      <c r="E103" s="4">
        <v>0.55700000000000005</v>
      </c>
      <c r="F103" s="72">
        <f t="shared" si="33"/>
        <v>2.4537444933920707</v>
      </c>
      <c r="G103" s="72">
        <f t="shared" si="34"/>
        <v>1.9675751135298403</v>
      </c>
      <c r="H103" s="73">
        <f t="shared" si="19"/>
        <v>0.1397954335988113</v>
      </c>
      <c r="I103" s="73">
        <f t="shared" si="23"/>
        <v>1.3979543359881144E-4</v>
      </c>
      <c r="J103" s="73">
        <f t="shared" si="20"/>
        <v>1.3942367030644282E-4</v>
      </c>
      <c r="K103" s="3">
        <f t="shared" si="21"/>
        <v>1.3960955195262712E-4</v>
      </c>
      <c r="L103" s="79">
        <f t="shared" si="22"/>
        <v>4.7024650301271891E-2</v>
      </c>
      <c r="N103" s="4">
        <v>0.41299999999999998</v>
      </c>
      <c r="O103" s="72">
        <f t="shared" si="24"/>
        <v>1.8193832599118942</v>
      </c>
      <c r="P103" s="72">
        <f t="shared" si="25"/>
        <v>1.5703007663110937</v>
      </c>
      <c r="Q103" s="73">
        <f t="shared" si="26"/>
        <v>0.20798261878396129</v>
      </c>
      <c r="R103" s="73">
        <f t="shared" si="36"/>
        <v>2.0798261878396149E-4</v>
      </c>
      <c r="S103" s="73">
        <f t="shared" si="27"/>
        <v>2.0738739571559377E-4</v>
      </c>
      <c r="T103" s="3">
        <f t="shared" si="28"/>
        <v>2.0768500724977764E-4</v>
      </c>
      <c r="U103" s="76">
        <f t="shared" si="35"/>
        <v>2.2436874944477471E-2</v>
      </c>
      <c r="AC103" s="4">
        <v>23.566199999999998</v>
      </c>
      <c r="AD103" s="4">
        <f t="shared" si="29"/>
        <v>11.783099999999999</v>
      </c>
      <c r="AE103" s="83">
        <f t="shared" si="30"/>
        <v>-1.438167478593666E-7</v>
      </c>
    </row>
    <row r="104" spans="1:31">
      <c r="A104" s="4">
        <v>0.878</v>
      </c>
      <c r="B104" s="4">
        <f t="shared" si="31"/>
        <v>0.55800000000000005</v>
      </c>
      <c r="C104" s="6">
        <f t="shared" si="32"/>
        <v>9.7102123723824256</v>
      </c>
      <c r="E104" s="4">
        <v>0.55800000000000005</v>
      </c>
      <c r="F104" s="72">
        <f t="shared" si="33"/>
        <v>2.4581497797356828</v>
      </c>
      <c r="G104" s="72">
        <f t="shared" si="34"/>
        <v>1.9702379937328633</v>
      </c>
      <c r="H104" s="73">
        <f t="shared" si="19"/>
        <v>0.1394236703064427</v>
      </c>
      <c r="I104" s="73">
        <f t="shared" si="23"/>
        <v>1.3942367030644282E-4</v>
      </c>
      <c r="J104" s="73">
        <f t="shared" si="20"/>
        <v>1.3905305886474732E-4</v>
      </c>
      <c r="K104" s="3">
        <f t="shared" si="21"/>
        <v>1.3923836458559508E-4</v>
      </c>
      <c r="L104" s="79">
        <f t="shared" si="22"/>
        <v>4.7163888665857488E-2</v>
      </c>
      <c r="N104" s="4">
        <v>0.41399999999999998</v>
      </c>
      <c r="O104" s="72">
        <f t="shared" si="24"/>
        <v>1.8237885462555063</v>
      </c>
      <c r="P104" s="72">
        <f t="shared" si="25"/>
        <v>1.5731667578608708</v>
      </c>
      <c r="Q104" s="73">
        <f t="shared" si="26"/>
        <v>0.20738739571559359</v>
      </c>
      <c r="R104" s="73">
        <f t="shared" si="36"/>
        <v>2.0738739571559377E-4</v>
      </c>
      <c r="S104" s="73">
        <f t="shared" si="27"/>
        <v>2.0679422817130165E-4</v>
      </c>
      <c r="T104" s="3">
        <f t="shared" si="28"/>
        <v>2.070908119434477E-4</v>
      </c>
      <c r="U104" s="76">
        <f t="shared" si="35"/>
        <v>2.2643965756420917E-2</v>
      </c>
      <c r="AC104" s="4">
        <v>24.390999999999998</v>
      </c>
      <c r="AD104" s="4">
        <f t="shared" si="29"/>
        <v>12.195499999999999</v>
      </c>
      <c r="AE104" s="83">
        <f t="shared" si="30"/>
        <v>-8.5822254269820235E-8</v>
      </c>
    </row>
    <row r="105" spans="1:31">
      <c r="A105" s="4">
        <v>0.879</v>
      </c>
      <c r="B105" s="4">
        <f t="shared" si="31"/>
        <v>0.55899999999999994</v>
      </c>
      <c r="C105" s="6">
        <f t="shared" si="32"/>
        <v>9.6980547809465349</v>
      </c>
      <c r="E105" s="4">
        <v>0.55900000000000005</v>
      </c>
      <c r="F105" s="72">
        <f t="shared" si="33"/>
        <v>2.4625550660792954</v>
      </c>
      <c r="G105" s="72">
        <f t="shared" si="34"/>
        <v>1.97289970023598</v>
      </c>
      <c r="H105" s="73">
        <f t="shared" si="19"/>
        <v>0.1390530588647472</v>
      </c>
      <c r="I105" s="73">
        <f t="shared" si="23"/>
        <v>1.3905305886474732E-4</v>
      </c>
      <c r="J105" s="73">
        <f t="shared" si="20"/>
        <v>1.3868359498035753E-4</v>
      </c>
      <c r="K105" s="3">
        <f t="shared" si="21"/>
        <v>1.3886832692255242E-4</v>
      </c>
      <c r="L105" s="79">
        <f t="shared" si="22"/>
        <v>4.730275699278004E-2</v>
      </c>
      <c r="N105" s="4">
        <v>0.41499999999999998</v>
      </c>
      <c r="O105" s="72">
        <f t="shared" si="24"/>
        <v>1.8281938325991187</v>
      </c>
      <c r="P105" s="72">
        <f t="shared" si="25"/>
        <v>1.5760310469341612</v>
      </c>
      <c r="Q105" s="73">
        <f t="shared" si="26"/>
        <v>0.20679422817130147</v>
      </c>
      <c r="R105" s="73">
        <f t="shared" si="36"/>
        <v>2.0679422817130165E-4</v>
      </c>
      <c r="S105" s="73">
        <f t="shared" si="27"/>
        <v>2.0620310720136952E-4</v>
      </c>
      <c r="T105" s="3">
        <f t="shared" si="28"/>
        <v>2.0649866768633558E-4</v>
      </c>
      <c r="U105" s="76">
        <f t="shared" si="35"/>
        <v>2.2850464424107254E-2</v>
      </c>
      <c r="AC105" s="4">
        <v>25.244700000000002</v>
      </c>
      <c r="AD105" s="4">
        <f t="shared" si="29"/>
        <v>12.622350000000001</v>
      </c>
      <c r="AE105" s="83">
        <f t="shared" si="30"/>
        <v>-5.0523096846192167E-8</v>
      </c>
    </row>
    <row r="106" spans="1:31">
      <c r="A106" s="4">
        <v>0.88</v>
      </c>
      <c r="B106" s="4">
        <f t="shared" si="31"/>
        <v>0.56000000000000005</v>
      </c>
      <c r="C106" s="6">
        <f t="shared" si="32"/>
        <v>9.6859231872730991</v>
      </c>
      <c r="E106" s="4">
        <v>0.56000000000000005</v>
      </c>
      <c r="F106" s="72">
        <f t="shared" si="33"/>
        <v>2.4669603524229076</v>
      </c>
      <c r="G106" s="72">
        <f t="shared" si="34"/>
        <v>1.975560235654771</v>
      </c>
      <c r="H106" s="73">
        <f t="shared" si="19"/>
        <v>0.1386835949803574</v>
      </c>
      <c r="I106" s="73">
        <f t="shared" si="23"/>
        <v>1.3868359498035753E-4</v>
      </c>
      <c r="J106" s="73">
        <f t="shared" si="20"/>
        <v>1.3831527437969254E-4</v>
      </c>
      <c r="K106" s="3">
        <f t="shared" si="21"/>
        <v>1.3849943468002504E-4</v>
      </c>
      <c r="L106" s="79">
        <f t="shared" si="22"/>
        <v>4.7441256427460068E-2</v>
      </c>
      <c r="N106" s="4">
        <v>0.41599999999999998</v>
      </c>
      <c r="O106" s="72">
        <f t="shared" si="24"/>
        <v>1.8325991189427311</v>
      </c>
      <c r="P106" s="72">
        <f t="shared" si="25"/>
        <v>1.5788936386409915</v>
      </c>
      <c r="Q106" s="73">
        <f t="shared" si="26"/>
        <v>0.20620310720136933</v>
      </c>
      <c r="R106" s="73">
        <f t="shared" si="36"/>
        <v>2.0620310720136952E-4</v>
      </c>
      <c r="S106" s="73">
        <f t="shared" si="27"/>
        <v>2.056140239068142E-4</v>
      </c>
      <c r="T106" s="3">
        <f t="shared" si="28"/>
        <v>2.0590856555409187E-4</v>
      </c>
      <c r="U106" s="76">
        <f t="shared" si="35"/>
        <v>2.3056372989661345E-2</v>
      </c>
      <c r="AC106" s="4">
        <v>26.1282</v>
      </c>
      <c r="AD106" s="4">
        <f t="shared" si="29"/>
        <v>13.0641</v>
      </c>
      <c r="AE106" s="83">
        <f t="shared" si="30"/>
        <v>-2.9332857286060181E-8</v>
      </c>
    </row>
    <row r="107" spans="1:31">
      <c r="A107" s="4">
        <v>0.88100000000000001</v>
      </c>
      <c r="B107" s="4">
        <f t="shared" si="31"/>
        <v>0.56099999999999994</v>
      </c>
      <c r="C107" s="6">
        <f t="shared" si="32"/>
        <v>9.6738174997579378</v>
      </c>
      <c r="E107" s="4">
        <v>0.56100000000000005</v>
      </c>
      <c r="F107" s="72">
        <f t="shared" si="33"/>
        <v>2.4713656387665202</v>
      </c>
      <c r="G107" s="72">
        <f t="shared" si="34"/>
        <v>1.9782196025943302</v>
      </c>
      <c r="H107" s="73">
        <f t="shared" si="19"/>
        <v>0.13831527437969243</v>
      </c>
      <c r="I107" s="73">
        <f t="shared" si="23"/>
        <v>1.3831527437969254E-4</v>
      </c>
      <c r="J107" s="73">
        <f t="shared" si="20"/>
        <v>1.3794809280884418E-4</v>
      </c>
      <c r="K107" s="3">
        <f t="shared" si="21"/>
        <v>1.3813168359426837E-4</v>
      </c>
      <c r="L107" s="79">
        <f t="shared" si="22"/>
        <v>4.757938811105434E-2</v>
      </c>
      <c r="N107" s="4">
        <v>0.41699999999999998</v>
      </c>
      <c r="O107" s="72">
        <f t="shared" si="24"/>
        <v>1.8370044052863435</v>
      </c>
      <c r="P107" s="72">
        <f t="shared" si="25"/>
        <v>1.5817545380638081</v>
      </c>
      <c r="Q107" s="73">
        <f t="shared" si="26"/>
        <v>0.20561402390681402</v>
      </c>
      <c r="R107" s="73">
        <f t="shared" si="36"/>
        <v>2.056140239068142E-4</v>
      </c>
      <c r="S107" s="73">
        <f t="shared" si="27"/>
        <v>2.0502696943900851E-4</v>
      </c>
      <c r="T107" s="3">
        <f t="shared" si="28"/>
        <v>2.0532049667291134E-4</v>
      </c>
      <c r="U107" s="76">
        <f t="shared" si="35"/>
        <v>2.3261693486334258E-2</v>
      </c>
      <c r="AC107" s="4">
        <v>27.0427</v>
      </c>
      <c r="AD107" s="4">
        <f t="shared" si="29"/>
        <v>13.52135</v>
      </c>
      <c r="AE107" s="83">
        <f t="shared" si="30"/>
        <v>-1.6787769758330066E-8</v>
      </c>
    </row>
    <row r="108" spans="1:31">
      <c r="A108" s="4">
        <v>0.88200000000000001</v>
      </c>
      <c r="B108" s="4">
        <f t="shared" si="31"/>
        <v>0.56200000000000006</v>
      </c>
      <c r="C108" s="6">
        <f t="shared" si="32"/>
        <v>9.6617376274516467</v>
      </c>
      <c r="E108" s="4">
        <v>0.56200000000000006</v>
      </c>
      <c r="F108" s="72">
        <f t="shared" si="33"/>
        <v>2.4757709251101323</v>
      </c>
      <c r="G108" s="72">
        <f t="shared" si="34"/>
        <v>1.9808778036493222</v>
      </c>
      <c r="H108" s="73">
        <f t="shared" si="19"/>
        <v>0.13794809280884404</v>
      </c>
      <c r="I108" s="73">
        <f t="shared" si="23"/>
        <v>1.3794809280882886E-4</v>
      </c>
      <c r="J108" s="73">
        <f t="shared" si="20"/>
        <v>1.3758204603344764E-4</v>
      </c>
      <c r="K108" s="3">
        <f t="shared" si="21"/>
        <v>1.3776506942113825E-4</v>
      </c>
      <c r="L108" s="79">
        <f t="shared" si="22"/>
        <v>4.771715318047548E-2</v>
      </c>
      <c r="N108" s="4">
        <v>0.41799999999999998</v>
      </c>
      <c r="O108" s="72">
        <f t="shared" si="24"/>
        <v>1.8414096916299558</v>
      </c>
      <c r="P108" s="72">
        <f t="shared" si="25"/>
        <v>1.58461375025769</v>
      </c>
      <c r="Q108" s="73">
        <f t="shared" si="26"/>
        <v>0.20502696943900833</v>
      </c>
      <c r="R108" s="73">
        <f t="shared" si="36"/>
        <v>2.0502696943900851E-4</v>
      </c>
      <c r="S108" s="73">
        <f t="shared" si="27"/>
        <v>2.044419349993084E-4</v>
      </c>
      <c r="T108" s="3">
        <f t="shared" si="28"/>
        <v>2.0473445221915845E-4</v>
      </c>
      <c r="U108" s="76">
        <f t="shared" si="35"/>
        <v>2.3466427938553417E-2</v>
      </c>
      <c r="AC108" s="4">
        <v>27.9892</v>
      </c>
      <c r="AD108" s="4">
        <f t="shared" si="29"/>
        <v>13.9946</v>
      </c>
      <c r="AE108" s="83">
        <f t="shared" si="30"/>
        <v>-9.4681440405595676E-9</v>
      </c>
    </row>
    <row r="109" spans="1:31">
      <c r="A109" s="4">
        <v>0.88300000000000001</v>
      </c>
      <c r="B109" s="4">
        <f t="shared" si="31"/>
        <v>0.56299999999999994</v>
      </c>
      <c r="C109" s="6">
        <f t="shared" si="32"/>
        <v>9.6496834800500633</v>
      </c>
      <c r="E109" s="4">
        <v>0.56299999999999994</v>
      </c>
      <c r="F109" s="72">
        <f t="shared" si="33"/>
        <v>2.480176211453744</v>
      </c>
      <c r="G109" s="72">
        <f t="shared" si="34"/>
        <v>1.9835348414040461</v>
      </c>
      <c r="H109" s="73">
        <f t="shared" si="19"/>
        <v>0.1375820460334628</v>
      </c>
      <c r="I109" s="73">
        <f t="shared" si="23"/>
        <v>1.3758204603346293E-4</v>
      </c>
      <c r="J109" s="73">
        <f t="shared" si="20"/>
        <v>1.3721712983864561E-4</v>
      </c>
      <c r="K109" s="3">
        <f t="shared" si="21"/>
        <v>1.3739958793605427E-4</v>
      </c>
      <c r="L109" s="79">
        <f t="shared" si="22"/>
        <v>4.7854552768411537E-2</v>
      </c>
      <c r="N109" s="4">
        <v>0.41899999999999998</v>
      </c>
      <c r="O109" s="72">
        <f t="shared" si="24"/>
        <v>1.8458149779735682</v>
      </c>
      <c r="P109" s="72">
        <f t="shared" si="25"/>
        <v>1.5874712802505624</v>
      </c>
      <c r="Q109" s="73">
        <f t="shared" si="26"/>
        <v>0.20444193499930821</v>
      </c>
      <c r="R109" s="73">
        <f t="shared" si="36"/>
        <v>2.044419349993084E-4</v>
      </c>
      <c r="S109" s="73">
        <f t="shared" si="27"/>
        <v>2.038589118386831E-4</v>
      </c>
      <c r="T109" s="3">
        <f t="shared" si="28"/>
        <v>2.0415042341899575E-4</v>
      </c>
      <c r="U109" s="76">
        <f t="shared" si="35"/>
        <v>2.3670578361972412E-2</v>
      </c>
      <c r="AC109" s="4">
        <v>28.968900000000001</v>
      </c>
      <c r="AD109" s="4">
        <f t="shared" si="29"/>
        <v>14.484450000000001</v>
      </c>
      <c r="AE109" s="83">
        <f t="shared" si="30"/>
        <v>-5.2599525612538776E-9</v>
      </c>
    </row>
    <row r="110" spans="1:31">
      <c r="A110" s="4">
        <v>0.88400000000000001</v>
      </c>
      <c r="B110" s="4">
        <f t="shared" si="31"/>
        <v>0.56400000000000006</v>
      </c>
      <c r="C110" s="6">
        <f t="shared" si="32"/>
        <v>9.6376549678849113</v>
      </c>
      <c r="E110" s="4">
        <v>0.56399999999999995</v>
      </c>
      <c r="F110" s="72">
        <f t="shared" si="33"/>
        <v>2.4845814977973566</v>
      </c>
      <c r="G110" s="72">
        <f t="shared" si="34"/>
        <v>1.9861907184324938</v>
      </c>
      <c r="H110" s="73">
        <f t="shared" si="19"/>
        <v>0.13721712983864548</v>
      </c>
      <c r="I110" s="73">
        <f t="shared" si="23"/>
        <v>1.3721712983864561E-4</v>
      </c>
      <c r="J110" s="73">
        <f t="shared" si="20"/>
        <v>1.3685334002882374E-4</v>
      </c>
      <c r="K110" s="3">
        <f t="shared" si="21"/>
        <v>1.3703523493373466E-4</v>
      </c>
      <c r="L110" s="79">
        <f t="shared" si="22"/>
        <v>4.799158800334527E-2</v>
      </c>
      <c r="N110" s="4">
        <v>0.42</v>
      </c>
      <c r="O110" s="72">
        <f t="shared" si="24"/>
        <v>1.8502202643171806</v>
      </c>
      <c r="P110" s="72">
        <f t="shared" si="25"/>
        <v>1.590327133043407</v>
      </c>
      <c r="Q110" s="73">
        <f t="shared" si="26"/>
        <v>0.20385891183868293</v>
      </c>
      <c r="R110" s="73">
        <f t="shared" si="36"/>
        <v>2.038589118386831E-4</v>
      </c>
      <c r="S110" s="73">
        <f t="shared" si="27"/>
        <v>2.0327789125734961E-4</v>
      </c>
      <c r="T110" s="3">
        <f t="shared" si="28"/>
        <v>2.0356840154801635E-4</v>
      </c>
      <c r="U110" s="76">
        <f t="shared" si="35"/>
        <v>2.3874146763520426E-2</v>
      </c>
      <c r="AC110" s="4">
        <v>29.982800000000001</v>
      </c>
      <c r="AD110" s="4">
        <f t="shared" si="29"/>
        <v>14.991400000000001</v>
      </c>
      <c r="AE110" s="83">
        <f t="shared" si="30"/>
        <v>-2.8774889615540578E-9</v>
      </c>
    </row>
    <row r="111" spans="1:31">
      <c r="A111" s="4">
        <v>0.88500000000000001</v>
      </c>
      <c r="B111" s="4">
        <f t="shared" si="31"/>
        <v>0.56499999999999995</v>
      </c>
      <c r="C111" s="6">
        <f t="shared" si="32"/>
        <v>9.6256520019147018</v>
      </c>
      <c r="E111" s="4">
        <v>0.56499999999999995</v>
      </c>
      <c r="F111" s="72">
        <f t="shared" si="33"/>
        <v>2.4889867841409687</v>
      </c>
      <c r="G111" s="72">
        <f t="shared" si="34"/>
        <v>1.9888454372984077</v>
      </c>
      <c r="H111" s="73">
        <f t="shared" si="19"/>
        <v>0.13685334002882363</v>
      </c>
      <c r="I111" s="73">
        <f t="shared" si="23"/>
        <v>1.3685334002882374E-4</v>
      </c>
      <c r="J111" s="73">
        <f t="shared" si="20"/>
        <v>1.3649067242765223E-4</v>
      </c>
      <c r="K111" s="3">
        <f t="shared" si="21"/>
        <v>1.3667200622823799E-4</v>
      </c>
      <c r="L111" s="79">
        <f t="shared" si="22"/>
        <v>4.8128260009573508E-2</v>
      </c>
      <c r="N111" s="4">
        <v>0.42099999999999999</v>
      </c>
      <c r="O111" s="72">
        <f t="shared" si="24"/>
        <v>1.8546255506607929</v>
      </c>
      <c r="P111" s="72">
        <f t="shared" si="25"/>
        <v>1.5931813136104698</v>
      </c>
      <c r="Q111" s="73">
        <f t="shared" si="26"/>
        <v>0.20327789125734944</v>
      </c>
      <c r="R111" s="73">
        <f t="shared" si="36"/>
        <v>2.0327789125734961E-4</v>
      </c>
      <c r="S111" s="73">
        <f t="shared" si="27"/>
        <v>2.0269886460440995E-4</v>
      </c>
      <c r="T111" s="3">
        <f t="shared" si="28"/>
        <v>2.0298837793087976E-4</v>
      </c>
      <c r="U111" s="76">
        <f t="shared" si="35"/>
        <v>2.4077135141451305E-2</v>
      </c>
      <c r="AC111" s="4">
        <v>31.0322</v>
      </c>
      <c r="AD111" s="4">
        <f t="shared" si="29"/>
        <v>15.5161</v>
      </c>
      <c r="AE111" s="83">
        <f t="shared" si="30"/>
        <v>-1.5493803152405546E-9</v>
      </c>
    </row>
    <row r="112" spans="1:31">
      <c r="A112" s="4">
        <v>0.88600000000000001</v>
      </c>
      <c r="B112" s="4">
        <f t="shared" si="31"/>
        <v>0.56600000000000006</v>
      </c>
      <c r="C112" s="6">
        <f t="shared" si="32"/>
        <v>9.6136744937158038</v>
      </c>
      <c r="E112" s="4">
        <v>0.56599999999999995</v>
      </c>
      <c r="F112" s="72">
        <f t="shared" si="33"/>
        <v>2.4933920704845813</v>
      </c>
      <c r="G112" s="72">
        <f t="shared" si="34"/>
        <v>1.9914990005553419</v>
      </c>
      <c r="H112" s="73">
        <f t="shared" si="19"/>
        <v>0.13649067242765212</v>
      </c>
      <c r="I112" s="73">
        <f t="shared" si="23"/>
        <v>1.3649067242765223E-4</v>
      </c>
      <c r="J112" s="73">
        <f t="shared" si="20"/>
        <v>1.3612912287789929E-4</v>
      </c>
      <c r="K112" s="3">
        <f t="shared" si="21"/>
        <v>1.3630989765277577E-4</v>
      </c>
      <c r="L112" s="79">
        <f t="shared" si="22"/>
        <v>4.826456990722628E-2</v>
      </c>
      <c r="N112" s="4">
        <v>0.42199999999999999</v>
      </c>
      <c r="O112" s="72">
        <f t="shared" si="24"/>
        <v>1.8590308370044051</v>
      </c>
      <c r="P112" s="72">
        <f t="shared" si="25"/>
        <v>1.5960338268994669</v>
      </c>
      <c r="Q112" s="73">
        <f t="shared" si="26"/>
        <v>0.20269886460440978</v>
      </c>
      <c r="R112" s="73">
        <f t="shared" si="36"/>
        <v>2.0269886460440995E-4</v>
      </c>
      <c r="S112" s="73">
        <f t="shared" si="27"/>
        <v>2.021218232774922E-4</v>
      </c>
      <c r="T112" s="3">
        <f t="shared" si="28"/>
        <v>2.0241034394095106E-4</v>
      </c>
      <c r="U112" s="76">
        <f t="shared" si="35"/>
        <v>2.4279545485392257E-2</v>
      </c>
      <c r="AC112" s="4">
        <v>32.118299999999998</v>
      </c>
      <c r="AD112" s="4">
        <f t="shared" si="29"/>
        <v>16.059149999999999</v>
      </c>
      <c r="AE112" s="83">
        <f t="shared" si="30"/>
        <v>-8.208139919301276E-10</v>
      </c>
    </row>
    <row r="113" spans="1:31">
      <c r="A113" s="4">
        <v>0.88700000000000001</v>
      </c>
      <c r="B113" s="4">
        <f t="shared" si="31"/>
        <v>0.56699999999999995</v>
      </c>
      <c r="C113" s="6">
        <f t="shared" si="32"/>
        <v>9.6017223554737221</v>
      </c>
      <c r="E113" s="4">
        <v>0.56699999999999995</v>
      </c>
      <c r="F113" s="72">
        <f t="shared" si="33"/>
        <v>2.4977973568281935</v>
      </c>
      <c r="G113" s="72">
        <f t="shared" si="34"/>
        <v>1.9941514107467189</v>
      </c>
      <c r="H113" s="73">
        <f t="shared" si="19"/>
        <v>0.13612912287789916</v>
      </c>
      <c r="I113" s="73">
        <f t="shared" si="23"/>
        <v>1.3612912287789929E-4</v>
      </c>
      <c r="J113" s="73">
        <f t="shared" si="20"/>
        <v>1.3576868724133673E-4</v>
      </c>
      <c r="K113" s="3">
        <f t="shared" si="21"/>
        <v>1.3594890505961801E-4</v>
      </c>
      <c r="L113" s="79">
        <f t="shared" si="22"/>
        <v>4.8400518812285902E-2</v>
      </c>
      <c r="N113" s="4">
        <v>0.42299999999999999</v>
      </c>
      <c r="O113" s="72">
        <f t="shared" si="24"/>
        <v>1.8634361233480174</v>
      </c>
      <c r="P113" s="72">
        <f t="shared" si="25"/>
        <v>1.5988846778317898</v>
      </c>
      <c r="Q113" s="73">
        <f t="shared" si="26"/>
        <v>0.20212182327749201</v>
      </c>
      <c r="R113" s="73">
        <f t="shared" si="36"/>
        <v>2.021218232774922E-4</v>
      </c>
      <c r="S113" s="73">
        <f t="shared" si="27"/>
        <v>2.0154675872239474E-4</v>
      </c>
      <c r="T113" s="3">
        <f t="shared" si="28"/>
        <v>2.0183429099994345E-4</v>
      </c>
      <c r="U113" s="76">
        <f t="shared" si="35"/>
        <v>2.4481379776392202E-2</v>
      </c>
      <c r="AC113" s="4">
        <v>33.242400000000004</v>
      </c>
      <c r="AD113" s="4">
        <f t="shared" si="29"/>
        <v>16.621200000000002</v>
      </c>
      <c r="AE113" s="83">
        <f t="shared" si="30"/>
        <v>-4.2764593143301967E-10</v>
      </c>
    </row>
    <row r="114" spans="1:31">
      <c r="A114" s="4">
        <v>0.88800000000000001</v>
      </c>
      <c r="B114" s="4">
        <f t="shared" si="31"/>
        <v>0.56800000000000006</v>
      </c>
      <c r="C114" s="6">
        <f t="shared" si="32"/>
        <v>9.5897954999745494</v>
      </c>
      <c r="E114" s="4">
        <v>0.56799999999999995</v>
      </c>
      <c r="F114" s="72">
        <f t="shared" si="33"/>
        <v>2.5022026431718061</v>
      </c>
      <c r="G114" s="72">
        <f t="shared" si="34"/>
        <v>1.9968026704058899</v>
      </c>
      <c r="H114" s="73">
        <f t="shared" si="19"/>
        <v>0.13576868724133662</v>
      </c>
      <c r="I114" s="73">
        <f t="shared" si="23"/>
        <v>1.3576868724133673E-4</v>
      </c>
      <c r="J114" s="73">
        <f t="shared" si="20"/>
        <v>1.3540936139863188E-4</v>
      </c>
      <c r="K114" s="3">
        <f t="shared" si="21"/>
        <v>1.3558902431998432E-4</v>
      </c>
      <c r="L114" s="79">
        <f t="shared" si="22"/>
        <v>4.8536107836605884E-2</v>
      </c>
      <c r="N114" s="4">
        <v>0.42399999999999999</v>
      </c>
      <c r="O114" s="72">
        <f t="shared" si="24"/>
        <v>1.8678414096916298</v>
      </c>
      <c r="P114" s="72">
        <f t="shared" si="25"/>
        <v>1.6017338713027054</v>
      </c>
      <c r="Q114" s="73">
        <f t="shared" si="26"/>
        <v>0.20154675872239455</v>
      </c>
      <c r="R114" s="73">
        <f t="shared" si="36"/>
        <v>2.0154675872239474E-4</v>
      </c>
      <c r="S114" s="73">
        <f t="shared" si="27"/>
        <v>2.0097366243273409E-4</v>
      </c>
      <c r="T114" s="3">
        <f t="shared" si="28"/>
        <v>2.0126021057756443E-4</v>
      </c>
      <c r="U114" s="76">
        <f t="shared" si="35"/>
        <v>2.4682639986969766E-2</v>
      </c>
    </row>
    <row r="115" spans="1:31">
      <c r="A115" s="4">
        <v>0.88900000000000001</v>
      </c>
      <c r="B115" s="4">
        <f t="shared" si="31"/>
        <v>0.56899999999999995</v>
      </c>
      <c r="C115" s="6">
        <f t="shared" si="32"/>
        <v>9.5778938405966301</v>
      </c>
      <c r="E115" s="4">
        <v>0.56899999999999995</v>
      </c>
      <c r="F115" s="72">
        <f t="shared" si="33"/>
        <v>2.5066079295154182</v>
      </c>
      <c r="G115" s="72">
        <f t="shared" si="34"/>
        <v>1.9994527820561887</v>
      </c>
      <c r="H115" s="73">
        <f t="shared" si="19"/>
        <v>0.13540936139863174</v>
      </c>
      <c r="I115" s="73">
        <f t="shared" si="23"/>
        <v>1.3540936139863188E-4</v>
      </c>
      <c r="J115" s="73">
        <f t="shared" si="20"/>
        <v>1.3505114124923905E-4</v>
      </c>
      <c r="K115" s="3">
        <f t="shared" si="21"/>
        <v>1.3523025132393548E-4</v>
      </c>
      <c r="L115" s="79">
        <f t="shared" si="22"/>
        <v>4.8671338087929818E-2</v>
      </c>
      <c r="N115" s="4">
        <v>0.42499999999999999</v>
      </c>
      <c r="O115" s="72">
        <f t="shared" si="24"/>
        <v>1.8722466960352422</v>
      </c>
      <c r="P115" s="72">
        <f t="shared" si="25"/>
        <v>1.6045814121815576</v>
      </c>
      <c r="Q115" s="73">
        <f t="shared" si="26"/>
        <v>0.2009736624327339</v>
      </c>
      <c r="R115" s="73">
        <f t="shared" si="36"/>
        <v>2.0097366243273409E-4</v>
      </c>
      <c r="S115" s="73">
        <f t="shared" si="27"/>
        <v>2.0040252594959561E-4</v>
      </c>
      <c r="T115" s="3">
        <f t="shared" si="28"/>
        <v>2.0068809419116485E-4</v>
      </c>
      <c r="U115" s="76">
        <f t="shared" si="35"/>
        <v>2.4883328081160932E-2</v>
      </c>
    </row>
    <row r="116" spans="1:31">
      <c r="A116" s="4">
        <v>0.89</v>
      </c>
      <c r="B116" s="4">
        <f t="shared" si="31"/>
        <v>0.57000000000000006</v>
      </c>
      <c r="C116" s="6">
        <f t="shared" si="32"/>
        <v>9.5660172913023764</v>
      </c>
      <c r="E116" s="4">
        <v>0.56999999999999995</v>
      </c>
      <c r="F116" s="72">
        <f t="shared" si="33"/>
        <v>2.5110132158590304</v>
      </c>
      <c r="G116" s="72">
        <f t="shared" si="34"/>
        <v>2.0021017482109924</v>
      </c>
      <c r="H116" s="73">
        <f t="shared" si="19"/>
        <v>0.13505114124923892</v>
      </c>
      <c r="I116" s="73">
        <f t="shared" si="23"/>
        <v>1.3505114124923905E-4</v>
      </c>
      <c r="J116" s="73">
        <f t="shared" si="20"/>
        <v>1.3469402271129276E-4</v>
      </c>
      <c r="K116" s="3">
        <f t="shared" si="21"/>
        <v>1.3487258198026592E-4</v>
      </c>
      <c r="L116" s="79">
        <f t="shared" si="22"/>
        <v>4.8806210669910081E-2</v>
      </c>
      <c r="N116" s="4">
        <v>0.42599999999999999</v>
      </c>
      <c r="O116" s="72">
        <f t="shared" si="24"/>
        <v>1.8766519823788546</v>
      </c>
      <c r="P116" s="72">
        <f t="shared" si="25"/>
        <v>1.6074273053119645</v>
      </c>
      <c r="Q116" s="73">
        <f t="shared" si="26"/>
        <v>0.20040252594959543</v>
      </c>
      <c r="R116" s="73">
        <f t="shared" si="36"/>
        <v>2.0040252594959561E-4</v>
      </c>
      <c r="S116" s="73">
        <f t="shared" si="27"/>
        <v>1.9983334086118786E-4</v>
      </c>
      <c r="T116" s="3">
        <f t="shared" si="28"/>
        <v>2.0011793340539175E-4</v>
      </c>
      <c r="U116" s="76">
        <f t="shared" si="35"/>
        <v>2.5083446014566323E-2</v>
      </c>
    </row>
    <row r="117" spans="1:31">
      <c r="A117" s="4">
        <v>0.89100000000000001</v>
      </c>
      <c r="B117" s="4">
        <f t="shared" si="31"/>
        <v>0.57099999999999995</v>
      </c>
      <c r="C117" s="6">
        <f t="shared" si="32"/>
        <v>9.554165766630268</v>
      </c>
      <c r="E117" s="4">
        <v>0.57099999999999995</v>
      </c>
      <c r="F117" s="72">
        <f t="shared" si="33"/>
        <v>2.515418502202643</v>
      </c>
      <c r="G117" s="72">
        <f t="shared" si="34"/>
        <v>2.0047495713737762</v>
      </c>
      <c r="H117" s="73">
        <f t="shared" si="19"/>
        <v>0.13469402271129263</v>
      </c>
      <c r="I117" s="73">
        <f t="shared" si="23"/>
        <v>1.3469402271129276E-4</v>
      </c>
      <c r="J117" s="73">
        <f t="shared" si="20"/>
        <v>1.3433800172150126E-4</v>
      </c>
      <c r="K117" s="3">
        <f t="shared" si="21"/>
        <v>1.34516012216397E-4</v>
      </c>
      <c r="L117" s="79">
        <f t="shared" si="22"/>
        <v>4.8940726682126477E-2</v>
      </c>
      <c r="N117" s="4">
        <v>0.42699999999999999</v>
      </c>
      <c r="O117" s="72">
        <f t="shared" si="24"/>
        <v>1.8810572687224669</v>
      </c>
      <c r="P117" s="72">
        <f t="shared" si="25"/>
        <v>1.6102715555120146</v>
      </c>
      <c r="Q117" s="73">
        <f t="shared" si="26"/>
        <v>0.19983334086118767</v>
      </c>
      <c r="R117" s="73">
        <f t="shared" si="36"/>
        <v>1.9983334086118786E-4</v>
      </c>
      <c r="S117" s="73">
        <f t="shared" si="27"/>
        <v>1.9926609880250006E-4</v>
      </c>
      <c r="T117" s="3">
        <f t="shared" si="28"/>
        <v>1.9954971983184396E-4</v>
      </c>
      <c r="U117" s="76">
        <f t="shared" si="35"/>
        <v>2.5282995734398166E-2</v>
      </c>
    </row>
    <row r="118" spans="1:31">
      <c r="A118" s="4">
        <v>0.89200000000000002</v>
      </c>
      <c r="B118" s="4">
        <f t="shared" si="31"/>
        <v>0.57200000000000006</v>
      </c>
      <c r="C118" s="6">
        <f t="shared" si="32"/>
        <v>9.5423391816870353</v>
      </c>
      <c r="E118" s="4">
        <v>0.57199999999999995</v>
      </c>
      <c r="F118" s="72">
        <f t="shared" si="33"/>
        <v>2.5198237885462551</v>
      </c>
      <c r="G118" s="72">
        <f t="shared" si="34"/>
        <v>2.0073962540381705</v>
      </c>
      <c r="H118" s="73">
        <f t="shared" si="19"/>
        <v>0.13433800172150115</v>
      </c>
      <c r="I118" s="73">
        <f t="shared" si="23"/>
        <v>1.3433800172150126E-4</v>
      </c>
      <c r="J118" s="73">
        <f t="shared" si="20"/>
        <v>1.3398307423504108E-4</v>
      </c>
      <c r="K118" s="3">
        <f t="shared" si="21"/>
        <v>1.3416053797827117E-4</v>
      </c>
      <c r="L118" s="79">
        <f t="shared" si="22"/>
        <v>4.9074887220104751E-2</v>
      </c>
      <c r="N118" s="4">
        <v>0.42799999999999999</v>
      </c>
      <c r="O118" s="72">
        <f t="shared" si="24"/>
        <v>1.8854625550660793</v>
      </c>
      <c r="P118" s="72">
        <f t="shared" si="25"/>
        <v>1.6131141675744605</v>
      </c>
      <c r="Q118" s="73">
        <f t="shared" si="26"/>
        <v>0.19926609880249987</v>
      </c>
      <c r="R118" s="73">
        <f t="shared" si="36"/>
        <v>1.9926609880250006E-4</v>
      </c>
      <c r="S118" s="73">
        <f t="shared" si="27"/>
        <v>1.9870079145496272E-4</v>
      </c>
      <c r="T118" s="3">
        <f t="shared" si="28"/>
        <v>1.9898344512873139E-4</v>
      </c>
      <c r="U118" s="76">
        <f t="shared" si="35"/>
        <v>2.5481979179526899E-2</v>
      </c>
    </row>
    <row r="119" spans="1:31">
      <c r="A119" s="4">
        <v>0.89300000000000002</v>
      </c>
      <c r="B119" s="4">
        <f t="shared" si="31"/>
        <v>0.57299999999999995</v>
      </c>
      <c r="C119" s="6">
        <f t="shared" si="32"/>
        <v>9.5305374521399795</v>
      </c>
      <c r="E119" s="4">
        <v>0.57299999999999995</v>
      </c>
      <c r="F119" s="72">
        <f t="shared" si="33"/>
        <v>2.5242290748898677</v>
      </c>
      <c r="G119" s="72">
        <f t="shared" si="34"/>
        <v>2.0100417986880164</v>
      </c>
      <c r="H119" s="73">
        <f t="shared" si="19"/>
        <v>0.13398307423504097</v>
      </c>
      <c r="I119" s="73">
        <f t="shared" si="23"/>
        <v>1.3398307423504108E-4</v>
      </c>
      <c r="J119" s="73">
        <f t="shared" si="20"/>
        <v>1.3362923622545214E-4</v>
      </c>
      <c r="K119" s="3">
        <f t="shared" si="21"/>
        <v>1.3380615523024661E-4</v>
      </c>
      <c r="L119" s="79">
        <f t="shared" si="22"/>
        <v>4.9208693375334997E-2</v>
      </c>
      <c r="N119" s="4">
        <v>0.42899999999999999</v>
      </c>
      <c r="O119" s="72">
        <f t="shared" si="24"/>
        <v>1.8898678414096914</v>
      </c>
      <c r="P119" s="72">
        <f t="shared" si="25"/>
        <v>1.6159551462669111</v>
      </c>
      <c r="Q119" s="73">
        <f t="shared" si="26"/>
        <v>0.19870079145496253</v>
      </c>
      <c r="R119" s="73">
        <f t="shared" si="36"/>
        <v>1.9870079145496272E-4</v>
      </c>
      <c r="S119" s="73">
        <f t="shared" si="27"/>
        <v>1.9813741054611119E-4</v>
      </c>
      <c r="T119" s="3">
        <f t="shared" si="28"/>
        <v>1.9841910100053695E-4</v>
      </c>
      <c r="U119" s="76">
        <f t="shared" si="35"/>
        <v>2.5680398280527435E-2</v>
      </c>
    </row>
    <row r="120" spans="1:31">
      <c r="A120" s="4">
        <v>0.89400000000000002</v>
      </c>
      <c r="B120" s="4">
        <f t="shared" si="31"/>
        <v>0.57400000000000007</v>
      </c>
      <c r="C120" s="6">
        <f t="shared" si="32"/>
        <v>9.5187604942094861</v>
      </c>
      <c r="E120" s="4">
        <v>0.57399999999999995</v>
      </c>
      <c r="F120" s="72">
        <f t="shared" si="33"/>
        <v>2.5286343612334798</v>
      </c>
      <c r="G120" s="72">
        <f t="shared" si="34"/>
        <v>2.0126862077974192</v>
      </c>
      <c r="H120" s="73">
        <f t="shared" si="19"/>
        <v>0.13362923622545203</v>
      </c>
      <c r="I120" s="73">
        <f t="shared" si="23"/>
        <v>1.3362923622545214E-4</v>
      </c>
      <c r="J120" s="73">
        <f t="shared" si="20"/>
        <v>1.3327648368453331E-4</v>
      </c>
      <c r="K120" s="3">
        <f t="shared" si="21"/>
        <v>1.3345285995499274E-4</v>
      </c>
      <c r="L120" s="79">
        <f t="shared" si="22"/>
        <v>4.9342146235289992E-2</v>
      </c>
      <c r="N120" s="4">
        <v>0.43</v>
      </c>
      <c r="O120" s="72">
        <f t="shared" si="24"/>
        <v>1.8942731277533038</v>
      </c>
      <c r="P120" s="72">
        <f t="shared" si="25"/>
        <v>1.6187944963320227</v>
      </c>
      <c r="Q120" s="73">
        <f t="shared" si="26"/>
        <v>0.198137410546111</v>
      </c>
      <c r="R120" s="73">
        <f t="shared" si="36"/>
        <v>1.9813741054611119E-4</v>
      </c>
      <c r="S120" s="73">
        <f t="shared" si="27"/>
        <v>1.9757594784925304E-4</v>
      </c>
      <c r="T120" s="3">
        <f t="shared" si="28"/>
        <v>1.9785667919768212E-4</v>
      </c>
      <c r="U120" s="76">
        <f t="shared" si="35"/>
        <v>2.5878254959725115E-2</v>
      </c>
    </row>
    <row r="121" spans="1:31">
      <c r="A121" s="4">
        <v>0.89500000000000002</v>
      </c>
      <c r="B121" s="4">
        <f t="shared" si="31"/>
        <v>0.57499999999999996</v>
      </c>
      <c r="C121" s="6">
        <f t="shared" si="32"/>
        <v>9.5070082246616696</v>
      </c>
      <c r="E121" s="4">
        <v>0.57499999999999996</v>
      </c>
      <c r="F121" s="72">
        <f t="shared" si="33"/>
        <v>2.5330396475770924</v>
      </c>
      <c r="G121" s="72">
        <f t="shared" si="34"/>
        <v>2.0153294838308087</v>
      </c>
      <c r="H121" s="73">
        <f t="shared" si="19"/>
        <v>0.13327648368453318</v>
      </c>
      <c r="I121" s="73">
        <f t="shared" si="23"/>
        <v>1.3327648368453331E-4</v>
      </c>
      <c r="J121" s="73">
        <f t="shared" si="20"/>
        <v>1.3292481262223941E-4</v>
      </c>
      <c r="K121" s="3">
        <f t="shared" si="21"/>
        <v>1.3310064815338636E-4</v>
      </c>
      <c r="L121" s="79">
        <f t="shared" si="22"/>
        <v>4.9475246883443381E-2</v>
      </c>
      <c r="N121" s="4">
        <v>0.43099999999999999</v>
      </c>
      <c r="O121" s="72">
        <f t="shared" si="24"/>
        <v>1.8986784140969162</v>
      </c>
      <c r="P121" s="72">
        <f t="shared" si="25"/>
        <v>1.6216322224876853</v>
      </c>
      <c r="Q121" s="73">
        <f t="shared" si="26"/>
        <v>0.19757594784925286</v>
      </c>
      <c r="R121" s="73">
        <f t="shared" si="36"/>
        <v>1.9757594784925304E-4</v>
      </c>
      <c r="S121" s="73">
        <f t="shared" si="27"/>
        <v>1.970163951831376E-4</v>
      </c>
      <c r="T121" s="3">
        <f t="shared" si="28"/>
        <v>1.9729617151619531E-4</v>
      </c>
      <c r="U121" s="76">
        <f t="shared" si="35"/>
        <v>2.6075551131241312E-2</v>
      </c>
    </row>
    <row r="122" spans="1:31">
      <c r="A122" s="4">
        <v>0.89600000000000002</v>
      </c>
      <c r="B122" s="4">
        <f t="shared" si="31"/>
        <v>0.57600000000000007</v>
      </c>
      <c r="C122" s="6">
        <f t="shared" si="32"/>
        <v>9.495280560801179</v>
      </c>
      <c r="E122" s="4">
        <v>0.57599999999999996</v>
      </c>
      <c r="F122" s="72">
        <f t="shared" si="33"/>
        <v>2.5374449339207046</v>
      </c>
      <c r="G122" s="72">
        <f t="shared" si="34"/>
        <v>2.0179716292429877</v>
      </c>
      <c r="H122" s="73">
        <f t="shared" si="19"/>
        <v>0.13292481262223929</v>
      </c>
      <c r="I122" s="73">
        <f t="shared" si="23"/>
        <v>1.3292481262223941E-4</v>
      </c>
      <c r="J122" s="73">
        <f t="shared" si="20"/>
        <v>1.3257421906657846E-4</v>
      </c>
      <c r="K122" s="3">
        <f t="shared" si="21"/>
        <v>1.3274951584440895E-4</v>
      </c>
      <c r="L122" s="79">
        <f t="shared" si="22"/>
        <v>4.9607996399287792E-2</v>
      </c>
      <c r="N122" s="4">
        <v>0.432</v>
      </c>
      <c r="O122" s="72">
        <f t="shared" si="24"/>
        <v>1.9030837004405285</v>
      </c>
      <c r="P122" s="72">
        <f t="shared" si="25"/>
        <v>1.6244683294272113</v>
      </c>
      <c r="Q122" s="73">
        <f t="shared" si="26"/>
        <v>0.19701639518313743</v>
      </c>
      <c r="R122" s="73">
        <f t="shared" si="36"/>
        <v>1.970163951831376E-4</v>
      </c>
      <c r="S122" s="73">
        <f t="shared" si="27"/>
        <v>1.9645874441162918E-4</v>
      </c>
      <c r="T122" s="3">
        <f t="shared" si="28"/>
        <v>1.9673756979738337E-4</v>
      </c>
      <c r="U122" s="76">
        <f t="shared" si="35"/>
        <v>2.6272288701038694E-2</v>
      </c>
    </row>
    <row r="123" spans="1:31">
      <c r="A123" s="4">
        <v>0.89700000000000002</v>
      </c>
      <c r="B123" s="4">
        <f t="shared" si="31"/>
        <v>0.57699999999999996</v>
      </c>
      <c r="C123" s="6">
        <f t="shared" si="32"/>
        <v>9.4835774204641599</v>
      </c>
      <c r="E123" s="4">
        <v>0.57699999999999996</v>
      </c>
      <c r="F123" s="72">
        <f t="shared" si="33"/>
        <v>2.5418502202643167</v>
      </c>
      <c r="G123" s="72">
        <f t="shared" si="34"/>
        <v>2.02061264647919</v>
      </c>
      <c r="H123" s="73">
        <f t="shared" ref="H123:H186" si="37">EXP(-G123)</f>
        <v>0.13257421906657835</v>
      </c>
      <c r="I123" s="73">
        <f t="shared" si="23"/>
        <v>1.3257421906657846E-4</v>
      </c>
      <c r="J123" s="73">
        <f t="shared" ref="J123:J186" si="38">(E124-E123)*H124</f>
        <v>1.3222469906350965E-4</v>
      </c>
      <c r="K123" s="3">
        <f t="shared" ref="K123:K186" si="39">(I123+J123)/2</f>
        <v>1.3239945906504407E-4</v>
      </c>
      <c r="L123" s="79">
        <f t="shared" si="22"/>
        <v>4.9740395858352833E-2</v>
      </c>
      <c r="N123" s="4">
        <v>0.433</v>
      </c>
      <c r="O123" s="72">
        <f t="shared" si="24"/>
        <v>1.9074889867841409</v>
      </c>
      <c r="P123" s="72">
        <f t="shared" si="25"/>
        <v>1.6273028218195187</v>
      </c>
      <c r="Q123" s="73">
        <f t="shared" si="26"/>
        <v>0.196458744411629</v>
      </c>
      <c r="R123" s="73">
        <f t="shared" si="36"/>
        <v>1.9645874441162918E-4</v>
      </c>
      <c r="S123" s="73">
        <f t="shared" si="27"/>
        <v>1.9590298744338297E-4</v>
      </c>
      <c r="T123" s="3">
        <f t="shared" si="28"/>
        <v>1.9618086592750609E-4</v>
      </c>
      <c r="U123" s="76">
        <f t="shared" si="35"/>
        <v>2.6468469566966201E-2</v>
      </c>
    </row>
    <row r="124" spans="1:31">
      <c r="A124" s="4">
        <v>0.89800000000000002</v>
      </c>
      <c r="B124" s="4">
        <f t="shared" si="31"/>
        <v>0.57800000000000007</v>
      </c>
      <c r="C124" s="6">
        <f t="shared" si="32"/>
        <v>9.4718987220113462</v>
      </c>
      <c r="E124" s="4">
        <v>0.57799999999999996</v>
      </c>
      <c r="F124" s="72">
        <f t="shared" si="33"/>
        <v>2.5462555066079293</v>
      </c>
      <c r="G124" s="72">
        <f t="shared" si="34"/>
        <v>2.0232525379751336</v>
      </c>
      <c r="H124" s="73">
        <f t="shared" si="37"/>
        <v>0.13222469906350953</v>
      </c>
      <c r="I124" s="73">
        <f t="shared" si="23"/>
        <v>1.3222469906350965E-4</v>
      </c>
      <c r="J124" s="73">
        <f t="shared" si="38"/>
        <v>1.3187624867684212E-4</v>
      </c>
      <c r="K124" s="3">
        <f t="shared" si="39"/>
        <v>1.3205047387017588E-4</v>
      </c>
      <c r="L124" s="79">
        <f t="shared" si="22"/>
        <v>4.9872446332223007E-2</v>
      </c>
      <c r="N124" s="4">
        <v>0.434</v>
      </c>
      <c r="O124" s="72">
        <f t="shared" si="24"/>
        <v>1.9118942731277533</v>
      </c>
      <c r="P124" s="72">
        <f t="shared" si="25"/>
        <v>1.6301357043093141</v>
      </c>
      <c r="Q124" s="73">
        <f t="shared" si="26"/>
        <v>0.1959029874433828</v>
      </c>
      <c r="R124" s="73">
        <f t="shared" si="36"/>
        <v>1.9590298744338297E-4</v>
      </c>
      <c r="S124" s="73">
        <f t="shared" si="27"/>
        <v>1.9534911623152426E-4</v>
      </c>
      <c r="T124" s="3">
        <f t="shared" si="28"/>
        <v>1.9562605183745361E-4</v>
      </c>
      <c r="U124" s="76">
        <f t="shared" si="35"/>
        <v>2.6664095618803656E-2</v>
      </c>
    </row>
    <row r="125" spans="1:31">
      <c r="A125" s="4">
        <v>0.89900000000000002</v>
      </c>
      <c r="B125" s="4">
        <f t="shared" si="31"/>
        <v>0.57899999999999996</v>
      </c>
      <c r="C125" s="6">
        <f t="shared" si="32"/>
        <v>9.4602443843213102</v>
      </c>
      <c r="E125" s="4">
        <v>0.57899999999999996</v>
      </c>
      <c r="F125" s="72">
        <f t="shared" si="33"/>
        <v>2.5506607929515415</v>
      </c>
      <c r="G125" s="72">
        <f t="shared" si="34"/>
        <v>2.0258913061570731</v>
      </c>
      <c r="H125" s="73">
        <f t="shared" si="37"/>
        <v>0.131876248676842</v>
      </c>
      <c r="I125" s="73">
        <f t="shared" si="23"/>
        <v>1.3187624867684212E-4</v>
      </c>
      <c r="J125" s="73">
        <f t="shared" si="38"/>
        <v>1.3152886398813459E-4</v>
      </c>
      <c r="K125" s="3">
        <f t="shared" si="39"/>
        <v>1.3170255633248836E-4</v>
      </c>
      <c r="L125" s="79">
        <f t="shared" ref="L125:L188" si="40">K125+L124</f>
        <v>5.0004148888555498E-2</v>
      </c>
      <c r="N125" s="4">
        <v>0.435</v>
      </c>
      <c r="O125" s="72">
        <f t="shared" si="24"/>
        <v>1.9162995594713657</v>
      </c>
      <c r="P125" s="72">
        <f t="shared" si="25"/>
        <v>1.6329669815172745</v>
      </c>
      <c r="Q125" s="73">
        <f t="shared" si="26"/>
        <v>0.19534911623152409</v>
      </c>
      <c r="R125" s="73">
        <f t="shared" si="36"/>
        <v>1.9534911623152426E-4</v>
      </c>
      <c r="S125" s="73">
        <f t="shared" si="27"/>
        <v>1.9479712277333026E-4</v>
      </c>
      <c r="T125" s="3">
        <f t="shared" si="28"/>
        <v>1.9507311950242725E-4</v>
      </c>
      <c r="U125" s="76">
        <f t="shared" si="35"/>
        <v>2.6859168738306082E-2</v>
      </c>
    </row>
    <row r="126" spans="1:31">
      <c r="A126" s="4">
        <v>0.9</v>
      </c>
      <c r="B126" s="4">
        <f t="shared" si="31"/>
        <v>0.58000000000000007</v>
      </c>
      <c r="C126" s="6">
        <f t="shared" si="32"/>
        <v>9.4486143267838276</v>
      </c>
      <c r="E126" s="4">
        <v>0.57999999999999996</v>
      </c>
      <c r="F126" s="72">
        <f t="shared" si="33"/>
        <v>2.5550660792951541</v>
      </c>
      <c r="G126" s="72">
        <f t="shared" si="34"/>
        <v>2.028528953441854</v>
      </c>
      <c r="H126" s="73">
        <f t="shared" si="37"/>
        <v>0.13152886398813449</v>
      </c>
      <c r="I126" s="73">
        <f t="shared" si="23"/>
        <v>1.3152886398813459E-4</v>
      </c>
      <c r="J126" s="73">
        <f t="shared" si="38"/>
        <v>1.3118254109659546E-4</v>
      </c>
      <c r="K126" s="3">
        <f t="shared" si="39"/>
        <v>1.3135570254236504E-4</v>
      </c>
      <c r="L126" s="79">
        <f t="shared" si="40"/>
        <v>5.0135504591097863E-2</v>
      </c>
      <c r="N126" s="4">
        <v>0.436</v>
      </c>
      <c r="O126" s="72">
        <f t="shared" si="24"/>
        <v>1.9207048458149778</v>
      </c>
      <c r="P126" s="72">
        <f t="shared" si="25"/>
        <v>1.6357966580402252</v>
      </c>
      <c r="Q126" s="73">
        <f t="shared" si="26"/>
        <v>0.19479712277333008</v>
      </c>
      <c r="R126" s="73">
        <f t="shared" si="36"/>
        <v>1.9479712277333026E-4</v>
      </c>
      <c r="S126" s="73">
        <f t="shared" si="27"/>
        <v>1.9424699910991478E-4</v>
      </c>
      <c r="T126" s="3">
        <f t="shared" si="28"/>
        <v>1.9452206094162252E-4</v>
      </c>
      <c r="U126" s="76">
        <f t="shared" si="35"/>
        <v>2.7053690799247705E-2</v>
      </c>
    </row>
    <row r="127" spans="1:31">
      <c r="A127" s="4">
        <v>0.90100000000000002</v>
      </c>
      <c r="B127" s="4">
        <f t="shared" si="31"/>
        <v>0.58099999999999996</v>
      </c>
      <c r="C127" s="6">
        <f t="shared" si="32"/>
        <v>9.4370084692933975</v>
      </c>
      <c r="E127" s="4">
        <v>0.58099999999999996</v>
      </c>
      <c r="F127" s="72">
        <f t="shared" si="33"/>
        <v>2.5594713656387662</v>
      </c>
      <c r="G127" s="72">
        <f t="shared" si="34"/>
        <v>2.0311654822369638</v>
      </c>
      <c r="H127" s="73">
        <f t="shared" si="37"/>
        <v>0.13118254109659536</v>
      </c>
      <c r="I127" s="73">
        <f t="shared" ref="I127:I190" si="41">(E128-E127)*H127</f>
        <v>1.3118254109659546E-4</v>
      </c>
      <c r="J127" s="73">
        <f t="shared" si="38"/>
        <v>1.3083727611898366E-4</v>
      </c>
      <c r="K127" s="3">
        <f t="shared" si="39"/>
        <v>1.3100990860778956E-4</v>
      </c>
      <c r="L127" s="79">
        <f t="shared" si="40"/>
        <v>5.026651449970565E-2</v>
      </c>
      <c r="N127" s="4">
        <v>0.437</v>
      </c>
      <c r="O127" s="72">
        <f t="shared" si="24"/>
        <v>1.9251101321585902</v>
      </c>
      <c r="P127" s="72">
        <f t="shared" si="25"/>
        <v>1.6386247384513193</v>
      </c>
      <c r="Q127" s="73">
        <f t="shared" si="26"/>
        <v>0.19424699910991461</v>
      </c>
      <c r="R127" s="73">
        <f t="shared" si="36"/>
        <v>1.9424699910991478E-4</v>
      </c>
      <c r="S127" s="73">
        <f t="shared" si="27"/>
        <v>1.9369873732591627E-4</v>
      </c>
      <c r="T127" s="3">
        <f t="shared" si="28"/>
        <v>1.9397286821791552E-4</v>
      </c>
      <c r="U127" s="76">
        <f t="shared" si="35"/>
        <v>2.7247663667465619E-2</v>
      </c>
    </row>
    <row r="128" spans="1:31">
      <c r="A128" s="4">
        <v>0.90200000000000002</v>
      </c>
      <c r="B128" s="4">
        <f t="shared" si="31"/>
        <v>0.58200000000000007</v>
      </c>
      <c r="C128" s="6">
        <f t="shared" si="32"/>
        <v>9.4254267322428813</v>
      </c>
      <c r="E128" s="4">
        <v>0.58199999999999996</v>
      </c>
      <c r="F128" s="72">
        <f t="shared" si="33"/>
        <v>2.5638766519823788</v>
      </c>
      <c r="G128" s="72">
        <f t="shared" si="34"/>
        <v>2.0338008949405864</v>
      </c>
      <c r="H128" s="73">
        <f t="shared" si="37"/>
        <v>0.13083727611898355</v>
      </c>
      <c r="I128" s="73">
        <f t="shared" si="41"/>
        <v>1.3083727611898366E-4</v>
      </c>
      <c r="J128" s="73">
        <f t="shared" si="38"/>
        <v>1.3049306518951034E-4</v>
      </c>
      <c r="K128" s="3">
        <f t="shared" si="39"/>
        <v>1.30665170654247E-4</v>
      </c>
      <c r="L128" s="79">
        <f t="shared" si="40"/>
        <v>5.03971796703599E-2</v>
      </c>
      <c r="N128" s="4">
        <v>0.438</v>
      </c>
      <c r="O128" s="72">
        <f t="shared" si="24"/>
        <v>1.9295154185022025</v>
      </c>
      <c r="P128" s="72">
        <f t="shared" si="25"/>
        <v>1.6414512273002113</v>
      </c>
      <c r="Q128" s="73">
        <f t="shared" si="26"/>
        <v>0.19369873732591608</v>
      </c>
      <c r="R128" s="73">
        <f t="shared" si="36"/>
        <v>1.9369873732591627E-4</v>
      </c>
      <c r="S128" s="73">
        <f t="shared" si="27"/>
        <v>1.9315232954918819E-4</v>
      </c>
      <c r="T128" s="3">
        <f t="shared" si="28"/>
        <v>1.9342553343755221E-4</v>
      </c>
      <c r="U128" s="76">
        <f t="shared" si="35"/>
        <v>2.7441089200903171E-2</v>
      </c>
    </row>
    <row r="129" spans="1:21">
      <c r="A129" s="4">
        <v>0.90300000000000002</v>
      </c>
      <c r="B129" s="4">
        <f t="shared" si="31"/>
        <v>0.58299999999999996</v>
      </c>
      <c r="C129" s="6">
        <f t="shared" si="32"/>
        <v>9.4138690365172693</v>
      </c>
      <c r="E129" s="4">
        <v>0.58299999999999996</v>
      </c>
      <c r="F129" s="72">
        <f t="shared" si="33"/>
        <v>2.5682819383259909</v>
      </c>
      <c r="G129" s="72">
        <f t="shared" si="34"/>
        <v>2.0364351939416516</v>
      </c>
      <c r="H129" s="73">
        <f t="shared" si="37"/>
        <v>0.13049306518951023</v>
      </c>
      <c r="I129" s="73">
        <f t="shared" si="41"/>
        <v>1.3049306518951034E-4</v>
      </c>
      <c r="J129" s="73">
        <f t="shared" si="38"/>
        <v>1.3014990445974097E-4</v>
      </c>
      <c r="K129" s="3">
        <f t="shared" si="39"/>
        <v>1.3032148482462565E-4</v>
      </c>
      <c r="L129" s="79">
        <f t="shared" si="40"/>
        <v>5.0527501155184527E-2</v>
      </c>
      <c r="N129" s="4">
        <v>0.439</v>
      </c>
      <c r="O129" s="72">
        <f t="shared" si="24"/>
        <v>1.9339207048458149</v>
      </c>
      <c r="P129" s="72">
        <f t="shared" si="25"/>
        <v>1.6442761291132328</v>
      </c>
      <c r="Q129" s="73">
        <f t="shared" si="26"/>
        <v>0.19315232954918801</v>
      </c>
      <c r="R129" s="73">
        <f t="shared" si="36"/>
        <v>1.9315232954918819E-4</v>
      </c>
      <c r="S129" s="73">
        <f t="shared" si="27"/>
        <v>1.9260776795049253E-4</v>
      </c>
      <c r="T129" s="3">
        <f t="shared" si="28"/>
        <v>1.9288004874984036E-4</v>
      </c>
      <c r="U129" s="76">
        <f t="shared" si="35"/>
        <v>2.7633969249653011E-2</v>
      </c>
    </row>
    <row r="130" spans="1:21">
      <c r="A130" s="4">
        <v>0.90400000000000003</v>
      </c>
      <c r="B130" s="4">
        <f t="shared" si="31"/>
        <v>0.58400000000000007</v>
      </c>
      <c r="C130" s="6">
        <f t="shared" si="32"/>
        <v>9.4023353034875701</v>
      </c>
      <c r="E130" s="4">
        <v>0.58399999999999996</v>
      </c>
      <c r="F130" s="72">
        <f t="shared" si="33"/>
        <v>2.5726872246696031</v>
      </c>
      <c r="G130" s="72">
        <f t="shared" si="34"/>
        <v>2.0390683816198893</v>
      </c>
      <c r="H130" s="73">
        <f t="shared" si="37"/>
        <v>0.13014990445974084</v>
      </c>
      <c r="I130" s="73">
        <f t="shared" si="41"/>
        <v>1.3014990445974097E-4</v>
      </c>
      <c r="J130" s="73">
        <f t="shared" si="38"/>
        <v>1.2980779009849852E-4</v>
      </c>
      <c r="K130" s="3">
        <f t="shared" si="39"/>
        <v>1.2997884727911974E-4</v>
      </c>
      <c r="L130" s="79">
        <f t="shared" si="40"/>
        <v>5.0657480002463645E-2</v>
      </c>
      <c r="N130" s="4">
        <v>0.44</v>
      </c>
      <c r="O130" s="72">
        <f t="shared" si="24"/>
        <v>1.9383259911894273</v>
      </c>
      <c r="P130" s="72">
        <f t="shared" si="25"/>
        <v>1.6470994483935639</v>
      </c>
      <c r="Q130" s="73">
        <f t="shared" si="26"/>
        <v>0.19260776795049236</v>
      </c>
      <c r="R130" s="73">
        <f t="shared" si="36"/>
        <v>1.9260776795049253E-4</v>
      </c>
      <c r="S130" s="73">
        <f t="shared" si="27"/>
        <v>1.920650447431958E-4</v>
      </c>
      <c r="T130" s="3">
        <f t="shared" si="28"/>
        <v>1.9233640634684418E-4</v>
      </c>
      <c r="U130" s="76">
        <f t="shared" si="35"/>
        <v>2.7826305655999854E-2</v>
      </c>
    </row>
    <row r="131" spans="1:21">
      <c r="A131" s="4">
        <v>0.90500000000000003</v>
      </c>
      <c r="B131" s="4">
        <f t="shared" si="31"/>
        <v>0.58499999999999996</v>
      </c>
      <c r="C131" s="6">
        <f t="shared" si="32"/>
        <v>9.3908254550048298</v>
      </c>
      <c r="E131" s="4">
        <v>0.58499999999999996</v>
      </c>
      <c r="F131" s="72">
        <f t="shared" si="33"/>
        <v>2.5770925110132157</v>
      </c>
      <c r="G131" s="72">
        <f t="shared" si="34"/>
        <v>2.0417004603458775</v>
      </c>
      <c r="H131" s="73">
        <f t="shared" si="37"/>
        <v>0.12980779009849841</v>
      </c>
      <c r="I131" s="73">
        <f t="shared" si="41"/>
        <v>1.2980779009849852E-4</v>
      </c>
      <c r="J131" s="73">
        <f t="shared" si="38"/>
        <v>1.2946671829176687E-4</v>
      </c>
      <c r="K131" s="3">
        <f t="shared" si="39"/>
        <v>1.2963725419513271E-4</v>
      </c>
      <c r="L131" s="79">
        <f t="shared" si="40"/>
        <v>5.0787117256658777E-2</v>
      </c>
      <c r="N131" s="4">
        <v>0.441</v>
      </c>
      <c r="O131" s="72">
        <f t="shared" si="24"/>
        <v>1.9427312775330396</v>
      </c>
      <c r="P131" s="72">
        <f t="shared" si="25"/>
        <v>1.6499211896214048</v>
      </c>
      <c r="Q131" s="73">
        <f t="shared" si="26"/>
        <v>0.19206504474319563</v>
      </c>
      <c r="R131" s="73">
        <f t="shared" si="36"/>
        <v>1.920650447431958E-4</v>
      </c>
      <c r="S131" s="73">
        <f t="shared" si="27"/>
        <v>1.9152415218296799E-4</v>
      </c>
      <c r="T131" s="3">
        <f t="shared" si="28"/>
        <v>1.9179459846308189E-4</v>
      </c>
      <c r="U131" s="76">
        <f t="shared" si="35"/>
        <v>2.8018100254462937E-2</v>
      </c>
    </row>
    <row r="132" spans="1:21">
      <c r="A132" s="4">
        <v>0.90600000000000003</v>
      </c>
      <c r="B132" s="4">
        <f t="shared" si="31"/>
        <v>0.58600000000000008</v>
      </c>
      <c r="C132" s="6">
        <f t="shared" si="32"/>
        <v>9.3793394133942538</v>
      </c>
      <c r="E132" s="4">
        <v>0.58599999999999997</v>
      </c>
      <c r="F132" s="72">
        <f t="shared" si="33"/>
        <v>2.5814977973568278</v>
      </c>
      <c r="G132" s="72">
        <f t="shared" si="34"/>
        <v>2.0443314324810959</v>
      </c>
      <c r="H132" s="73">
        <f t="shared" si="37"/>
        <v>0.12946671829176676</v>
      </c>
      <c r="I132" s="73">
        <f t="shared" si="41"/>
        <v>1.2946671829176687E-4</v>
      </c>
      <c r="J132" s="73">
        <f t="shared" si="38"/>
        <v>1.2912668524259525E-4</v>
      </c>
      <c r="K132" s="3">
        <f t="shared" si="39"/>
        <v>1.2929670176718106E-4</v>
      </c>
      <c r="L132" s="79">
        <f t="shared" si="40"/>
        <v>5.0916413958425957E-2</v>
      </c>
      <c r="N132" s="4">
        <v>0.442</v>
      </c>
      <c r="O132" s="72">
        <f t="shared" si="24"/>
        <v>1.947136563876652</v>
      </c>
      <c r="P132" s="72">
        <f t="shared" si="25"/>
        <v>1.6527413572541445</v>
      </c>
      <c r="Q132" s="73">
        <f t="shared" si="26"/>
        <v>0.19152415218296781</v>
      </c>
      <c r="R132" s="73">
        <f t="shared" si="36"/>
        <v>1.9152415218296799E-4</v>
      </c>
      <c r="S132" s="73">
        <f t="shared" si="27"/>
        <v>1.9098508256748431E-4</v>
      </c>
      <c r="T132" s="3">
        <f t="shared" si="28"/>
        <v>1.9125461737522616E-4</v>
      </c>
      <c r="U132" s="76">
        <f t="shared" si="35"/>
        <v>2.8209354871838163E-2</v>
      </c>
    </row>
    <row r="133" spans="1:21">
      <c r="A133" s="4">
        <v>0.90700000000000003</v>
      </c>
      <c r="B133" s="4">
        <f t="shared" si="31"/>
        <v>0.58699999999999997</v>
      </c>
      <c r="C133" s="6">
        <f t="shared" si="32"/>
        <v>9.3678771014494568</v>
      </c>
      <c r="E133" s="4">
        <v>0.58699999999999997</v>
      </c>
      <c r="F133" s="72">
        <f t="shared" si="33"/>
        <v>2.5859030837004404</v>
      </c>
      <c r="G133" s="72">
        <f t="shared" si="34"/>
        <v>2.0469613003779745</v>
      </c>
      <c r="H133" s="73">
        <f t="shared" si="37"/>
        <v>0.12912668524259513</v>
      </c>
      <c r="I133" s="73">
        <f t="shared" si="41"/>
        <v>1.2912668524259525E-4</v>
      </c>
      <c r="J133" s="73">
        <f t="shared" si="38"/>
        <v>1.287876871710032E-4</v>
      </c>
      <c r="K133" s="3">
        <f t="shared" si="39"/>
        <v>1.2895718620679924E-4</v>
      </c>
      <c r="L133" s="79">
        <f t="shared" si="40"/>
        <v>5.1045371144632756E-2</v>
      </c>
      <c r="N133" s="4">
        <v>0.443</v>
      </c>
      <c r="O133" s="72">
        <f t="shared" si="24"/>
        <v>1.9515418502202644</v>
      </c>
      <c r="P133" s="72">
        <f t="shared" si="25"/>
        <v>1.6555599557265277</v>
      </c>
      <c r="Q133" s="73">
        <f t="shared" si="26"/>
        <v>0.19098508256748414</v>
      </c>
      <c r="R133" s="73">
        <f t="shared" si="36"/>
        <v>1.9098508256748431E-4</v>
      </c>
      <c r="S133" s="73">
        <f t="shared" si="27"/>
        <v>1.9044782823612937E-4</v>
      </c>
      <c r="T133" s="3">
        <f t="shared" si="28"/>
        <v>1.9071645540180682E-4</v>
      </c>
      <c r="U133" s="76">
        <f t="shared" si="35"/>
        <v>2.840007132723997E-2</v>
      </c>
    </row>
    <row r="134" spans="1:21">
      <c r="A134" s="4">
        <v>0.90800000000000003</v>
      </c>
      <c r="B134" s="4">
        <f t="shared" si="31"/>
        <v>0.58800000000000008</v>
      </c>
      <c r="C134" s="6">
        <f t="shared" si="32"/>
        <v>9.3564384424268088</v>
      </c>
      <c r="E134" s="4">
        <v>0.58799999999999997</v>
      </c>
      <c r="F134" s="72">
        <f t="shared" si="33"/>
        <v>2.5903083700440526</v>
      </c>
      <c r="G134" s="72">
        <f t="shared" si="34"/>
        <v>2.0495900663799436</v>
      </c>
      <c r="H134" s="73">
        <f t="shared" si="37"/>
        <v>0.12878768717100308</v>
      </c>
      <c r="I134" s="73">
        <f t="shared" si="41"/>
        <v>1.287876871710032E-4</v>
      </c>
      <c r="J134" s="73">
        <f t="shared" si="38"/>
        <v>1.2844972031388573E-4</v>
      </c>
      <c r="K134" s="3">
        <f t="shared" si="39"/>
        <v>1.2861870374244447E-4</v>
      </c>
      <c r="L134" s="79">
        <f t="shared" si="40"/>
        <v>5.11739898483752E-2</v>
      </c>
      <c r="N134" s="4">
        <v>0.44400000000000001</v>
      </c>
      <c r="O134" s="72">
        <f t="shared" si="24"/>
        <v>1.9559471365638765</v>
      </c>
      <c r="P134" s="72">
        <f t="shared" si="25"/>
        <v>1.6583769894508218</v>
      </c>
      <c r="Q134" s="73">
        <f t="shared" si="26"/>
        <v>0.19044782823612919</v>
      </c>
      <c r="R134" s="73">
        <f t="shared" si="36"/>
        <v>1.9044782823612937E-4</v>
      </c>
      <c r="S134" s="73">
        <f t="shared" si="27"/>
        <v>1.8991238156970414E-4</v>
      </c>
      <c r="T134" s="3">
        <f t="shared" si="28"/>
        <v>1.9018010490291676E-4</v>
      </c>
      <c r="U134" s="76">
        <f t="shared" si="35"/>
        <v>2.8590251432142888E-2</v>
      </c>
    </row>
    <row r="135" spans="1:21">
      <c r="A135" s="4">
        <v>0.90900000000000003</v>
      </c>
      <c r="B135" s="4">
        <f t="shared" si="31"/>
        <v>0.58899999999999997</v>
      </c>
      <c r="C135" s="6">
        <f t="shared" si="32"/>
        <v>9.3450233600399084</v>
      </c>
      <c r="E135" s="4">
        <v>0.58899999999999997</v>
      </c>
      <c r="F135" s="72">
        <f t="shared" si="33"/>
        <v>2.5947136563876652</v>
      </c>
      <c r="G135" s="72">
        <f t="shared" si="34"/>
        <v>2.0522177328214868</v>
      </c>
      <c r="H135" s="73">
        <f t="shared" si="37"/>
        <v>0.12844972031388563</v>
      </c>
      <c r="I135" s="73">
        <f t="shared" si="41"/>
        <v>1.2844972031388573E-4</v>
      </c>
      <c r="J135" s="73">
        <f t="shared" si="38"/>
        <v>1.2811278092492054E-4</v>
      </c>
      <c r="K135" s="3">
        <f t="shared" si="39"/>
        <v>1.2828125061940313E-4</v>
      </c>
      <c r="L135" s="79">
        <f t="shared" si="40"/>
        <v>5.1302271098994601E-2</v>
      </c>
      <c r="N135" s="4">
        <v>0.44500000000000001</v>
      </c>
      <c r="O135" s="72">
        <f t="shared" si="24"/>
        <v>1.9603524229074889</v>
      </c>
      <c r="P135" s="72">
        <f t="shared" si="25"/>
        <v>1.6611924628169805</v>
      </c>
      <c r="Q135" s="73">
        <f t="shared" si="26"/>
        <v>0.18991238156970397</v>
      </c>
      <c r="R135" s="73">
        <f t="shared" si="36"/>
        <v>1.8991238156970414E-4</v>
      </c>
      <c r="S135" s="73">
        <f t="shared" si="27"/>
        <v>1.8937873499013568E-4</v>
      </c>
      <c r="T135" s="3">
        <f t="shared" si="28"/>
        <v>1.8964555827991991E-4</v>
      </c>
      <c r="U135" s="76">
        <f t="shared" si="35"/>
        <v>2.8779896990422809E-2</v>
      </c>
    </row>
    <row r="136" spans="1:21">
      <c r="A136" s="4">
        <v>0.91</v>
      </c>
      <c r="B136" s="4">
        <f t="shared" si="31"/>
        <v>0.59000000000000008</v>
      </c>
      <c r="C136" s="6">
        <f t="shared" si="32"/>
        <v>9.3336317784541496</v>
      </c>
      <c r="E136" s="4">
        <v>0.59</v>
      </c>
      <c r="F136" s="72">
        <f t="shared" si="33"/>
        <v>2.5991189427312773</v>
      </c>
      <c r="G136" s="72">
        <f t="shared" si="34"/>
        <v>2.0548443020281835</v>
      </c>
      <c r="H136" s="73">
        <f t="shared" si="37"/>
        <v>0.12811278092492043</v>
      </c>
      <c r="I136" s="73">
        <f t="shared" si="41"/>
        <v>1.2811278092492054E-4</v>
      </c>
      <c r="J136" s="73">
        <f t="shared" si="38"/>
        <v>1.2777686527447389E-4</v>
      </c>
      <c r="K136" s="3">
        <f t="shared" si="39"/>
        <v>1.2794482309969721E-4</v>
      </c>
      <c r="L136" s="79">
        <f t="shared" si="40"/>
        <v>5.1430215922094298E-2</v>
      </c>
      <c r="N136" s="4">
        <v>0.44600000000000001</v>
      </c>
      <c r="O136" s="72">
        <f t="shared" si="24"/>
        <v>1.9647577092511013</v>
      </c>
      <c r="P136" s="72">
        <f t="shared" si="25"/>
        <v>1.6640063801928062</v>
      </c>
      <c r="Q136" s="73">
        <f t="shared" si="26"/>
        <v>0.18937873499013552</v>
      </c>
      <c r="R136" s="73">
        <f t="shared" si="36"/>
        <v>1.8937873499013568E-4</v>
      </c>
      <c r="S136" s="73">
        <f t="shared" si="27"/>
        <v>1.8884688096018913E-4</v>
      </c>
      <c r="T136" s="3">
        <f t="shared" si="28"/>
        <v>1.891128079751624E-4</v>
      </c>
      <c r="U136" s="76">
        <f t="shared" si="35"/>
        <v>2.896900979839797E-2</v>
      </c>
    </row>
    <row r="137" spans="1:21">
      <c r="A137" s="4">
        <v>0.91100000000000003</v>
      </c>
      <c r="B137" s="4">
        <f t="shared" si="31"/>
        <v>0.59099999999999997</v>
      </c>
      <c r="C137" s="6">
        <f t="shared" si="32"/>
        <v>9.3222636222813939</v>
      </c>
      <c r="E137" s="4">
        <v>0.59099999999999997</v>
      </c>
      <c r="F137" s="72">
        <f t="shared" si="33"/>
        <v>2.6035242290748895</v>
      </c>
      <c r="G137" s="72">
        <f t="shared" si="34"/>
        <v>2.0574697763167653</v>
      </c>
      <c r="H137" s="73">
        <f t="shared" si="37"/>
        <v>0.12777686527447377</v>
      </c>
      <c r="I137" s="73">
        <f t="shared" si="41"/>
        <v>1.2777686527447389E-4</v>
      </c>
      <c r="J137" s="73">
        <f t="shared" si="38"/>
        <v>1.2744196964950872E-4</v>
      </c>
      <c r="K137" s="3">
        <f t="shared" si="39"/>
        <v>1.2760941746199129E-4</v>
      </c>
      <c r="L137" s="79">
        <f t="shared" si="40"/>
        <v>5.1557825339556287E-2</v>
      </c>
      <c r="N137" s="4">
        <v>0.44700000000000001</v>
      </c>
      <c r="O137" s="72">
        <f t="shared" si="24"/>
        <v>1.9691629955947136</v>
      </c>
      <c r="P137" s="72">
        <f t="shared" si="25"/>
        <v>1.6668187459241124</v>
      </c>
      <c r="Q137" s="73">
        <f t="shared" si="26"/>
        <v>0.18884688096018895</v>
      </c>
      <c r="R137" s="73">
        <f t="shared" si="36"/>
        <v>1.8884688096018913E-4</v>
      </c>
      <c r="S137" s="73">
        <f t="shared" si="27"/>
        <v>1.8831681198318255E-4</v>
      </c>
      <c r="T137" s="3">
        <f t="shared" si="28"/>
        <v>1.8858184647168582E-4</v>
      </c>
      <c r="U137" s="76">
        <f t="shared" si="35"/>
        <v>2.9157591644869654E-2</v>
      </c>
    </row>
    <row r="138" spans="1:21">
      <c r="A138" s="4">
        <v>0.91200000000000003</v>
      </c>
      <c r="B138" s="4">
        <f t="shared" si="31"/>
        <v>0.59200000000000008</v>
      </c>
      <c r="C138" s="6">
        <f t="shared" si="32"/>
        <v>9.3109188165747465</v>
      </c>
      <c r="E138" s="4">
        <v>0.59199999999999997</v>
      </c>
      <c r="F138" s="72">
        <f t="shared" si="33"/>
        <v>2.607929515418502</v>
      </c>
      <c r="G138" s="72">
        <f t="shared" si="34"/>
        <v>2.0600941579951604</v>
      </c>
      <c r="H138" s="73">
        <f t="shared" si="37"/>
        <v>0.1274419696495086</v>
      </c>
      <c r="I138" s="73">
        <f t="shared" si="41"/>
        <v>1.2744196964950872E-4</v>
      </c>
      <c r="J138" s="73">
        <f t="shared" si="38"/>
        <v>1.2710809035349283E-4</v>
      </c>
      <c r="K138" s="3">
        <f t="shared" si="39"/>
        <v>1.2727503000150079E-4</v>
      </c>
      <c r="L138" s="79">
        <f t="shared" si="40"/>
        <v>5.1685100369557785E-2</v>
      </c>
      <c r="N138" s="4">
        <v>0.44800000000000001</v>
      </c>
      <c r="O138" s="72">
        <f t="shared" si="24"/>
        <v>1.973568281938326</v>
      </c>
      <c r="P138" s="72">
        <f t="shared" si="25"/>
        <v>1.669629564334882</v>
      </c>
      <c r="Q138" s="73">
        <f t="shared" si="26"/>
        <v>0.18831681198318237</v>
      </c>
      <c r="R138" s="73">
        <f t="shared" si="36"/>
        <v>1.8831681198318255E-4</v>
      </c>
      <c r="S138" s="73">
        <f t="shared" si="27"/>
        <v>1.8778852060270435E-4</v>
      </c>
      <c r="T138" s="3">
        <f t="shared" si="28"/>
        <v>1.8805266629294345E-4</v>
      </c>
      <c r="U138" s="76">
        <f t="shared" si="35"/>
        <v>2.9345644311162596E-2</v>
      </c>
    </row>
    <row r="139" spans="1:21">
      <c r="A139" s="4">
        <v>0.91300000000000003</v>
      </c>
      <c r="B139" s="4">
        <f t="shared" si="31"/>
        <v>0.59299999999999997</v>
      </c>
      <c r="C139" s="6">
        <f t="shared" si="32"/>
        <v>9.2995972868234293</v>
      </c>
      <c r="E139" s="4">
        <v>0.59299999999999997</v>
      </c>
      <c r="F139" s="72">
        <f t="shared" si="33"/>
        <v>2.6123348017621142</v>
      </c>
      <c r="G139" s="72">
        <f t="shared" si="34"/>
        <v>2.0627174493625415</v>
      </c>
      <c r="H139" s="73">
        <f t="shared" si="37"/>
        <v>0.12710809035349271</v>
      </c>
      <c r="I139" s="73">
        <f t="shared" si="41"/>
        <v>1.2710809035349283E-4</v>
      </c>
      <c r="J139" s="73">
        <f t="shared" si="38"/>
        <v>1.2677522370630742E-4</v>
      </c>
      <c r="K139" s="3">
        <f t="shared" si="39"/>
        <v>1.2694165702990012E-4</v>
      </c>
      <c r="L139" s="79">
        <f t="shared" si="40"/>
        <v>5.1812042026587686E-2</v>
      </c>
      <c r="N139" s="4">
        <v>0.44900000000000001</v>
      </c>
      <c r="O139" s="72">
        <f t="shared" ref="O139:O154" si="42">N139/$C$4</f>
        <v>1.9779735682819384</v>
      </c>
      <c r="P139" s="72">
        <f t="shared" ref="P139:P154" si="43">O139^$C$5</f>
        <v>1.6724388397274257</v>
      </c>
      <c r="Q139" s="73">
        <f t="shared" ref="Q139:Q154" si="44">EXP(-P139)</f>
        <v>0.18778852060270418</v>
      </c>
      <c r="R139" s="73">
        <f t="shared" si="36"/>
        <v>1.8778852060270435E-4</v>
      </c>
      <c r="S139" s="73">
        <f t="shared" ref="S139:S153" si="45">(N140-N139)*Q140</f>
        <v>1.872619994023329E-4</v>
      </c>
      <c r="T139" s="3">
        <f t="shared" ref="T139:T153" si="46">(R139+S139)/2</f>
        <v>1.8752526000251861E-4</v>
      </c>
      <c r="U139" s="76">
        <f t="shared" si="35"/>
        <v>2.9533169571165113E-2</v>
      </c>
    </row>
    <row r="140" spans="1:21">
      <c r="A140" s="4">
        <v>0.91400000000000003</v>
      </c>
      <c r="B140" s="4">
        <f t="shared" ref="B140:B203" si="47">A140-$C$6</f>
        <v>0.59400000000000008</v>
      </c>
      <c r="C140" s="6">
        <f t="shared" ref="C140:C203" si="48">2*$C$3/(A140-2*$C$6)*L140</f>
        <v>9.2882989589477472</v>
      </c>
      <c r="E140" s="4">
        <v>0.59399999999999997</v>
      </c>
      <c r="F140" s="72">
        <f t="shared" ref="F140:F203" si="49">E140/$C$4</f>
        <v>2.6167400881057268</v>
      </c>
      <c r="G140" s="72">
        <f t="shared" ref="G140:G203" si="50">F140^$C$5</f>
        <v>2.0653396527093766</v>
      </c>
      <c r="H140" s="73">
        <f t="shared" si="37"/>
        <v>0.12677522370630731</v>
      </c>
      <c r="I140" s="73">
        <f t="shared" si="41"/>
        <v>1.2677522370630742E-4</v>
      </c>
      <c r="J140" s="73">
        <f t="shared" si="38"/>
        <v>1.2644336604415688E-4</v>
      </c>
      <c r="K140" s="3">
        <f t="shared" si="39"/>
        <v>1.2660929487523216E-4</v>
      </c>
      <c r="L140" s="79">
        <f t="shared" si="40"/>
        <v>5.1938651321462921E-2</v>
      </c>
      <c r="N140" s="4">
        <v>0.45</v>
      </c>
      <c r="O140" s="72">
        <f t="shared" si="42"/>
        <v>1.9823788546255507</v>
      </c>
      <c r="P140" s="72">
        <f t="shared" si="43"/>
        <v>1.6752465763825397</v>
      </c>
      <c r="Q140" s="73">
        <f t="shared" si="44"/>
        <v>0.18726199940233273</v>
      </c>
      <c r="R140" s="73">
        <f t="shared" si="36"/>
        <v>1.872619994023329E-4</v>
      </c>
      <c r="S140" s="73">
        <f t="shared" si="45"/>
        <v>1.8673724100535895E-4</v>
      </c>
      <c r="T140" s="3">
        <f t="shared" si="46"/>
        <v>1.8699962020384594E-4</v>
      </c>
      <c r="U140" s="76">
        <f t="shared" ref="U140:U153" si="51">T140+U139</f>
        <v>2.972016919136896E-2</v>
      </c>
    </row>
    <row r="141" spans="1:21">
      <c r="A141" s="4">
        <v>0.91500000000000004</v>
      </c>
      <c r="B141" s="4">
        <f t="shared" si="47"/>
        <v>0.59499999999999997</v>
      </c>
      <c r="C141" s="6">
        <f t="shared" si="48"/>
        <v>9.2770237592941527</v>
      </c>
      <c r="E141" s="4">
        <v>0.59499999999999997</v>
      </c>
      <c r="F141" s="72">
        <f t="shared" si="49"/>
        <v>2.6211453744493389</v>
      </c>
      <c r="G141" s="72">
        <f t="shared" si="50"/>
        <v>2.0679607703174732</v>
      </c>
      <c r="H141" s="73">
        <f t="shared" si="37"/>
        <v>0.12644336604415676</v>
      </c>
      <c r="I141" s="73">
        <f t="shared" si="41"/>
        <v>1.2644336604415688E-4</v>
      </c>
      <c r="J141" s="73">
        <f t="shared" si="38"/>
        <v>1.2611251371947839E-4</v>
      </c>
      <c r="K141" s="3">
        <f t="shared" si="39"/>
        <v>1.2627793988181764E-4</v>
      </c>
      <c r="L141" s="79">
        <f t="shared" si="40"/>
        <v>5.206492926134474E-2</v>
      </c>
      <c r="N141" s="4">
        <v>0.45100000000000001</v>
      </c>
      <c r="O141" s="72">
        <f t="shared" si="42"/>
        <v>1.9867841409691629</v>
      </c>
      <c r="P141" s="72">
        <f t="shared" si="43"/>
        <v>1.6780527785596593</v>
      </c>
      <c r="Q141" s="73">
        <f t="shared" si="44"/>
        <v>0.18673724100535879</v>
      </c>
      <c r="R141" s="73">
        <f t="shared" si="36"/>
        <v>1.8673724100535895E-4</v>
      </c>
      <c r="S141" s="73">
        <f t="shared" si="45"/>
        <v>1.8621423807451025E-4</v>
      </c>
      <c r="T141" s="3">
        <f t="shared" si="46"/>
        <v>1.864757395399346E-4</v>
      </c>
      <c r="U141" s="76">
        <f t="shared" si="51"/>
        <v>2.9906644930908895E-2</v>
      </c>
    </row>
    <row r="142" spans="1:21">
      <c r="A142" s="4">
        <v>0.91600000000000004</v>
      </c>
      <c r="B142" s="4">
        <f t="shared" si="47"/>
        <v>0.59600000000000009</v>
      </c>
      <c r="C142" s="6">
        <f t="shared" si="48"/>
        <v>9.2657716146304008</v>
      </c>
      <c r="E142" s="4">
        <v>0.59599999999999997</v>
      </c>
      <c r="F142" s="72">
        <f t="shared" si="49"/>
        <v>2.6255506607929515</v>
      </c>
      <c r="G142" s="72">
        <f t="shared" si="50"/>
        <v>2.0705808044600289</v>
      </c>
      <c r="H142" s="73">
        <f t="shared" si="37"/>
        <v>0.12611251371947826</v>
      </c>
      <c r="I142" s="73">
        <f t="shared" si="41"/>
        <v>1.2611251371947839E-4</v>
      </c>
      <c r="J142" s="73">
        <f t="shared" si="38"/>
        <v>1.2578266310085299E-4</v>
      </c>
      <c r="K142" s="3">
        <f t="shared" si="39"/>
        <v>1.259475884101657E-4</v>
      </c>
      <c r="L142" s="79">
        <f t="shared" si="40"/>
        <v>5.2190876849754909E-2</v>
      </c>
      <c r="N142" s="4">
        <v>0.45200000000000001</v>
      </c>
      <c r="O142" s="72">
        <f t="shared" si="42"/>
        <v>1.9911894273127753</v>
      </c>
      <c r="P142" s="72">
        <f t="shared" si="43"/>
        <v>1.680857450497014</v>
      </c>
      <c r="Q142" s="73">
        <f t="shared" si="44"/>
        <v>0.1862142380745101</v>
      </c>
      <c r="R142" s="73">
        <f t="shared" si="36"/>
        <v>1.8621423807451025E-4</v>
      </c>
      <c r="S142" s="73">
        <f t="shared" si="45"/>
        <v>1.856929833116789E-4</v>
      </c>
      <c r="T142" s="3">
        <f t="shared" si="46"/>
        <v>1.8595361069309458E-4</v>
      </c>
      <c r="U142" s="76">
        <f t="shared" si="51"/>
        <v>3.0092598541601991E-2</v>
      </c>
    </row>
    <row r="143" spans="1:21">
      <c r="A143" s="4">
        <v>0.91700000000000004</v>
      </c>
      <c r="B143" s="4">
        <f t="shared" si="47"/>
        <v>0.59699999999999998</v>
      </c>
      <c r="C143" s="6">
        <f t="shared" si="48"/>
        <v>9.254542452140786</v>
      </c>
      <c r="E143" s="4">
        <v>0.59699999999999998</v>
      </c>
      <c r="F143" s="72">
        <f t="shared" si="49"/>
        <v>2.6299559471365637</v>
      </c>
      <c r="G143" s="72">
        <f t="shared" si="50"/>
        <v>2.0731997574016758</v>
      </c>
      <c r="H143" s="73">
        <f t="shared" si="37"/>
        <v>0.12578266310085287</v>
      </c>
      <c r="I143" s="73">
        <f t="shared" si="41"/>
        <v>1.2578266310085299E-4</v>
      </c>
      <c r="J143" s="73">
        <f t="shared" si="38"/>
        <v>1.2545381057291676E-4</v>
      </c>
      <c r="K143" s="3">
        <f t="shared" si="39"/>
        <v>1.2561823683688488E-4</v>
      </c>
      <c r="L143" s="79">
        <f t="shared" si="40"/>
        <v>5.2316495086591794E-2</v>
      </c>
      <c r="N143" s="4">
        <v>0.45300000000000001</v>
      </c>
      <c r="O143" s="72">
        <f t="shared" si="42"/>
        <v>1.9955947136563876</v>
      </c>
      <c r="P143" s="72">
        <f t="shared" si="43"/>
        <v>1.6836605964117788</v>
      </c>
      <c r="Q143" s="73">
        <f t="shared" si="44"/>
        <v>0.18569298331167874</v>
      </c>
      <c r="R143" s="73">
        <f t="shared" ref="R143:R153" si="52">(N144-N143)*Q143</f>
        <v>1.856929833116789E-4</v>
      </c>
      <c r="S143" s="73">
        <f t="shared" si="45"/>
        <v>1.8517346945765085E-4</v>
      </c>
      <c r="T143" s="3">
        <f t="shared" si="46"/>
        <v>1.8543322638466488E-4</v>
      </c>
      <c r="U143" s="76">
        <f t="shared" si="51"/>
        <v>3.0278031767986654E-2</v>
      </c>
    </row>
    <row r="144" spans="1:21">
      <c r="A144" s="4">
        <v>0.91800000000000004</v>
      </c>
      <c r="B144" s="4">
        <f t="shared" si="47"/>
        <v>0.59800000000000009</v>
      </c>
      <c r="C144" s="6">
        <f t="shared" si="48"/>
        <v>9.2433361994214849</v>
      </c>
      <c r="E144" s="4">
        <v>0.59799999999999998</v>
      </c>
      <c r="F144" s="72">
        <f t="shared" si="49"/>
        <v>2.6343612334801758</v>
      </c>
      <c r="G144" s="72">
        <f t="shared" si="50"/>
        <v>2.0758176313985275</v>
      </c>
      <c r="H144" s="73">
        <f t="shared" si="37"/>
        <v>0.12545381057291666</v>
      </c>
      <c r="I144" s="73">
        <f t="shared" si="41"/>
        <v>1.2545381057291676E-4</v>
      </c>
      <c r="J144" s="73">
        <f t="shared" si="38"/>
        <v>1.2512595253627259E-4</v>
      </c>
      <c r="K144" s="3">
        <f t="shared" si="39"/>
        <v>1.2528988155459468E-4</v>
      </c>
      <c r="L144" s="79">
        <f t="shared" si="40"/>
        <v>5.2441784968146388E-2</v>
      </c>
      <c r="N144" s="4">
        <v>0.45400000000000001</v>
      </c>
      <c r="O144" s="72">
        <f t="shared" si="42"/>
        <v>2</v>
      </c>
      <c r="P144" s="72">
        <f t="shared" si="43"/>
        <v>1.6864622205002251</v>
      </c>
      <c r="Q144" s="73">
        <f t="shared" si="44"/>
        <v>0.18517346945765067</v>
      </c>
      <c r="R144" s="73">
        <f t="shared" si="52"/>
        <v>1.8517346945765085E-4</v>
      </c>
      <c r="S144" s="73">
        <f t="shared" si="45"/>
        <v>1.8465568929183781E-4</v>
      </c>
      <c r="T144" s="3">
        <f t="shared" si="46"/>
        <v>1.8491457937474433E-4</v>
      </c>
      <c r="U144" s="76">
        <f t="shared" si="51"/>
        <v>3.0462946347361398E-2</v>
      </c>
    </row>
    <row r="145" spans="1:21">
      <c r="A145" s="4">
        <v>0.91900000000000004</v>
      </c>
      <c r="B145" s="4">
        <f t="shared" si="47"/>
        <v>0.59899999999999998</v>
      </c>
      <c r="C145" s="6">
        <f t="shared" si="48"/>
        <v>9.2321527844759608</v>
      </c>
      <c r="E145" s="4">
        <v>0.59899999999999998</v>
      </c>
      <c r="F145" s="72">
        <f t="shared" si="49"/>
        <v>2.6387665198237884</v>
      </c>
      <c r="G145" s="72">
        <f t="shared" si="50"/>
        <v>2.0784344286982264</v>
      </c>
      <c r="H145" s="73">
        <f t="shared" si="37"/>
        <v>0.12512595253627248</v>
      </c>
      <c r="I145" s="73">
        <f t="shared" si="41"/>
        <v>1.2512595253627259E-4</v>
      </c>
      <c r="J145" s="73">
        <f t="shared" si="38"/>
        <v>1.2479908540740265E-4</v>
      </c>
      <c r="K145" s="3">
        <f t="shared" si="39"/>
        <v>1.2496251897183762E-4</v>
      </c>
      <c r="L145" s="79">
        <f t="shared" si="40"/>
        <v>5.2566747487118225E-2</v>
      </c>
      <c r="N145" s="4">
        <v>0.45500000000000002</v>
      </c>
      <c r="O145" s="72">
        <f t="shared" si="42"/>
        <v>2.0044052863436121</v>
      </c>
      <c r="P145" s="72">
        <f t="shared" si="43"/>
        <v>1.6892623269378706</v>
      </c>
      <c r="Q145" s="73">
        <f t="shared" si="44"/>
        <v>0.18465568929183765</v>
      </c>
      <c r="R145" s="73">
        <f t="shared" si="52"/>
        <v>1.8465568929183781E-4</v>
      </c>
      <c r="S145" s="73">
        <f t="shared" si="45"/>
        <v>1.841396356320117E-4</v>
      </c>
      <c r="T145" s="3">
        <f t="shared" si="46"/>
        <v>1.8439766246192477E-4</v>
      </c>
      <c r="U145" s="76">
        <f t="shared" si="51"/>
        <v>3.0647344009823323E-2</v>
      </c>
    </row>
    <row r="146" spans="1:21">
      <c r="A146" s="4">
        <v>0.92</v>
      </c>
      <c r="B146" s="4">
        <f t="shared" si="47"/>
        <v>0.60000000000000009</v>
      </c>
      <c r="C146" s="6">
        <f t="shared" si="48"/>
        <v>9.2209921357104623</v>
      </c>
      <c r="E146" s="4">
        <v>0.6</v>
      </c>
      <c r="F146" s="72">
        <f t="shared" si="49"/>
        <v>2.6431718061674006</v>
      </c>
      <c r="G146" s="72">
        <f t="shared" si="50"/>
        <v>2.0810501515399888</v>
      </c>
      <c r="H146" s="73">
        <f t="shared" si="37"/>
        <v>0.12479908540740255</v>
      </c>
      <c r="I146" s="73">
        <f t="shared" si="41"/>
        <v>1.2479908540740265E-4</v>
      </c>
      <c r="J146" s="73">
        <f t="shared" si="38"/>
        <v>1.2447320561858176E-4</v>
      </c>
      <c r="K146" s="3">
        <f t="shared" si="39"/>
        <v>1.2463614551299219E-4</v>
      </c>
      <c r="L146" s="79">
        <f t="shared" si="40"/>
        <v>5.269138363263122E-2</v>
      </c>
      <c r="N146" s="4">
        <v>0.45600000000000002</v>
      </c>
      <c r="O146" s="72">
        <f t="shared" si="42"/>
        <v>2.0088105726872247</v>
      </c>
      <c r="P146" s="72">
        <f t="shared" si="43"/>
        <v>1.6920609198796273</v>
      </c>
      <c r="Q146" s="73">
        <f t="shared" si="44"/>
        <v>0.18413963563201152</v>
      </c>
      <c r="R146" s="73">
        <f t="shared" si="52"/>
        <v>1.841396356320117E-4</v>
      </c>
      <c r="S146" s="73">
        <f t="shared" si="45"/>
        <v>1.8362530133404117E-4</v>
      </c>
      <c r="T146" s="3">
        <f t="shared" si="46"/>
        <v>1.8388246848302642E-4</v>
      </c>
      <c r="U146" s="76">
        <f t="shared" si="51"/>
        <v>3.0831226478306349E-2</v>
      </c>
    </row>
    <row r="147" spans="1:21">
      <c r="A147" s="4">
        <v>0.92100000000000004</v>
      </c>
      <c r="B147" s="4">
        <f t="shared" si="47"/>
        <v>0.60099999999999998</v>
      </c>
      <c r="C147" s="6">
        <f t="shared" si="48"/>
        <v>9.2098541819296109</v>
      </c>
      <c r="E147" s="4">
        <v>0.60099999999999998</v>
      </c>
      <c r="F147" s="72">
        <f t="shared" si="49"/>
        <v>2.6475770925110131</v>
      </c>
      <c r="G147" s="72">
        <f t="shared" si="50"/>
        <v>2.08366480215465</v>
      </c>
      <c r="H147" s="73">
        <f t="shared" si="37"/>
        <v>0.12447320561858165</v>
      </c>
      <c r="I147" s="73">
        <f t="shared" si="41"/>
        <v>1.2447320561858176E-4</v>
      </c>
      <c r="J147" s="73">
        <f t="shared" si="38"/>
        <v>1.2414830961779061E-4</v>
      </c>
      <c r="K147" s="3">
        <f t="shared" si="39"/>
        <v>1.2431075761818618E-4</v>
      </c>
      <c r="L147" s="79">
        <f t="shared" si="40"/>
        <v>5.2815694390249406E-2</v>
      </c>
      <c r="N147" s="4">
        <v>0.45700000000000002</v>
      </c>
      <c r="O147" s="72">
        <f t="shared" si="42"/>
        <v>2.0132158590308369</v>
      </c>
      <c r="P147" s="72">
        <f t="shared" si="43"/>
        <v>1.6948580034599472</v>
      </c>
      <c r="Q147" s="73">
        <f t="shared" si="44"/>
        <v>0.18362530133404101</v>
      </c>
      <c r="R147" s="73">
        <f t="shared" si="52"/>
        <v>1.8362530133404117E-4</v>
      </c>
      <c r="S147" s="73">
        <f t="shared" si="45"/>
        <v>1.8311267929163055E-4</v>
      </c>
      <c r="T147" s="3">
        <f t="shared" si="46"/>
        <v>1.8336899031283586E-4</v>
      </c>
      <c r="U147" s="76">
        <f t="shared" si="51"/>
        <v>3.1014595468619184E-2</v>
      </c>
    </row>
    <row r="148" spans="1:21">
      <c r="A148" s="4">
        <v>0.92200000000000004</v>
      </c>
      <c r="B148" s="4">
        <f t="shared" si="47"/>
        <v>0.60200000000000009</v>
      </c>
      <c r="C148" s="6">
        <f t="shared" si="48"/>
        <v>9.198738852332049</v>
      </c>
      <c r="E148" s="4">
        <v>0.60199999999999998</v>
      </c>
      <c r="F148" s="72">
        <f t="shared" si="49"/>
        <v>2.6519823788546253</v>
      </c>
      <c r="G148" s="72">
        <f t="shared" si="50"/>
        <v>2.0862783827647107</v>
      </c>
      <c r="H148" s="73">
        <f t="shared" si="37"/>
        <v>0.12414830961779051</v>
      </c>
      <c r="I148" s="73">
        <f t="shared" si="41"/>
        <v>1.2414830961779061E-4</v>
      </c>
      <c r="J148" s="73">
        <f t="shared" si="38"/>
        <v>1.2382439386863036E-4</v>
      </c>
      <c r="K148" s="3">
        <f t="shared" si="39"/>
        <v>1.2398635174321049E-4</v>
      </c>
      <c r="L148" s="79">
        <f t="shared" si="40"/>
        <v>5.2939680741992616E-2</v>
      </c>
      <c r="N148" s="4">
        <v>0.45800000000000002</v>
      </c>
      <c r="O148" s="72">
        <f t="shared" si="42"/>
        <v>2.0176211453744495</v>
      </c>
      <c r="P148" s="72">
        <f t="shared" si="43"/>
        <v>1.6976535817929694</v>
      </c>
      <c r="Q148" s="73">
        <f t="shared" si="44"/>
        <v>0.18311267929163039</v>
      </c>
      <c r="R148" s="73">
        <f t="shared" si="52"/>
        <v>1.8311267929163055E-4</v>
      </c>
      <c r="S148" s="73">
        <f t="shared" si="45"/>
        <v>1.8260176243606123E-4</v>
      </c>
      <c r="T148" s="3">
        <f t="shared" si="46"/>
        <v>1.828572208638459E-4</v>
      </c>
      <c r="U148" s="76">
        <f t="shared" si="51"/>
        <v>3.119745268948303E-2</v>
      </c>
    </row>
    <row r="149" spans="1:21">
      <c r="A149" s="4">
        <v>0.92300000000000004</v>
      </c>
      <c r="B149" s="4">
        <f t="shared" si="47"/>
        <v>0.60299999999999998</v>
      </c>
      <c r="C149" s="6">
        <f t="shared" si="48"/>
        <v>9.1876460765061836</v>
      </c>
      <c r="E149" s="4">
        <v>0.60299999999999998</v>
      </c>
      <c r="F149" s="72">
        <f t="shared" si="49"/>
        <v>2.6563876651982379</v>
      </c>
      <c r="G149" s="72">
        <f t="shared" si="50"/>
        <v>2.0888908955843815</v>
      </c>
      <c r="H149" s="73">
        <f t="shared" si="37"/>
        <v>0.12382439386863024</v>
      </c>
      <c r="I149" s="73">
        <f t="shared" si="41"/>
        <v>1.2382439386863036E-4</v>
      </c>
      <c r="J149" s="73">
        <f t="shared" si="38"/>
        <v>1.2350145485023737E-4</v>
      </c>
      <c r="K149" s="3">
        <f t="shared" si="39"/>
        <v>1.2366292435943385E-4</v>
      </c>
      <c r="L149" s="79">
        <f t="shared" si="40"/>
        <v>5.3063343666352049E-2</v>
      </c>
      <c r="N149" s="4">
        <v>0.45900000000000002</v>
      </c>
      <c r="O149" s="72">
        <f t="shared" si="42"/>
        <v>2.0220264317180616</v>
      </c>
      <c r="P149" s="72">
        <f t="shared" si="43"/>
        <v>1.7004476589726616</v>
      </c>
      <c r="Q149" s="73">
        <f t="shared" si="44"/>
        <v>0.18260176243606108</v>
      </c>
      <c r="R149" s="73">
        <f t="shared" si="52"/>
        <v>1.8260176243606123E-4</v>
      </c>
      <c r="S149" s="73">
        <f t="shared" si="45"/>
        <v>1.8209254373593485E-4</v>
      </c>
      <c r="T149" s="3">
        <f t="shared" si="46"/>
        <v>1.8234715308599806E-4</v>
      </c>
      <c r="U149" s="76">
        <f t="shared" si="51"/>
        <v>3.1379799842569028E-2</v>
      </c>
    </row>
    <row r="150" spans="1:21">
      <c r="A150" s="4">
        <v>0.92400000000000004</v>
      </c>
      <c r="B150" s="4">
        <f t="shared" si="47"/>
        <v>0.60400000000000009</v>
      </c>
      <c r="C150" s="6">
        <f t="shared" si="48"/>
        <v>9.1765757844259941</v>
      </c>
      <c r="E150" s="4">
        <v>0.60399999999999998</v>
      </c>
      <c r="F150" s="72">
        <f t="shared" si="49"/>
        <v>2.66079295154185</v>
      </c>
      <c r="G150" s="72">
        <f t="shared" si="50"/>
        <v>2.0915023428196262</v>
      </c>
      <c r="H150" s="73">
        <f t="shared" si="37"/>
        <v>0.12350145485023727</v>
      </c>
      <c r="I150" s="73">
        <f t="shared" si="41"/>
        <v>1.2350145485023737E-4</v>
      </c>
      <c r="J150" s="73">
        <f t="shared" si="38"/>
        <v>1.2317948905719847E-4</v>
      </c>
      <c r="K150" s="3">
        <f t="shared" si="39"/>
        <v>1.2334047195371791E-4</v>
      </c>
      <c r="L150" s="79">
        <f t="shared" si="40"/>
        <v>5.3186684138305768E-2</v>
      </c>
      <c r="N150" s="4">
        <v>0.46</v>
      </c>
      <c r="O150" s="72">
        <f t="shared" si="42"/>
        <v>2.0264317180616742</v>
      </c>
      <c r="P150" s="72">
        <f t="shared" si="43"/>
        <v>1.7032402390729653</v>
      </c>
      <c r="Q150" s="73">
        <f t="shared" si="44"/>
        <v>0.1820925437359347</v>
      </c>
      <c r="R150" s="73">
        <f t="shared" si="52"/>
        <v>1.8209254373593485E-4</v>
      </c>
      <c r="S150" s="73">
        <f t="shared" si="45"/>
        <v>1.8158501619691932E-4</v>
      </c>
      <c r="T150" s="3">
        <f t="shared" si="46"/>
        <v>1.8183877996642709E-4</v>
      </c>
      <c r="U150" s="76">
        <f t="shared" si="51"/>
        <v>3.1561638622535457E-2</v>
      </c>
    </row>
    <row r="151" spans="1:21">
      <c r="A151" s="4">
        <v>0.92500000000000004</v>
      </c>
      <c r="B151" s="4">
        <f t="shared" si="47"/>
        <v>0.60499999999999998</v>
      </c>
      <c r="C151" s="6">
        <f t="shared" si="48"/>
        <v>9.1655279064469131</v>
      </c>
      <c r="E151" s="4">
        <v>0.60499999999999998</v>
      </c>
      <c r="F151" s="72">
        <f t="shared" si="49"/>
        <v>2.6651982378854622</v>
      </c>
      <c r="G151" s="72">
        <f t="shared" si="50"/>
        <v>2.0941127266682091</v>
      </c>
      <c r="H151" s="73">
        <f t="shared" si="37"/>
        <v>0.12317948905719836</v>
      </c>
      <c r="I151" s="73">
        <f t="shared" si="41"/>
        <v>1.2317948905719847E-4</v>
      </c>
      <c r="J151" s="73">
        <f t="shared" si="38"/>
        <v>1.2285849299946709E-4</v>
      </c>
      <c r="K151" s="3">
        <f t="shared" si="39"/>
        <v>1.2301899102833277E-4</v>
      </c>
      <c r="L151" s="79">
        <f t="shared" si="40"/>
        <v>5.3309703129334099E-2</v>
      </c>
      <c r="N151" s="4">
        <v>0.46100000000000002</v>
      </c>
      <c r="O151" s="72">
        <f t="shared" si="42"/>
        <v>2.0308370044052864</v>
      </c>
      <c r="P151" s="72">
        <f t="shared" si="43"/>
        <v>1.7060313261479347</v>
      </c>
      <c r="Q151" s="73">
        <f t="shared" si="44"/>
        <v>0.18158501619691916</v>
      </c>
      <c r="R151" s="73">
        <f t="shared" si="52"/>
        <v>1.8158501619691932E-4</v>
      </c>
      <c r="S151" s="73">
        <f t="shared" si="45"/>
        <v>1.810791728614965E-4</v>
      </c>
      <c r="T151" s="3">
        <f t="shared" si="46"/>
        <v>1.813320945292079E-4</v>
      </c>
      <c r="U151" s="76">
        <f t="shared" si="51"/>
        <v>3.1742970717064667E-2</v>
      </c>
    </row>
    <row r="152" spans="1:21">
      <c r="A152" s="4">
        <v>0.92600000000000005</v>
      </c>
      <c r="B152" s="4">
        <f t="shared" si="47"/>
        <v>0.60600000000000009</v>
      </c>
      <c r="C152" s="6">
        <f t="shared" si="48"/>
        <v>9.1545023733017956</v>
      </c>
      <c r="E152" s="4">
        <v>0.60599999999999998</v>
      </c>
      <c r="F152" s="72">
        <f t="shared" si="49"/>
        <v>2.6696035242290748</v>
      </c>
      <c r="G152" s="72">
        <f t="shared" si="50"/>
        <v>2.096722049319736</v>
      </c>
      <c r="H152" s="73">
        <f t="shared" si="37"/>
        <v>0.12285849299946699</v>
      </c>
      <c r="I152" s="73">
        <f t="shared" si="41"/>
        <v>1.2285849299946709E-4</v>
      </c>
      <c r="J152" s="73">
        <f t="shared" si="38"/>
        <v>1.2253846320227986E-4</v>
      </c>
      <c r="K152" s="3">
        <f t="shared" si="39"/>
        <v>1.2269847810087348E-4</v>
      </c>
      <c r="L152" s="79">
        <f t="shared" si="40"/>
        <v>5.3432401607434975E-2</v>
      </c>
      <c r="N152" s="4">
        <v>0.46200000000000002</v>
      </c>
      <c r="O152" s="72">
        <f t="shared" si="42"/>
        <v>2.0352422907488985</v>
      </c>
      <c r="P152" s="72">
        <f t="shared" si="43"/>
        <v>1.7088209242318786</v>
      </c>
      <c r="Q152" s="73">
        <f t="shared" si="44"/>
        <v>0.18107917286149633</v>
      </c>
      <c r="R152" s="73">
        <f t="shared" si="52"/>
        <v>1.810791728614965E-4</v>
      </c>
      <c r="S152" s="73">
        <f t="shared" si="45"/>
        <v>1.8057500680871222E-4</v>
      </c>
      <c r="T152" s="3">
        <f t="shared" si="46"/>
        <v>1.8082708983510436E-4</v>
      </c>
      <c r="U152" s="76">
        <f t="shared" si="51"/>
        <v>3.1923797806899773E-2</v>
      </c>
    </row>
    <row r="153" spans="1:21">
      <c r="A153" s="4">
        <v>0.92700000000000005</v>
      </c>
      <c r="B153" s="4">
        <f t="shared" si="47"/>
        <v>0.60699999999999998</v>
      </c>
      <c r="C153" s="6">
        <f t="shared" si="48"/>
        <v>9.1434991160969279</v>
      </c>
      <c r="E153" s="4">
        <v>0.60699999999999998</v>
      </c>
      <c r="F153" s="72">
        <f t="shared" si="49"/>
        <v>2.6740088105726869</v>
      </c>
      <c r="G153" s="72">
        <f t="shared" si="50"/>
        <v>2.0993303129556988</v>
      </c>
      <c r="H153" s="73">
        <f t="shared" si="37"/>
        <v>0.12253846320227976</v>
      </c>
      <c r="I153" s="73">
        <f t="shared" si="41"/>
        <v>1.2253846320227986E-4</v>
      </c>
      <c r="J153" s="73">
        <f t="shared" si="38"/>
        <v>1.2221939620607336E-4</v>
      </c>
      <c r="K153" s="3">
        <f t="shared" si="39"/>
        <v>1.2237892970417663E-4</v>
      </c>
      <c r="L153" s="79">
        <f t="shared" si="40"/>
        <v>5.3554780537139149E-2</v>
      </c>
      <c r="N153" s="4">
        <v>0.46300000000000002</v>
      </c>
      <c r="O153" s="72">
        <f t="shared" si="42"/>
        <v>2.0396475770925111</v>
      </c>
      <c r="P153" s="72">
        <f t="shared" si="43"/>
        <v>1.7116090373394981</v>
      </c>
      <c r="Q153" s="73">
        <f t="shared" si="44"/>
        <v>0.18057500680871205</v>
      </c>
      <c r="R153" s="73">
        <f t="shared" si="52"/>
        <v>1.8057500680871222E-4</v>
      </c>
      <c r="S153" s="73">
        <f t="shared" si="45"/>
        <v>1.8007251115392887E-4</v>
      </c>
      <c r="T153" s="3">
        <f t="shared" si="46"/>
        <v>1.8032375898132053E-4</v>
      </c>
      <c r="U153" s="76">
        <f t="shared" si="51"/>
        <v>3.2104121565881091E-2</v>
      </c>
    </row>
    <row r="154" spans="1:21">
      <c r="A154" s="4">
        <v>0.92800000000000005</v>
      </c>
      <c r="B154" s="4">
        <f t="shared" si="47"/>
        <v>0.6080000000000001</v>
      </c>
      <c r="C154" s="6">
        <f t="shared" si="48"/>
        <v>9.1325180663081369</v>
      </c>
      <c r="E154" s="4">
        <v>0.60799999999999998</v>
      </c>
      <c r="F154" s="72">
        <f t="shared" si="49"/>
        <v>2.6784140969162995</v>
      </c>
      <c r="G154" s="72">
        <f t="shared" si="50"/>
        <v>2.1019375197495207</v>
      </c>
      <c r="H154" s="73">
        <f t="shared" si="37"/>
        <v>0.12221939620607325</v>
      </c>
      <c r="I154" s="73">
        <f t="shared" si="41"/>
        <v>1.2221939620607336E-4</v>
      </c>
      <c r="J154" s="73">
        <f t="shared" si="38"/>
        <v>1.2190128856640228E-4</v>
      </c>
      <c r="K154" s="3">
        <f t="shared" si="39"/>
        <v>1.2206034238623783E-4</v>
      </c>
      <c r="L154" s="79">
        <f t="shared" si="40"/>
        <v>5.3676840879525387E-2</v>
      </c>
      <c r="N154" s="4">
        <v>0.46400000000000002</v>
      </c>
      <c r="O154" s="72">
        <f t="shared" si="42"/>
        <v>2.0440528634361232</v>
      </c>
      <c r="P154" s="72">
        <f t="shared" si="43"/>
        <v>1.7143956694660236</v>
      </c>
      <c r="Q154" s="73">
        <f t="shared" si="44"/>
        <v>0.18007251115392872</v>
      </c>
      <c r="R154" s="73">
        <f>(E11-N154)*Q154</f>
        <v>1.8007251115392887E-4</v>
      </c>
      <c r="S154" s="73">
        <f>(E11-N154)*H11</f>
        <v>1.7957167904857933E-4</v>
      </c>
      <c r="T154" s="3">
        <f>(R154+S154)/2</f>
        <v>1.798220951012541E-4</v>
      </c>
      <c r="U154" s="76">
        <f>T154+U153</f>
        <v>3.2283943660982348E-2</v>
      </c>
    </row>
    <row r="155" spans="1:21">
      <c r="A155" s="4">
        <v>0.92900000000000005</v>
      </c>
      <c r="B155" s="4">
        <f t="shared" si="47"/>
        <v>0.60899999999999999</v>
      </c>
      <c r="C155" s="6">
        <f t="shared" si="48"/>
        <v>9.1215591557769553</v>
      </c>
      <c r="E155" s="4">
        <v>0.60899999999999999</v>
      </c>
      <c r="F155" s="72">
        <f t="shared" si="49"/>
        <v>2.6828193832599116</v>
      </c>
      <c r="G155" s="72">
        <f t="shared" si="50"/>
        <v>2.1045436718665953</v>
      </c>
      <c r="H155" s="73">
        <f t="shared" si="37"/>
        <v>0.12190128856640217</v>
      </c>
      <c r="I155" s="73">
        <f t="shared" si="41"/>
        <v>1.2190128856640228E-4</v>
      </c>
      <c r="J155" s="73">
        <f t="shared" si="38"/>
        <v>1.2158413685385719E-4</v>
      </c>
      <c r="K155" s="3">
        <f t="shared" si="39"/>
        <v>1.2174271271012974E-4</v>
      </c>
      <c r="L155" s="79">
        <f t="shared" si="40"/>
        <v>5.3798583592235515E-2</v>
      </c>
    </row>
    <row r="156" spans="1:21">
      <c r="A156" s="4">
        <v>0.93</v>
      </c>
      <c r="B156" s="4">
        <f t="shared" si="47"/>
        <v>0.6100000000000001</v>
      </c>
      <c r="C156" s="6">
        <f t="shared" si="48"/>
        <v>9.1106223167068361</v>
      </c>
      <c r="E156" s="4">
        <v>0.61</v>
      </c>
      <c r="F156" s="72">
        <f t="shared" si="49"/>
        <v>2.6872246696035242</v>
      </c>
      <c r="G156" s="72">
        <f t="shared" si="50"/>
        <v>2.1071487714643338</v>
      </c>
      <c r="H156" s="73">
        <f t="shared" si="37"/>
        <v>0.12158413685385708</v>
      </c>
      <c r="I156" s="73">
        <f t="shared" si="41"/>
        <v>1.2158413685385719E-4</v>
      </c>
      <c r="J156" s="73">
        <f t="shared" si="38"/>
        <v>1.2126793765398347E-4</v>
      </c>
      <c r="K156" s="3">
        <f t="shared" si="39"/>
        <v>1.2142603725392033E-4</v>
      </c>
      <c r="L156" s="79">
        <f t="shared" si="40"/>
        <v>5.3920009629489438E-2</v>
      </c>
    </row>
    <row r="157" spans="1:21">
      <c r="A157" s="4">
        <v>0.93100000000000005</v>
      </c>
      <c r="B157" s="4">
        <f t="shared" si="47"/>
        <v>0.61099999999999999</v>
      </c>
      <c r="C157" s="6">
        <f t="shared" si="48"/>
        <v>9.0997074816594541</v>
      </c>
      <c r="E157" s="4">
        <v>0.61099999999999999</v>
      </c>
      <c r="F157" s="72">
        <f t="shared" si="49"/>
        <v>2.6916299559471364</v>
      </c>
      <c r="G157" s="72">
        <f t="shared" si="50"/>
        <v>2.1097528206922047</v>
      </c>
      <c r="H157" s="73">
        <f t="shared" si="37"/>
        <v>0.12126793765398336</v>
      </c>
      <c r="I157" s="73">
        <f t="shared" si="41"/>
        <v>1.2126793765398347E-4</v>
      </c>
      <c r="J157" s="73">
        <f t="shared" si="38"/>
        <v>1.2095268756720057E-4</v>
      </c>
      <c r="K157" s="3">
        <f t="shared" si="39"/>
        <v>1.2111031261059202E-4</v>
      </c>
      <c r="L157" s="79">
        <f t="shared" si="40"/>
        <v>5.4041119942100029E-2</v>
      </c>
    </row>
    <row r="158" spans="1:21">
      <c r="A158" s="4">
        <v>0.93200000000000005</v>
      </c>
      <c r="B158" s="4">
        <f t="shared" si="47"/>
        <v>0.6120000000000001</v>
      </c>
      <c r="C158" s="6">
        <f t="shared" si="48"/>
        <v>9.0888145835510663</v>
      </c>
      <c r="E158" s="4">
        <v>0.61199999999999999</v>
      </c>
      <c r="F158" s="72">
        <f t="shared" si="49"/>
        <v>2.696035242290749</v>
      </c>
      <c r="G158" s="72">
        <f t="shared" si="50"/>
        <v>2.1123558216917777</v>
      </c>
      <c r="H158" s="73">
        <f t="shared" si="37"/>
        <v>0.12095268756720046</v>
      </c>
      <c r="I158" s="73">
        <f t="shared" si="41"/>
        <v>1.2095268756720057E-4</v>
      </c>
      <c r="J158" s="73">
        <f t="shared" si="38"/>
        <v>1.2063838320872199E-4</v>
      </c>
      <c r="K158" s="3">
        <f t="shared" si="39"/>
        <v>1.2079553538796127E-4</v>
      </c>
      <c r="L158" s="79">
        <f t="shared" si="40"/>
        <v>5.4161915477487992E-2</v>
      </c>
    </row>
    <row r="159" spans="1:21">
      <c r="A159" s="4">
        <v>0.93300000000000005</v>
      </c>
      <c r="B159" s="4">
        <f t="shared" si="47"/>
        <v>0.61299999999999999</v>
      </c>
      <c r="C159" s="6">
        <f t="shared" si="48"/>
        <v>9.0779435556489148</v>
      </c>
      <c r="E159" s="4">
        <v>0.61299999999999999</v>
      </c>
      <c r="F159" s="72">
        <f t="shared" si="49"/>
        <v>2.7004405286343611</v>
      </c>
      <c r="G159" s="72">
        <f t="shared" si="50"/>
        <v>2.1149577765967629</v>
      </c>
      <c r="H159" s="73">
        <f t="shared" si="37"/>
        <v>0.12063838320872189</v>
      </c>
      <c r="I159" s="73">
        <f t="shared" si="41"/>
        <v>1.2063838320872199E-4</v>
      </c>
      <c r="J159" s="73">
        <f t="shared" si="38"/>
        <v>1.2032502120847555E-4</v>
      </c>
      <c r="K159" s="3">
        <f t="shared" si="39"/>
        <v>1.2048170220859878E-4</v>
      </c>
      <c r="L159" s="79">
        <f t="shared" si="40"/>
        <v>5.4282397179696587E-2</v>
      </c>
    </row>
    <row r="160" spans="1:21">
      <c r="A160" s="4">
        <v>0.93400000000000005</v>
      </c>
      <c r="B160" s="4">
        <f t="shared" si="47"/>
        <v>0.6140000000000001</v>
      </c>
      <c r="C160" s="6">
        <f t="shared" si="48"/>
        <v>9.0670943315677217</v>
      </c>
      <c r="E160" s="4">
        <v>0.61399999999999999</v>
      </c>
      <c r="F160" s="72">
        <f t="shared" si="49"/>
        <v>2.7048458149779733</v>
      </c>
      <c r="G160" s="72">
        <f t="shared" si="50"/>
        <v>2.1175586875330548</v>
      </c>
      <c r="H160" s="73">
        <f t="shared" si="37"/>
        <v>0.12032502120847545</v>
      </c>
      <c r="I160" s="73">
        <f t="shared" si="41"/>
        <v>1.2032502120847555E-4</v>
      </c>
      <c r="J160" s="73">
        <f t="shared" si="38"/>
        <v>1.2001259821102397E-4</v>
      </c>
      <c r="K160" s="3">
        <f t="shared" si="39"/>
        <v>1.2016880970974976E-4</v>
      </c>
      <c r="L160" s="79">
        <f t="shared" si="40"/>
        <v>5.4402565989406335E-2</v>
      </c>
    </row>
    <row r="161" spans="1:12">
      <c r="A161" s="4">
        <v>0.93500000000000005</v>
      </c>
      <c r="B161" s="4">
        <f t="shared" si="47"/>
        <v>0.61499999999999999</v>
      </c>
      <c r="C161" s="6">
        <f t="shared" si="48"/>
        <v>9.0562668452662027</v>
      </c>
      <c r="E161" s="4">
        <v>0.61499999999999999</v>
      </c>
      <c r="F161" s="72">
        <f t="shared" si="49"/>
        <v>2.7092511013215859</v>
      </c>
      <c r="G161" s="72">
        <f t="shared" si="50"/>
        <v>2.1201585566187746</v>
      </c>
      <c r="H161" s="73">
        <f t="shared" si="37"/>
        <v>0.12001259821102386</v>
      </c>
      <c r="I161" s="73">
        <f t="shared" si="41"/>
        <v>1.2001259821102397E-4</v>
      </c>
      <c r="J161" s="73">
        <f t="shared" si="38"/>
        <v>1.1970111087548693E-4</v>
      </c>
      <c r="K161" s="3">
        <f t="shared" si="39"/>
        <v>1.1985685454325545E-4</v>
      </c>
      <c r="L161" s="79">
        <f t="shared" si="40"/>
        <v>5.4522422843949592E-2</v>
      </c>
    </row>
    <row r="162" spans="1:12">
      <c r="A162" s="4">
        <v>0.93600000000000005</v>
      </c>
      <c r="B162" s="4">
        <f t="shared" si="47"/>
        <v>0.6160000000000001</v>
      </c>
      <c r="C162" s="6">
        <f t="shared" si="48"/>
        <v>9.0454610310436756</v>
      </c>
      <c r="E162" s="4">
        <v>0.61599999999999999</v>
      </c>
      <c r="F162" s="72">
        <f t="shared" si="49"/>
        <v>2.713656387665198</v>
      </c>
      <c r="G162" s="72">
        <f t="shared" si="50"/>
        <v>2.1227573859643072</v>
      </c>
      <c r="H162" s="73">
        <f t="shared" si="37"/>
        <v>0.11970111087548682</v>
      </c>
      <c r="I162" s="73">
        <f t="shared" si="41"/>
        <v>1.1970111087548693E-4</v>
      </c>
      <c r="J162" s="73">
        <f t="shared" si="38"/>
        <v>1.1939055587546249E-4</v>
      </c>
      <c r="K162" s="3">
        <f t="shared" si="39"/>
        <v>1.195458333754747E-4</v>
      </c>
      <c r="L162" s="79">
        <f t="shared" si="40"/>
        <v>5.4641968677325063E-2</v>
      </c>
    </row>
    <row r="163" spans="1:12">
      <c r="A163" s="4">
        <v>0.93700000000000006</v>
      </c>
      <c r="B163" s="4">
        <f t="shared" si="47"/>
        <v>0.61699999999999999</v>
      </c>
      <c r="C163" s="6">
        <f t="shared" si="48"/>
        <v>9.034676823536703</v>
      </c>
      <c r="E163" s="4">
        <v>0.61699999999999999</v>
      </c>
      <c r="F163" s="72">
        <f t="shared" si="49"/>
        <v>2.7180616740088106</v>
      </c>
      <c r="G163" s="72">
        <f t="shared" si="50"/>
        <v>2.1253551776723456</v>
      </c>
      <c r="H163" s="73">
        <f t="shared" si="37"/>
        <v>0.11939055587546238</v>
      </c>
      <c r="I163" s="73">
        <f t="shared" si="41"/>
        <v>1.1939055587546249E-4</v>
      </c>
      <c r="J163" s="73">
        <f t="shared" si="38"/>
        <v>1.1908092989894976E-4</v>
      </c>
      <c r="K163" s="3">
        <f t="shared" si="39"/>
        <v>1.1923574288720613E-4</v>
      </c>
      <c r="L163" s="79">
        <f t="shared" si="40"/>
        <v>5.4761204420212269E-2</v>
      </c>
    </row>
    <row r="164" spans="1:12">
      <c r="A164" s="4">
        <v>0.93799999999999994</v>
      </c>
      <c r="B164" s="4">
        <f t="shared" si="47"/>
        <v>0.61799999999999988</v>
      </c>
      <c r="C164" s="6">
        <f t="shared" si="48"/>
        <v>9.0239141577158009</v>
      </c>
      <c r="E164" s="4">
        <v>0.61799999999999999</v>
      </c>
      <c r="F164" s="72">
        <f t="shared" si="49"/>
        <v>2.7224669603524227</v>
      </c>
      <c r="G164" s="72">
        <f t="shared" si="50"/>
        <v>2.12795193383793</v>
      </c>
      <c r="H164" s="73">
        <f t="shared" si="37"/>
        <v>0.11908092989894965</v>
      </c>
      <c r="I164" s="73">
        <f t="shared" si="41"/>
        <v>1.1908092989894976E-4</v>
      </c>
      <c r="J164" s="73">
        <f t="shared" si="38"/>
        <v>1.1877222964827183E-4</v>
      </c>
      <c r="K164" s="3">
        <f t="shared" si="39"/>
        <v>1.1892657977361079E-4</v>
      </c>
      <c r="L164" s="79">
        <f t="shared" si="40"/>
        <v>5.4880130999985878E-2</v>
      </c>
    </row>
    <row r="165" spans="1:12">
      <c r="A165" s="4">
        <v>0.93899999999999995</v>
      </c>
      <c r="B165" s="4">
        <f t="shared" si="47"/>
        <v>0.61899999999999999</v>
      </c>
      <c r="C165" s="6">
        <f t="shared" si="48"/>
        <v>9.0131729688821789</v>
      </c>
      <c r="E165" s="4">
        <v>0.61899999999999999</v>
      </c>
      <c r="F165" s="72">
        <f t="shared" si="49"/>
        <v>2.7268722466960353</v>
      </c>
      <c r="G165" s="72">
        <f t="shared" si="50"/>
        <v>2.130547656548488</v>
      </c>
      <c r="H165" s="73">
        <f t="shared" si="37"/>
        <v>0.11877222964827172</v>
      </c>
      <c r="I165" s="73">
        <f t="shared" si="41"/>
        <v>1.1877222964827183E-4</v>
      </c>
      <c r="J165" s="73">
        <f t="shared" si="38"/>
        <v>1.1846445183999922E-4</v>
      </c>
      <c r="K165" s="3">
        <f t="shared" si="39"/>
        <v>1.1861834074413553E-4</v>
      </c>
      <c r="L165" s="79">
        <f t="shared" si="40"/>
        <v>5.4998749340730013E-2</v>
      </c>
    </row>
    <row r="166" spans="1:12">
      <c r="A166" s="4">
        <v>0.94</v>
      </c>
      <c r="B166" s="4">
        <f t="shared" si="47"/>
        <v>0.61999999999999988</v>
      </c>
      <c r="C166" s="6">
        <f t="shared" si="48"/>
        <v>9.0024531926645697</v>
      </c>
      <c r="E166" s="4">
        <v>0.62</v>
      </c>
      <c r="F166" s="72">
        <f t="shared" si="49"/>
        <v>2.7312775330396475</v>
      </c>
      <c r="G166" s="72">
        <f t="shared" si="50"/>
        <v>2.1331423478838749</v>
      </c>
      <c r="H166" s="73">
        <f t="shared" si="37"/>
        <v>0.11846445183999912</v>
      </c>
      <c r="I166" s="73">
        <f t="shared" si="41"/>
        <v>1.1846445183999922E-4</v>
      </c>
      <c r="J166" s="73">
        <f t="shared" si="38"/>
        <v>1.181575932048741E-4</v>
      </c>
      <c r="K166" s="3">
        <f t="shared" si="39"/>
        <v>1.1831102252243666E-4</v>
      </c>
      <c r="L166" s="79">
        <f t="shared" si="40"/>
        <v>5.5117060363252451E-2</v>
      </c>
    </row>
    <row r="167" spans="1:12">
      <c r="A167" s="4">
        <v>0.94099999999999995</v>
      </c>
      <c r="B167" s="4">
        <f t="shared" si="47"/>
        <v>0.621</v>
      </c>
      <c r="C167" s="6">
        <f t="shared" si="48"/>
        <v>8.9917547650160792</v>
      </c>
      <c r="E167" s="4">
        <v>0.621</v>
      </c>
      <c r="F167" s="72">
        <f t="shared" si="49"/>
        <v>2.7356828193832596</v>
      </c>
      <c r="G167" s="72">
        <f t="shared" si="50"/>
        <v>2.1357360099164118</v>
      </c>
      <c r="H167" s="73">
        <f t="shared" si="37"/>
        <v>0.118157593204874</v>
      </c>
      <c r="I167" s="73">
        <f t="shared" si="41"/>
        <v>1.181575932048741E-4</v>
      </c>
      <c r="J167" s="73">
        <f t="shared" si="38"/>
        <v>1.1785165048773423E-4</v>
      </c>
      <c r="K167" s="3">
        <f t="shared" si="39"/>
        <v>1.1800462184630416E-4</v>
      </c>
      <c r="L167" s="79">
        <f t="shared" si="40"/>
        <v>5.5235064985098753E-2</v>
      </c>
    </row>
    <row r="168" spans="1:12">
      <c r="A168" s="4">
        <v>0.94199999999999995</v>
      </c>
      <c r="B168" s="4">
        <f t="shared" si="47"/>
        <v>0.62199999999999989</v>
      </c>
      <c r="C168" s="6">
        <f t="shared" si="48"/>
        <v>8.981077622211096</v>
      </c>
      <c r="E168" s="4">
        <v>0.622</v>
      </c>
      <c r="F168" s="72">
        <f t="shared" si="49"/>
        <v>2.7400881057268722</v>
      </c>
      <c r="G168" s="72">
        <f t="shared" si="50"/>
        <v>2.1383286447109286</v>
      </c>
      <c r="H168" s="73">
        <f t="shared" si="37"/>
        <v>0.11785165048773412</v>
      </c>
      <c r="I168" s="73">
        <f t="shared" si="41"/>
        <v>1.1785165048773423E-4</v>
      </c>
      <c r="J168" s="73">
        <f t="shared" si="38"/>
        <v>1.1754662044743868E-4</v>
      </c>
      <c r="K168" s="3">
        <f t="shared" si="39"/>
        <v>1.1769913546758645E-4</v>
      </c>
      <c r="L168" s="79">
        <f t="shared" si="40"/>
        <v>5.535276412056634E-2</v>
      </c>
    </row>
    <row r="169" spans="1:12">
      <c r="A169" s="4">
        <v>0.94299999999999995</v>
      </c>
      <c r="B169" s="4">
        <f t="shared" si="47"/>
        <v>0.623</v>
      </c>
      <c r="C169" s="6">
        <f t="shared" si="48"/>
        <v>8.9704217008422624</v>
      </c>
      <c r="E169" s="4">
        <v>0.623</v>
      </c>
      <c r="F169" s="72">
        <f t="shared" si="49"/>
        <v>2.7444933920704844</v>
      </c>
      <c r="G169" s="72">
        <f t="shared" si="50"/>
        <v>2.1409202543247976</v>
      </c>
      <c r="H169" s="73">
        <f t="shared" si="37"/>
        <v>0.11754662044743858</v>
      </c>
      <c r="I169" s="73">
        <f t="shared" si="41"/>
        <v>1.1754662044743868E-4</v>
      </c>
      <c r="J169" s="73">
        <f t="shared" si="38"/>
        <v>1.1724249985679259E-4</v>
      </c>
      <c r="K169" s="3">
        <f t="shared" si="39"/>
        <v>1.1739456015211563E-4</v>
      </c>
      <c r="L169" s="79">
        <f t="shared" si="40"/>
        <v>5.5470158680718459E-2</v>
      </c>
    </row>
    <row r="170" spans="1:12">
      <c r="A170" s="4">
        <v>0.94399999999999995</v>
      </c>
      <c r="B170" s="4">
        <f t="shared" si="47"/>
        <v>0.62399999999999989</v>
      </c>
      <c r="C170" s="6">
        <f t="shared" si="48"/>
        <v>8.9597869378174568</v>
      </c>
      <c r="E170" s="4">
        <v>0.624</v>
      </c>
      <c r="F170" s="72">
        <f t="shared" si="49"/>
        <v>2.748898678414097</v>
      </c>
      <c r="G170" s="72">
        <f t="shared" si="50"/>
        <v>2.1435108408079784</v>
      </c>
      <c r="H170" s="73">
        <f t="shared" si="37"/>
        <v>0.11724249985679248</v>
      </c>
      <c r="I170" s="73">
        <f t="shared" si="41"/>
        <v>1.1724249985679259E-4</v>
      </c>
      <c r="J170" s="73">
        <f t="shared" si="38"/>
        <v>1.1693928550247362E-4</v>
      </c>
      <c r="K170" s="3">
        <f t="shared" si="39"/>
        <v>1.170908926796331E-4</v>
      </c>
      <c r="L170" s="79">
        <f t="shared" si="40"/>
        <v>5.5587249573398091E-2</v>
      </c>
    </row>
    <row r="171" spans="1:12">
      <c r="A171" s="4">
        <v>0.94499999999999995</v>
      </c>
      <c r="B171" s="4">
        <f t="shared" si="47"/>
        <v>0.625</v>
      </c>
      <c r="C171" s="6">
        <f t="shared" si="48"/>
        <v>8.9491732703568836</v>
      </c>
      <c r="E171" s="4">
        <v>0.625</v>
      </c>
      <c r="F171" s="72">
        <f t="shared" si="49"/>
        <v>2.7533039647577091</v>
      </c>
      <c r="G171" s="72">
        <f t="shared" si="50"/>
        <v>2.1461004062030518</v>
      </c>
      <c r="H171" s="73">
        <f t="shared" si="37"/>
        <v>0.11693928550247351</v>
      </c>
      <c r="I171" s="73">
        <f t="shared" si="41"/>
        <v>1.1693928550247362E-4</v>
      </c>
      <c r="J171" s="73">
        <f t="shared" si="38"/>
        <v>1.1663697418495821E-4</v>
      </c>
      <c r="K171" s="3">
        <f t="shared" si="39"/>
        <v>1.1678812984371591E-4</v>
      </c>
      <c r="L171" s="79">
        <f t="shared" si="40"/>
        <v>5.570403770324181E-2</v>
      </c>
    </row>
    <row r="172" spans="1:12">
      <c r="A172" s="4">
        <v>0.94599999999999995</v>
      </c>
      <c r="B172" s="4">
        <f t="shared" si="47"/>
        <v>0.62599999999999989</v>
      </c>
      <c r="C172" s="6">
        <f t="shared" si="48"/>
        <v>8.9385806359901405</v>
      </c>
      <c r="E172" s="4">
        <v>0.626</v>
      </c>
      <c r="F172" s="72">
        <f t="shared" si="49"/>
        <v>2.7577092511013217</v>
      </c>
      <c r="G172" s="72">
        <f t="shared" si="50"/>
        <v>2.1486889525452599</v>
      </c>
      <c r="H172" s="73">
        <f t="shared" si="37"/>
        <v>0.11663697418495811</v>
      </c>
      <c r="I172" s="73">
        <f t="shared" si="41"/>
        <v>1.1663697418495821E-4</v>
      </c>
      <c r="J172" s="73">
        <f t="shared" si="38"/>
        <v>1.1633556271844852E-4</v>
      </c>
      <c r="K172" s="3">
        <f t="shared" si="39"/>
        <v>1.1648626845170337E-4</v>
      </c>
      <c r="L172" s="79">
        <f t="shared" si="40"/>
        <v>5.5820523971693514E-2</v>
      </c>
    </row>
    <row r="173" spans="1:12">
      <c r="A173" s="4">
        <v>0.94699999999999995</v>
      </c>
      <c r="B173" s="4">
        <f t="shared" si="47"/>
        <v>0.627</v>
      </c>
      <c r="C173" s="6">
        <f t="shared" si="48"/>
        <v>8.9280089725533855</v>
      </c>
      <c r="E173" s="4">
        <v>0.627</v>
      </c>
      <c r="F173" s="72">
        <f t="shared" si="49"/>
        <v>2.7621145374449338</v>
      </c>
      <c r="G173" s="72">
        <f t="shared" si="50"/>
        <v>2.1512764818625447</v>
      </c>
      <c r="H173" s="73">
        <f t="shared" si="37"/>
        <v>0.11633556271844842</v>
      </c>
      <c r="I173" s="73">
        <f t="shared" si="41"/>
        <v>1.1633556271844852E-4</v>
      </c>
      <c r="J173" s="73">
        <f t="shared" si="38"/>
        <v>1.1603504793079976E-4</v>
      </c>
      <c r="K173" s="3">
        <f t="shared" si="39"/>
        <v>1.1618530532462413E-4</v>
      </c>
      <c r="L173" s="79">
        <f t="shared" si="40"/>
        <v>5.5936709277018139E-2</v>
      </c>
    </row>
    <row r="174" spans="1:12">
      <c r="A174" s="4">
        <v>0.94799999999999995</v>
      </c>
      <c r="B174" s="4">
        <f t="shared" si="47"/>
        <v>0.62799999999999989</v>
      </c>
      <c r="C174" s="6">
        <f t="shared" si="48"/>
        <v>8.9174582181865212</v>
      </c>
      <c r="E174" s="4">
        <v>0.628</v>
      </c>
      <c r="F174" s="72">
        <f t="shared" si="49"/>
        <v>2.766519823788546</v>
      </c>
      <c r="G174" s="72">
        <f t="shared" si="50"/>
        <v>2.1538629961755853</v>
      </c>
      <c r="H174" s="73">
        <f t="shared" si="37"/>
        <v>0.11603504793079966</v>
      </c>
      <c r="I174" s="73">
        <f t="shared" si="41"/>
        <v>1.1603504793079976E-4</v>
      </c>
      <c r="J174" s="73">
        <f t="shared" si="38"/>
        <v>1.1573542666344836E-4</v>
      </c>
      <c r="K174" s="3">
        <f t="shared" si="39"/>
        <v>1.1588523729712407E-4</v>
      </c>
      <c r="L174" s="79">
        <f t="shared" si="40"/>
        <v>5.6052594514315261E-2</v>
      </c>
    </row>
    <row r="175" spans="1:12">
      <c r="A175" s="4">
        <v>0.94899999999999995</v>
      </c>
      <c r="B175" s="4">
        <f t="shared" si="47"/>
        <v>0.629</v>
      </c>
      <c r="C175" s="6">
        <f t="shared" si="48"/>
        <v>8.9069283113304234</v>
      </c>
      <c r="E175" s="4">
        <v>0.629</v>
      </c>
      <c r="F175" s="72">
        <f t="shared" si="49"/>
        <v>2.7709251101321586</v>
      </c>
      <c r="G175" s="72">
        <f t="shared" si="50"/>
        <v>2.1564484974978342</v>
      </c>
      <c r="H175" s="73">
        <f t="shared" si="37"/>
        <v>0.11573542666344826</v>
      </c>
      <c r="I175" s="73">
        <f t="shared" si="41"/>
        <v>1.1573542666344836E-4</v>
      </c>
      <c r="J175" s="73">
        <f t="shared" si="38"/>
        <v>1.1543669577133985E-4</v>
      </c>
      <c r="K175" s="3">
        <f t="shared" si="39"/>
        <v>1.155860612173941E-4</v>
      </c>
      <c r="L175" s="79">
        <f t="shared" si="40"/>
        <v>5.6168180575532654E-2</v>
      </c>
    </row>
    <row r="176" spans="1:12">
      <c r="A176" s="4">
        <v>0.95</v>
      </c>
      <c r="B176" s="4">
        <f t="shared" si="47"/>
        <v>0.62999999999999989</v>
      </c>
      <c r="C176" s="6">
        <f t="shared" si="48"/>
        <v>8.8964191907242203</v>
      </c>
      <c r="E176" s="4">
        <v>0.63</v>
      </c>
      <c r="F176" s="72">
        <f t="shared" si="49"/>
        <v>2.7753303964757707</v>
      </c>
      <c r="G176" s="72">
        <f t="shared" si="50"/>
        <v>2.1590329878355572</v>
      </c>
      <c r="H176" s="73">
        <f t="shared" si="37"/>
        <v>0.11543669577133975</v>
      </c>
      <c r="I176" s="73">
        <f t="shared" si="41"/>
        <v>1.1543669577133985E-4</v>
      </c>
      <c r="J176" s="73">
        <f t="shared" si="38"/>
        <v>1.1513885212285807E-4</v>
      </c>
      <c r="K176" s="3">
        <f t="shared" si="39"/>
        <v>1.1528777394709895E-4</v>
      </c>
      <c r="L176" s="79">
        <f t="shared" si="40"/>
        <v>5.6283468349479754E-2</v>
      </c>
    </row>
    <row r="177" spans="1:12">
      <c r="A177" s="4">
        <v>0.95099999999999996</v>
      </c>
      <c r="B177" s="4">
        <f t="shared" si="47"/>
        <v>0.63100000000000001</v>
      </c>
      <c r="C177" s="6">
        <f t="shared" si="48"/>
        <v>8.8859307954026114</v>
      </c>
      <c r="E177" s="4">
        <v>0.63100000000000001</v>
      </c>
      <c r="F177" s="72">
        <f t="shared" si="49"/>
        <v>2.7797356828193833</v>
      </c>
      <c r="G177" s="72">
        <f t="shared" si="50"/>
        <v>2.1616164691878685</v>
      </c>
      <c r="H177" s="73">
        <f t="shared" si="37"/>
        <v>0.11513885212285796</v>
      </c>
      <c r="I177" s="73">
        <f t="shared" si="41"/>
        <v>1.1513885212285807E-4</v>
      </c>
      <c r="J177" s="73">
        <f t="shared" si="38"/>
        <v>1.148418925997543E-4</v>
      </c>
      <c r="K177" s="3">
        <f t="shared" si="39"/>
        <v>1.1499037236130619E-4</v>
      </c>
      <c r="L177" s="79">
        <f t="shared" si="40"/>
        <v>5.6398458721841058E-2</v>
      </c>
    </row>
    <row r="178" spans="1:12">
      <c r="A178" s="4">
        <v>0.95199999999999996</v>
      </c>
      <c r="B178" s="4">
        <f t="shared" si="47"/>
        <v>0.6319999999999999</v>
      </c>
      <c r="C178" s="6">
        <f t="shared" si="48"/>
        <v>8.8754630646932196</v>
      </c>
      <c r="E178" s="4">
        <v>0.63200000000000001</v>
      </c>
      <c r="F178" s="72">
        <f t="shared" si="49"/>
        <v>2.7841409691629955</v>
      </c>
      <c r="G178" s="72">
        <f t="shared" si="50"/>
        <v>2.1641989435467672</v>
      </c>
      <c r="H178" s="73">
        <f t="shared" si="37"/>
        <v>0.11484189259975421</v>
      </c>
      <c r="I178" s="73">
        <f t="shared" si="41"/>
        <v>1.148418925997543E-4</v>
      </c>
      <c r="J178" s="73">
        <f t="shared" si="38"/>
        <v>1.1454581409707699E-4</v>
      </c>
      <c r="K178" s="3">
        <f t="shared" si="39"/>
        <v>1.1469385334841565E-4</v>
      </c>
      <c r="L178" s="79">
        <f t="shared" si="40"/>
        <v>5.6513152575189476E-2</v>
      </c>
    </row>
    <row r="179" spans="1:12">
      <c r="A179" s="4">
        <v>0.95299999999999996</v>
      </c>
      <c r="B179" s="4">
        <f t="shared" si="47"/>
        <v>0.63300000000000001</v>
      </c>
      <c r="C179" s="6">
        <f t="shared" si="48"/>
        <v>8.8650159382139915</v>
      </c>
      <c r="E179" s="4">
        <v>0.63300000000000001</v>
      </c>
      <c r="F179" s="72">
        <f t="shared" si="49"/>
        <v>2.7885462555066081</v>
      </c>
      <c r="G179" s="72">
        <f t="shared" si="50"/>
        <v>2.1667804128971757</v>
      </c>
      <c r="H179" s="73">
        <f t="shared" si="37"/>
        <v>0.11454581409707688</v>
      </c>
      <c r="I179" s="73">
        <f t="shared" si="41"/>
        <v>1.1454581409707699E-4</v>
      </c>
      <c r="J179" s="73">
        <f t="shared" si="38"/>
        <v>1.142506135231019E-4</v>
      </c>
      <c r="K179" s="3">
        <f t="shared" si="39"/>
        <v>1.1439821381008944E-4</v>
      </c>
      <c r="L179" s="79">
        <f t="shared" si="40"/>
        <v>5.6627550788999566E-2</v>
      </c>
    </row>
    <row r="180" spans="1:12">
      <c r="A180" s="4">
        <v>0.95399999999999996</v>
      </c>
      <c r="B180" s="4">
        <f t="shared" si="47"/>
        <v>0.6339999999999999</v>
      </c>
      <c r="C180" s="6">
        <f t="shared" si="48"/>
        <v>8.8545893558706279</v>
      </c>
      <c r="E180" s="4">
        <v>0.63400000000000001</v>
      </c>
      <c r="F180" s="72">
        <f t="shared" si="49"/>
        <v>2.7929515418502202</v>
      </c>
      <c r="G180" s="72">
        <f t="shared" si="50"/>
        <v>2.1693608792169741</v>
      </c>
      <c r="H180" s="73">
        <f t="shared" si="37"/>
        <v>0.1142506135231018</v>
      </c>
      <c r="I180" s="73">
        <f t="shared" si="41"/>
        <v>1.142506135231019E-4</v>
      </c>
      <c r="J180" s="73">
        <f t="shared" si="38"/>
        <v>1.1395628779926272E-4</v>
      </c>
      <c r="K180" s="3">
        <f t="shared" si="39"/>
        <v>1.1410345066118231E-4</v>
      </c>
      <c r="L180" s="79">
        <f t="shared" si="40"/>
        <v>5.6741654239660745E-2</v>
      </c>
    </row>
    <row r="181" spans="1:12">
      <c r="A181" s="4">
        <v>0.95499999999999996</v>
      </c>
      <c r="B181" s="4">
        <f t="shared" si="47"/>
        <v>0.63500000000000001</v>
      </c>
      <c r="C181" s="6">
        <f t="shared" si="48"/>
        <v>8.8441832578540662</v>
      </c>
      <c r="E181" s="4">
        <v>0.63500000000000001</v>
      </c>
      <c r="F181" s="72">
        <f t="shared" si="49"/>
        <v>2.7973568281938324</v>
      </c>
      <c r="G181" s="72">
        <f t="shared" si="50"/>
        <v>2.1719403444770382</v>
      </c>
      <c r="H181" s="73">
        <f t="shared" si="37"/>
        <v>0.11395628779926262</v>
      </c>
      <c r="I181" s="73">
        <f t="shared" si="41"/>
        <v>1.1395628779926272E-4</v>
      </c>
      <c r="J181" s="73">
        <f t="shared" si="38"/>
        <v>1.1366283386008246E-4</v>
      </c>
      <c r="K181" s="3">
        <f t="shared" si="39"/>
        <v>1.1380956082967259E-4</v>
      </c>
      <c r="L181" s="79">
        <f t="shared" si="40"/>
        <v>5.6855463800490419E-2</v>
      </c>
    </row>
    <row r="182" spans="1:12">
      <c r="A182" s="4">
        <v>0.95599999999999996</v>
      </c>
      <c r="B182" s="4">
        <f t="shared" si="47"/>
        <v>0.6359999999999999</v>
      </c>
      <c r="C182" s="6">
        <f t="shared" si="48"/>
        <v>8.8337975846379884</v>
      </c>
      <c r="E182" s="4">
        <v>0.63600000000000001</v>
      </c>
      <c r="F182" s="72">
        <f t="shared" si="49"/>
        <v>2.8017621145374449</v>
      </c>
      <c r="G182" s="72">
        <f t="shared" si="50"/>
        <v>2.1745188106412723</v>
      </c>
      <c r="H182" s="73">
        <f t="shared" si="37"/>
        <v>0.11366283386008236</v>
      </c>
      <c r="I182" s="73">
        <f t="shared" si="41"/>
        <v>1.1366283386008246E-4</v>
      </c>
      <c r="J182" s="73">
        <f t="shared" si="38"/>
        <v>1.1337024865310447E-4</v>
      </c>
      <c r="K182" s="3">
        <f t="shared" si="39"/>
        <v>1.1351654125659347E-4</v>
      </c>
      <c r="L182" s="79">
        <f t="shared" si="40"/>
        <v>5.6968980341747015E-2</v>
      </c>
    </row>
    <row r="183" spans="1:12">
      <c r="A183" s="4">
        <v>0.95699999999999996</v>
      </c>
      <c r="B183" s="4">
        <f t="shared" si="47"/>
        <v>0.63700000000000001</v>
      </c>
      <c r="C183" s="6">
        <f t="shared" si="48"/>
        <v>8.8234322769763622</v>
      </c>
      <c r="E183" s="4">
        <v>0.63700000000000001</v>
      </c>
      <c r="F183" s="72">
        <f t="shared" si="49"/>
        <v>2.8061674008810571</v>
      </c>
      <c r="G183" s="72">
        <f t="shared" si="50"/>
        <v>2.1770962796666486</v>
      </c>
      <c r="H183" s="73">
        <f t="shared" si="37"/>
        <v>0.11337024865310437</v>
      </c>
      <c r="I183" s="73">
        <f t="shared" si="41"/>
        <v>1.1337024865310447E-4</v>
      </c>
      <c r="J183" s="73">
        <f t="shared" si="38"/>
        <v>1.1307852913882487E-4</v>
      </c>
      <c r="K183" s="3">
        <f t="shared" si="39"/>
        <v>1.1322438889596468E-4</v>
      </c>
      <c r="L183" s="79">
        <f t="shared" si="40"/>
        <v>5.7082204730642981E-2</v>
      </c>
    </row>
    <row r="184" spans="1:12">
      <c r="A184" s="4">
        <v>0.95799999999999996</v>
      </c>
      <c r="B184" s="4">
        <f t="shared" si="47"/>
        <v>0.6379999999999999</v>
      </c>
      <c r="C184" s="6">
        <f t="shared" si="48"/>
        <v>8.8130872759010312</v>
      </c>
      <c r="E184" s="4">
        <v>0.63800000000000001</v>
      </c>
      <c r="F184" s="72">
        <f t="shared" si="49"/>
        <v>2.8105726872246697</v>
      </c>
      <c r="G184" s="72">
        <f t="shared" si="50"/>
        <v>2.179672753503239</v>
      </c>
      <c r="H184" s="73">
        <f t="shared" si="37"/>
        <v>0.11307852913882477</v>
      </c>
      <c r="I184" s="73">
        <f t="shared" si="41"/>
        <v>1.1307852913882487E-4</v>
      </c>
      <c r="J184" s="73">
        <f t="shared" si="38"/>
        <v>1.1278767229062472E-4</v>
      </c>
      <c r="K184" s="3">
        <f t="shared" si="39"/>
        <v>1.1293310071472479E-4</v>
      </c>
      <c r="L184" s="79">
        <f t="shared" si="40"/>
        <v>5.7195137831357705E-2</v>
      </c>
    </row>
    <row r="185" spans="1:12">
      <c r="A185" s="4">
        <v>0.95899999999999996</v>
      </c>
      <c r="B185" s="4">
        <f t="shared" si="47"/>
        <v>0.63900000000000001</v>
      </c>
      <c r="C185" s="6">
        <f t="shared" si="48"/>
        <v>8.8027625227193376</v>
      </c>
      <c r="E185" s="4">
        <v>0.63900000000000001</v>
      </c>
      <c r="F185" s="72">
        <f t="shared" si="49"/>
        <v>2.8149779735682818</v>
      </c>
      <c r="G185" s="72">
        <f t="shared" si="50"/>
        <v>2.1822482340942519</v>
      </c>
      <c r="H185" s="73">
        <f t="shared" si="37"/>
        <v>0.11278767229062461</v>
      </c>
      <c r="I185" s="73">
        <f t="shared" si="41"/>
        <v>1.1278767229062472E-4</v>
      </c>
      <c r="J185" s="73">
        <f t="shared" si="38"/>
        <v>1.1249767509470279E-4</v>
      </c>
      <c r="K185" s="3">
        <f t="shared" si="39"/>
        <v>1.1264267369266376E-4</v>
      </c>
      <c r="L185" s="79">
        <f t="shared" si="40"/>
        <v>5.7307780505050365E-2</v>
      </c>
    </row>
    <row r="186" spans="1:12">
      <c r="A186" s="4">
        <v>0.96</v>
      </c>
      <c r="B186" s="4">
        <f t="shared" si="47"/>
        <v>0.6399999999999999</v>
      </c>
      <c r="C186" s="6">
        <f t="shared" si="48"/>
        <v>8.7924579590117613</v>
      </c>
      <c r="E186" s="4">
        <v>0.64</v>
      </c>
      <c r="F186" s="72">
        <f t="shared" si="49"/>
        <v>2.8193832599118944</v>
      </c>
      <c r="G186" s="72">
        <f t="shared" si="50"/>
        <v>2.1848227233760684</v>
      </c>
      <c r="H186" s="73">
        <f t="shared" si="37"/>
        <v>0.11249767509470268</v>
      </c>
      <c r="I186" s="73">
        <f t="shared" si="41"/>
        <v>1.1249767509470279E-4</v>
      </c>
      <c r="J186" s="73">
        <f t="shared" si="38"/>
        <v>1.1220853455000912E-4</v>
      </c>
      <c r="K186" s="3">
        <f t="shared" si="39"/>
        <v>1.1235310482235595E-4</v>
      </c>
      <c r="L186" s="79">
        <f t="shared" si="40"/>
        <v>5.742013360987272E-2</v>
      </c>
    </row>
    <row r="187" spans="1:12">
      <c r="A187" s="4">
        <v>0.96099999999999997</v>
      </c>
      <c r="B187" s="4">
        <f t="shared" si="47"/>
        <v>0.64100000000000001</v>
      </c>
      <c r="C187" s="6">
        <f t="shared" si="48"/>
        <v>8.7821735266296237</v>
      </c>
      <c r="E187" s="4">
        <v>0.64100000000000001</v>
      </c>
      <c r="F187" s="72">
        <f t="shared" si="49"/>
        <v>2.8237885462555066</v>
      </c>
      <c r="G187" s="72">
        <f t="shared" si="50"/>
        <v>2.1873962232782733</v>
      </c>
      <c r="H187" s="73">
        <f t="shared" ref="H187:H250" si="53">EXP(-G187)</f>
        <v>0.11220853455000902</v>
      </c>
      <c r="I187" s="73">
        <f t="shared" si="41"/>
        <v>1.1220853455000912E-4</v>
      </c>
      <c r="J187" s="73">
        <f t="shared" ref="J187:J250" si="54">(E188-E187)*H188</f>
        <v>1.1192024766817849E-4</v>
      </c>
      <c r="K187" s="3">
        <f t="shared" ref="K187:K250" si="55">(I187+J187)/2</f>
        <v>1.120643911090938E-4</v>
      </c>
      <c r="L187" s="79">
        <f t="shared" si="40"/>
        <v>5.7532198000981812E-2</v>
      </c>
    </row>
    <row r="188" spans="1:12">
      <c r="A188" s="4">
        <v>0.96199999999999997</v>
      </c>
      <c r="B188" s="4">
        <f t="shared" si="47"/>
        <v>0.6419999999999999</v>
      </c>
      <c r="C188" s="6">
        <f t="shared" si="48"/>
        <v>8.7719091676927921</v>
      </c>
      <c r="E188" s="4">
        <v>0.64200000000000002</v>
      </c>
      <c r="F188" s="72">
        <f t="shared" si="49"/>
        <v>2.8281938325991187</v>
      </c>
      <c r="G188" s="72">
        <f t="shared" si="50"/>
        <v>2.189968735723693</v>
      </c>
      <c r="H188" s="73">
        <f t="shared" si="53"/>
        <v>0.11192024766817839</v>
      </c>
      <c r="I188" s="73">
        <f t="shared" si="41"/>
        <v>1.1192024766817849E-4</v>
      </c>
      <c r="J188" s="73">
        <f t="shared" si="54"/>
        <v>1.1163281147346456E-4</v>
      </c>
      <c r="K188" s="3">
        <f t="shared" si="55"/>
        <v>1.1177652957082153E-4</v>
      </c>
      <c r="L188" s="79">
        <f t="shared" si="40"/>
        <v>5.764397453055263E-2</v>
      </c>
    </row>
    <row r="189" spans="1:12">
      <c r="A189" s="4">
        <v>0.96299999999999997</v>
      </c>
      <c r="B189" s="4">
        <f t="shared" si="47"/>
        <v>0.64300000000000002</v>
      </c>
      <c r="C189" s="6">
        <f t="shared" si="48"/>
        <v>8.7616648245874451</v>
      </c>
      <c r="E189" s="4">
        <v>0.64300000000000002</v>
      </c>
      <c r="F189" s="72">
        <f t="shared" si="49"/>
        <v>2.8325991189427313</v>
      </c>
      <c r="G189" s="72">
        <f t="shared" si="50"/>
        <v>2.1925402626284276</v>
      </c>
      <c r="H189" s="73">
        <f t="shared" si="53"/>
        <v>0.11163281147346446</v>
      </c>
      <c r="I189" s="73">
        <f t="shared" si="41"/>
        <v>1.1163281147346456E-4</v>
      </c>
      <c r="J189" s="73">
        <f t="shared" si="54"/>
        <v>1.1134622300267439E-4</v>
      </c>
      <c r="K189" s="3">
        <f t="shared" si="55"/>
        <v>1.1148951723806948E-4</v>
      </c>
      <c r="L189" s="79">
        <f t="shared" ref="L189:L252" si="56">K189+L188</f>
        <v>5.7755464047790701E-2</v>
      </c>
    </row>
    <row r="190" spans="1:12">
      <c r="A190" s="4">
        <v>0.96399999999999997</v>
      </c>
      <c r="B190" s="4">
        <f t="shared" si="47"/>
        <v>0.64399999999999991</v>
      </c>
      <c r="C190" s="6">
        <f t="shared" si="48"/>
        <v>8.7514404399638437</v>
      </c>
      <c r="E190" s="4">
        <v>0.64400000000000002</v>
      </c>
      <c r="F190" s="72">
        <f t="shared" si="49"/>
        <v>2.8370044052863435</v>
      </c>
      <c r="G190" s="72">
        <f t="shared" si="50"/>
        <v>2.1951108059018867</v>
      </c>
      <c r="H190" s="73">
        <f t="shared" si="53"/>
        <v>0.1113462230026743</v>
      </c>
      <c r="I190" s="73">
        <f t="shared" si="41"/>
        <v>1.1134622300267439E-4</v>
      </c>
      <c r="J190" s="73">
        <f t="shared" si="54"/>
        <v>1.1106047930510367E-4</v>
      </c>
      <c r="K190" s="3">
        <f t="shared" si="55"/>
        <v>1.1120335115388903E-4</v>
      </c>
      <c r="L190" s="79">
        <f t="shared" si="56"/>
        <v>5.7866667398944589E-2</v>
      </c>
    </row>
    <row r="191" spans="1:12">
      <c r="A191" s="4">
        <v>0.96499999999999997</v>
      </c>
      <c r="B191" s="4">
        <f t="shared" si="47"/>
        <v>0.64500000000000002</v>
      </c>
      <c r="C191" s="6">
        <f t="shared" si="48"/>
        <v>8.7412359567341582</v>
      </c>
      <c r="E191" s="4">
        <v>0.64500000000000002</v>
      </c>
      <c r="F191" s="72">
        <f t="shared" si="49"/>
        <v>2.841409691629956</v>
      </c>
      <c r="G191" s="72">
        <f t="shared" si="50"/>
        <v>2.1976803674468202</v>
      </c>
      <c r="H191" s="73">
        <f t="shared" si="53"/>
        <v>0.11106047930510357</v>
      </c>
      <c r="I191" s="73">
        <f t="shared" ref="I191:I254" si="57">(E192-E191)*H191</f>
        <v>1.1106047930510367E-4</v>
      </c>
      <c r="J191" s="73">
        <f t="shared" si="54"/>
        <v>1.1077557744247167E-4</v>
      </c>
      <c r="K191" s="3">
        <f t="shared" si="55"/>
        <v>1.1091802837378766E-4</v>
      </c>
      <c r="L191" s="79">
        <f t="shared" si="56"/>
        <v>5.797758542731838E-2</v>
      </c>
    </row>
    <row r="192" spans="1:12">
      <c r="A192" s="4">
        <v>0.96599999999999997</v>
      </c>
      <c r="B192" s="4">
        <f t="shared" si="47"/>
        <v>0.64599999999999991</v>
      </c>
      <c r="C192" s="6">
        <f t="shared" si="48"/>
        <v>8.7310513180703033</v>
      </c>
      <c r="E192" s="4">
        <v>0.64600000000000002</v>
      </c>
      <c r="F192" s="72">
        <f t="shared" si="49"/>
        <v>2.8458149779735682</v>
      </c>
      <c r="G192" s="72">
        <f t="shared" si="50"/>
        <v>2.2002489491593549</v>
      </c>
      <c r="H192" s="73">
        <f t="shared" si="53"/>
        <v>0.11077557744247157</v>
      </c>
      <c r="I192" s="73">
        <f t="shared" si="57"/>
        <v>1.1077557744247167E-4</v>
      </c>
      <c r="J192" s="73">
        <f t="shared" si="54"/>
        <v>1.1049151448885732E-4</v>
      </c>
      <c r="K192" s="3">
        <f t="shared" si="55"/>
        <v>1.1063354596566449E-4</v>
      </c>
      <c r="L192" s="79">
        <f t="shared" si="56"/>
        <v>5.8088218973284048E-2</v>
      </c>
    </row>
    <row r="193" spans="1:12">
      <c r="A193" s="4">
        <v>0.96699999999999997</v>
      </c>
      <c r="B193" s="4">
        <f t="shared" si="47"/>
        <v>0.64700000000000002</v>
      </c>
      <c r="C193" s="6">
        <f t="shared" si="48"/>
        <v>8.7208864674018223</v>
      </c>
      <c r="E193" s="4">
        <v>0.64700000000000002</v>
      </c>
      <c r="F193" s="72">
        <f t="shared" si="49"/>
        <v>2.8502202643171808</v>
      </c>
      <c r="G193" s="72">
        <f t="shared" si="50"/>
        <v>2.202816552929026</v>
      </c>
      <c r="H193" s="73">
        <f t="shared" si="53"/>
        <v>0.11049151448885722</v>
      </c>
      <c r="I193" s="73">
        <f t="shared" si="57"/>
        <v>1.1049151448885732E-4</v>
      </c>
      <c r="J193" s="73">
        <f t="shared" si="54"/>
        <v>1.102082875306354E-4</v>
      </c>
      <c r="K193" s="3">
        <f t="shared" si="55"/>
        <v>1.1034990100974636E-4</v>
      </c>
      <c r="L193" s="79">
        <f t="shared" si="56"/>
        <v>5.8198568874293796E-2</v>
      </c>
    </row>
    <row r="194" spans="1:12">
      <c r="A194" s="4">
        <v>0.96799999999999997</v>
      </c>
      <c r="B194" s="4">
        <f t="shared" si="47"/>
        <v>0.64799999999999991</v>
      </c>
      <c r="C194" s="6">
        <f t="shared" si="48"/>
        <v>8.7107413484137926</v>
      </c>
      <c r="E194" s="4">
        <v>0.64800000000000002</v>
      </c>
      <c r="F194" s="72">
        <f t="shared" si="49"/>
        <v>2.8546255506607929</v>
      </c>
      <c r="G194" s="72">
        <f t="shared" si="50"/>
        <v>2.20538318063881</v>
      </c>
      <c r="H194" s="73">
        <f t="shared" si="53"/>
        <v>0.1102082875306353</v>
      </c>
      <c r="I194" s="73">
        <f t="shared" si="57"/>
        <v>1.102082875306354E-4</v>
      </c>
      <c r="J194" s="73">
        <f t="shared" si="54"/>
        <v>1.0992589366641298E-4</v>
      </c>
      <c r="K194" s="3">
        <f t="shared" si="55"/>
        <v>1.100670905985242E-4</v>
      </c>
      <c r="L194" s="79">
        <f t="shared" si="56"/>
        <v>5.8308635964892323E-2</v>
      </c>
    </row>
    <row r="195" spans="1:12">
      <c r="A195" s="4">
        <v>0.96899999999999997</v>
      </c>
      <c r="B195" s="4">
        <f t="shared" si="47"/>
        <v>0.64900000000000002</v>
      </c>
      <c r="C195" s="6">
        <f t="shared" si="48"/>
        <v>8.7006159050447476</v>
      </c>
      <c r="E195" s="4">
        <v>0.64900000000000002</v>
      </c>
      <c r="F195" s="72">
        <f t="shared" si="49"/>
        <v>2.8590308370044051</v>
      </c>
      <c r="G195" s="72">
        <f t="shared" si="50"/>
        <v>2.2079488341651587</v>
      </c>
      <c r="H195" s="73">
        <f t="shared" si="53"/>
        <v>0.10992589366641288</v>
      </c>
      <c r="I195" s="73">
        <f t="shared" si="57"/>
        <v>1.0992589366641298E-4</v>
      </c>
      <c r="J195" s="73">
        <f t="shared" si="54"/>
        <v>1.0964433000696634E-4</v>
      </c>
      <c r="K195" s="3">
        <f t="shared" si="55"/>
        <v>1.0978511183668967E-4</v>
      </c>
      <c r="L195" s="79">
        <f t="shared" si="56"/>
        <v>5.841842107672901E-2</v>
      </c>
    </row>
    <row r="196" spans="1:12">
      <c r="A196" s="4">
        <v>0.97</v>
      </c>
      <c r="B196" s="4">
        <f t="shared" si="47"/>
        <v>0.64999999999999991</v>
      </c>
      <c r="C196" s="6">
        <f t="shared" si="48"/>
        <v>8.6905100814846499</v>
      </c>
      <c r="E196" s="4">
        <v>0.65</v>
      </c>
      <c r="F196" s="72">
        <f t="shared" si="49"/>
        <v>2.8634361233480177</v>
      </c>
      <c r="G196" s="72">
        <f t="shared" si="50"/>
        <v>2.2105135153780324</v>
      </c>
      <c r="H196" s="73">
        <f t="shared" si="53"/>
        <v>0.10964433000696625</v>
      </c>
      <c r="I196" s="73">
        <f t="shared" si="57"/>
        <v>1.0964433000696634E-4</v>
      </c>
      <c r="J196" s="73">
        <f t="shared" si="54"/>
        <v>1.0936359367517884E-4</v>
      </c>
      <c r="K196" s="3">
        <f t="shared" si="55"/>
        <v>1.0950396184107259E-4</v>
      </c>
      <c r="L196" s="79">
        <f t="shared" si="56"/>
        <v>5.8527925038570086E-2</v>
      </c>
    </row>
    <row r="197" spans="1:12">
      <c r="A197" s="4">
        <v>0.97099999999999997</v>
      </c>
      <c r="B197" s="4">
        <f t="shared" si="47"/>
        <v>0.65100000000000002</v>
      </c>
      <c r="C197" s="6">
        <f t="shared" si="48"/>
        <v>8.6804238221728802</v>
      </c>
      <c r="E197" s="4">
        <v>0.65100000000000002</v>
      </c>
      <c r="F197" s="72">
        <f t="shared" si="49"/>
        <v>2.8678414096916298</v>
      </c>
      <c r="G197" s="72">
        <f t="shared" si="50"/>
        <v>2.2130772261409288</v>
      </c>
      <c r="H197" s="73">
        <f t="shared" si="53"/>
        <v>0.10936359367517874</v>
      </c>
      <c r="I197" s="73">
        <f t="shared" si="57"/>
        <v>1.0936359367517884E-4</v>
      </c>
      <c r="J197" s="73">
        <f t="shared" si="54"/>
        <v>1.090836818059781E-4</v>
      </c>
      <c r="K197" s="3">
        <f t="shared" si="55"/>
        <v>1.0922363774057848E-4</v>
      </c>
      <c r="L197" s="79">
        <f t="shared" si="56"/>
        <v>5.8637148676310667E-2</v>
      </c>
    </row>
    <row r="198" spans="1:12">
      <c r="A198" s="4">
        <v>0.97199999999999998</v>
      </c>
      <c r="B198" s="4">
        <f t="shared" si="47"/>
        <v>0.65199999999999991</v>
      </c>
      <c r="C198" s="6">
        <f t="shared" si="48"/>
        <v>8.6703570717962446</v>
      </c>
      <c r="E198" s="4">
        <v>0.65200000000000002</v>
      </c>
      <c r="F198" s="72">
        <f t="shared" si="49"/>
        <v>2.8722466960352424</v>
      </c>
      <c r="G198" s="72">
        <f t="shared" si="50"/>
        <v>2.2156399683109198</v>
      </c>
      <c r="H198" s="73">
        <f t="shared" si="53"/>
        <v>0.10908368180597801</v>
      </c>
      <c r="I198" s="73">
        <f t="shared" si="57"/>
        <v>1.090836818059781E-4</v>
      </c>
      <c r="J198" s="73">
        <f t="shared" si="54"/>
        <v>1.0880459154627472E-4</v>
      </c>
      <c r="K198" s="3">
        <f t="shared" si="55"/>
        <v>1.0894413667612641E-4</v>
      </c>
      <c r="L198" s="79">
        <f t="shared" si="56"/>
        <v>5.8746092812986796E-2</v>
      </c>
    </row>
    <row r="199" spans="1:12">
      <c r="A199" s="4">
        <v>0.97299999999999998</v>
      </c>
      <c r="B199" s="4">
        <f t="shared" si="47"/>
        <v>0.65300000000000002</v>
      </c>
      <c r="C199" s="6">
        <f t="shared" si="48"/>
        <v>8.6603097752870326</v>
      </c>
      <c r="E199" s="4">
        <v>0.65300000000000002</v>
      </c>
      <c r="F199" s="72">
        <f t="shared" si="49"/>
        <v>2.8766519823788546</v>
      </c>
      <c r="G199" s="72">
        <f t="shared" si="50"/>
        <v>2.2182017437386792</v>
      </c>
      <c r="H199" s="73">
        <f t="shared" si="53"/>
        <v>0.10880459154627461</v>
      </c>
      <c r="I199" s="73">
        <f t="shared" si="57"/>
        <v>1.0880459154627472E-4</v>
      </c>
      <c r="J199" s="73">
        <f t="shared" si="54"/>
        <v>1.0852632005490026E-4</v>
      </c>
      <c r="K199" s="3">
        <f t="shared" si="55"/>
        <v>1.0866545580058749E-4</v>
      </c>
      <c r="L199" s="79">
        <f t="shared" si="56"/>
        <v>5.8854758268787381E-2</v>
      </c>
    </row>
    <row r="200" spans="1:12">
      <c r="A200" s="4">
        <v>0.97399999999999998</v>
      </c>
      <c r="B200" s="4">
        <f t="shared" si="47"/>
        <v>0.65399999999999991</v>
      </c>
      <c r="C200" s="6">
        <f t="shared" si="48"/>
        <v>8.6502818778210759</v>
      </c>
      <c r="E200" s="4">
        <v>0.65400000000000003</v>
      </c>
      <c r="F200" s="72">
        <f t="shared" si="49"/>
        <v>2.8810572687224671</v>
      </c>
      <c r="G200" s="72">
        <f t="shared" si="50"/>
        <v>2.2207625542685192</v>
      </c>
      <c r="H200" s="73">
        <f t="shared" si="53"/>
        <v>0.10852632005490016</v>
      </c>
      <c r="I200" s="73">
        <f t="shared" si="57"/>
        <v>1.0852632005490026E-4</v>
      </c>
      <c r="J200" s="73">
        <f t="shared" si="54"/>
        <v>1.0824886450254699E-4</v>
      </c>
      <c r="K200" s="3">
        <f t="shared" si="55"/>
        <v>1.0838759227872363E-4</v>
      </c>
      <c r="L200" s="79">
        <f t="shared" si="56"/>
        <v>5.8963145861066102E-2</v>
      </c>
    </row>
    <row r="201" spans="1:12">
      <c r="A201" s="4">
        <v>0.97499999999999998</v>
      </c>
      <c r="B201" s="4">
        <f t="shared" si="47"/>
        <v>0.65500000000000003</v>
      </c>
      <c r="C201" s="6">
        <f t="shared" si="48"/>
        <v>8.6402733248158459</v>
      </c>
      <c r="E201" s="4">
        <v>0.65500000000000003</v>
      </c>
      <c r="F201" s="72">
        <f t="shared" si="49"/>
        <v>2.8854625550660793</v>
      </c>
      <c r="G201" s="72">
        <f t="shared" si="50"/>
        <v>2.2233224017384163</v>
      </c>
      <c r="H201" s="73">
        <f t="shared" si="53"/>
        <v>0.10824886450254689</v>
      </c>
      <c r="I201" s="73">
        <f t="shared" si="57"/>
        <v>1.0824886450254699E-4</v>
      </c>
      <c r="J201" s="73">
        <f t="shared" si="54"/>
        <v>1.0797222207170638E-4</v>
      </c>
      <c r="K201" s="3">
        <f t="shared" si="55"/>
        <v>1.0811054328712668E-4</v>
      </c>
      <c r="L201" s="79">
        <f t="shared" si="56"/>
        <v>5.9071256404353227E-2</v>
      </c>
    </row>
    <row r="202" spans="1:12">
      <c r="A202" s="4">
        <v>0.97599999999999998</v>
      </c>
      <c r="B202" s="4">
        <f t="shared" si="47"/>
        <v>0.65599999999999992</v>
      </c>
      <c r="C202" s="6">
        <f t="shared" si="48"/>
        <v>8.6302840619285774</v>
      </c>
      <c r="E202" s="4">
        <v>0.65600000000000003</v>
      </c>
      <c r="F202" s="72">
        <f t="shared" si="49"/>
        <v>2.8898678414096914</v>
      </c>
      <c r="G202" s="72">
        <f t="shared" si="50"/>
        <v>2.2258812879800485</v>
      </c>
      <c r="H202" s="73">
        <f t="shared" si="53"/>
        <v>0.10797222207170629</v>
      </c>
      <c r="I202" s="73">
        <f t="shared" si="57"/>
        <v>1.0797222207170638E-4</v>
      </c>
      <c r="J202" s="73">
        <f t="shared" si="54"/>
        <v>1.076963899566095E-4</v>
      </c>
      <c r="K202" s="3">
        <f t="shared" si="55"/>
        <v>1.0783430601415794E-4</v>
      </c>
      <c r="L202" s="79">
        <f t="shared" si="56"/>
        <v>5.9179090710367387E-2</v>
      </c>
    </row>
    <row r="203" spans="1:12">
      <c r="A203" s="4">
        <v>0.97699999999999998</v>
      </c>
      <c r="B203" s="4">
        <f t="shared" si="47"/>
        <v>0.65700000000000003</v>
      </c>
      <c r="C203" s="6">
        <f t="shared" si="48"/>
        <v>8.6203140350544132</v>
      </c>
      <c r="E203" s="4">
        <v>0.65700000000000003</v>
      </c>
      <c r="F203" s="72">
        <f t="shared" si="49"/>
        <v>2.894273127753304</v>
      </c>
      <c r="G203" s="72">
        <f t="shared" si="50"/>
        <v>2.2284392148188217</v>
      </c>
      <c r="H203" s="73">
        <f t="shared" si="53"/>
        <v>0.10769638995660941</v>
      </c>
      <c r="I203" s="73">
        <f t="shared" si="57"/>
        <v>1.076963899566095E-4</v>
      </c>
      <c r="J203" s="73">
        <f t="shared" si="54"/>
        <v>1.0742136536316663E-4</v>
      </c>
      <c r="K203" s="3">
        <f t="shared" si="55"/>
        <v>1.0755887765988807E-4</v>
      </c>
      <c r="L203" s="79">
        <f t="shared" si="56"/>
        <v>5.9286649588027276E-2</v>
      </c>
    </row>
    <row r="204" spans="1:12">
      <c r="A204" s="4">
        <v>0.97799999999999998</v>
      </c>
      <c r="B204" s="4">
        <f t="shared" ref="B204:B267" si="58">A204-$C$6</f>
        <v>0.65799999999999992</v>
      </c>
      <c r="C204" s="6">
        <f t="shared" ref="C204:C267" si="59">2*$C$3/(A204-2*$C$6)*L204</f>
        <v>8.6103631903245645</v>
      </c>
      <c r="E204" s="4">
        <v>0.65800000000000003</v>
      </c>
      <c r="F204" s="72">
        <f t="shared" ref="F204:F267" si="60">E204/$C$4</f>
        <v>2.8986784140969162</v>
      </c>
      <c r="G204" s="72">
        <f t="shared" ref="G204:G267" si="61">F204^$C$5</f>
        <v>2.2309961840739043</v>
      </c>
      <c r="H204" s="73">
        <f t="shared" si="53"/>
        <v>0.10742136536316653</v>
      </c>
      <c r="I204" s="73">
        <f t="shared" si="57"/>
        <v>1.0742136536316663E-4</v>
      </c>
      <c r="J204" s="73">
        <f t="shared" si="54"/>
        <v>1.0714714550890811E-4</v>
      </c>
      <c r="K204" s="3">
        <f t="shared" si="55"/>
        <v>1.0728425543603736E-4</v>
      </c>
      <c r="L204" s="79">
        <f t="shared" si="56"/>
        <v>5.9393933843463316E-2</v>
      </c>
    </row>
    <row r="205" spans="1:12">
      <c r="A205" s="4">
        <v>0.97899999999999998</v>
      </c>
      <c r="B205" s="4">
        <f t="shared" si="58"/>
        <v>0.65900000000000003</v>
      </c>
      <c r="C205" s="6">
        <f t="shared" si="59"/>
        <v>8.6004314741045214</v>
      </c>
      <c r="E205" s="4">
        <v>0.65900000000000003</v>
      </c>
      <c r="F205" s="72">
        <f t="shared" si="60"/>
        <v>2.9030837004405288</v>
      </c>
      <c r="G205" s="72">
        <f t="shared" si="61"/>
        <v>2.2335521975582551</v>
      </c>
      <c r="H205" s="73">
        <f t="shared" si="53"/>
        <v>0.10714714550890801</v>
      </c>
      <c r="I205" s="73">
        <f t="shared" si="57"/>
        <v>1.0714714550890811E-4</v>
      </c>
      <c r="J205" s="73">
        <f t="shared" si="54"/>
        <v>1.0687372762292498E-4</v>
      </c>
      <c r="K205" s="3">
        <f t="shared" si="55"/>
        <v>1.0701043656591655E-4</v>
      </c>
      <c r="L205" s="79">
        <f t="shared" si="56"/>
        <v>5.9500944280029236E-2</v>
      </c>
    </row>
    <row r="206" spans="1:12">
      <c r="A206" s="4">
        <v>0.98</v>
      </c>
      <c r="B206" s="4">
        <f t="shared" si="58"/>
        <v>0.65999999999999992</v>
      </c>
      <c r="C206" s="6">
        <f t="shared" si="59"/>
        <v>8.5905188329922559</v>
      </c>
      <c r="E206" s="4">
        <v>0.66</v>
      </c>
      <c r="F206" s="72">
        <f t="shared" si="60"/>
        <v>2.9074889867841409</v>
      </c>
      <c r="G206" s="72">
        <f t="shared" si="61"/>
        <v>2.2361072570786553</v>
      </c>
      <c r="H206" s="73">
        <f t="shared" si="53"/>
        <v>0.10687372762292489</v>
      </c>
      <c r="I206" s="73">
        <f t="shared" si="57"/>
        <v>1.0687372762292498E-4</v>
      </c>
      <c r="J206" s="73">
        <f t="shared" si="54"/>
        <v>1.0660110894581024E-4</v>
      </c>
      <c r="K206" s="3">
        <f t="shared" si="55"/>
        <v>1.0673741828436761E-4</v>
      </c>
      <c r="L206" s="79">
        <f t="shared" si="56"/>
        <v>5.9607681698313604E-2</v>
      </c>
    </row>
    <row r="207" spans="1:12">
      <c r="A207" s="4">
        <v>0.98099999999999998</v>
      </c>
      <c r="B207" s="4">
        <f t="shared" si="58"/>
        <v>0.66100000000000003</v>
      </c>
      <c r="C207" s="6">
        <f t="shared" si="59"/>
        <v>8.5806252138164645</v>
      </c>
      <c r="E207" s="4">
        <v>0.66100000000000003</v>
      </c>
      <c r="F207" s="72">
        <f t="shared" si="60"/>
        <v>2.9118942731277535</v>
      </c>
      <c r="G207" s="72">
        <f t="shared" si="61"/>
        <v>2.2386613644357394</v>
      </c>
      <c r="H207" s="73">
        <f t="shared" si="53"/>
        <v>0.10660110894581014</v>
      </c>
      <c r="I207" s="73">
        <f t="shared" si="57"/>
        <v>1.0660110894581024E-4</v>
      </c>
      <c r="J207" s="73">
        <f t="shared" si="54"/>
        <v>1.063292867296003E-4</v>
      </c>
      <c r="K207" s="3">
        <f t="shared" si="55"/>
        <v>1.0646519783770526E-4</v>
      </c>
      <c r="L207" s="79">
        <f t="shared" si="56"/>
        <v>5.9714146896151309E-2</v>
      </c>
    </row>
    <row r="208" spans="1:12">
      <c r="A208" s="4">
        <v>0.98199999999999998</v>
      </c>
      <c r="B208" s="4">
        <f t="shared" si="58"/>
        <v>0.66199999999999992</v>
      </c>
      <c r="C208" s="6">
        <f t="shared" si="59"/>
        <v>8.5707505636348351</v>
      </c>
      <c r="E208" s="4">
        <v>0.66200000000000003</v>
      </c>
      <c r="F208" s="72">
        <f t="shared" si="60"/>
        <v>2.9162995594713657</v>
      </c>
      <c r="G208" s="72">
        <f t="shared" si="61"/>
        <v>2.2412145214240247</v>
      </c>
      <c r="H208" s="73">
        <f t="shared" si="53"/>
        <v>0.10632928672960021</v>
      </c>
      <c r="I208" s="73">
        <f t="shared" si="57"/>
        <v>1.063292867296003E-4</v>
      </c>
      <c r="J208" s="73">
        <f t="shared" si="54"/>
        <v>1.0605825823771728E-4</v>
      </c>
      <c r="K208" s="3">
        <f t="shared" si="55"/>
        <v>1.0619377248365879E-4</v>
      </c>
      <c r="L208" s="79">
        <f t="shared" si="56"/>
        <v>5.9820340668634966E-2</v>
      </c>
    </row>
    <row r="209" spans="1:12">
      <c r="A209" s="4">
        <v>0.98299999999999998</v>
      </c>
      <c r="B209" s="4">
        <f t="shared" si="58"/>
        <v>0.66300000000000003</v>
      </c>
      <c r="C209" s="6">
        <f t="shared" si="59"/>
        <v>8.5608948297323266</v>
      </c>
      <c r="E209" s="4">
        <v>0.66300000000000003</v>
      </c>
      <c r="F209" s="72">
        <f t="shared" si="60"/>
        <v>2.9207048458149782</v>
      </c>
      <c r="G209" s="72">
        <f t="shared" si="61"/>
        <v>2.2437667298319401</v>
      </c>
      <c r="H209" s="73">
        <f t="shared" si="53"/>
        <v>0.10605825823771718</v>
      </c>
      <c r="I209" s="73">
        <f t="shared" si="57"/>
        <v>1.0605825823771728E-4</v>
      </c>
      <c r="J209" s="73">
        <f t="shared" si="54"/>
        <v>1.0578802074491098E-4</v>
      </c>
      <c r="K209" s="3">
        <f t="shared" si="55"/>
        <v>1.0592313949131412E-4</v>
      </c>
      <c r="L209" s="79">
        <f t="shared" si="56"/>
        <v>5.9926263808126282E-2</v>
      </c>
    </row>
    <row r="210" spans="1:12">
      <c r="A210" s="4">
        <v>0.98399999999999999</v>
      </c>
      <c r="B210" s="4">
        <f t="shared" si="58"/>
        <v>0.66399999999999992</v>
      </c>
      <c r="C210" s="6">
        <f t="shared" si="59"/>
        <v>8.5510579596194756</v>
      </c>
      <c r="E210" s="4">
        <v>0.66400000000000003</v>
      </c>
      <c r="F210" s="72">
        <f t="shared" si="60"/>
        <v>2.9251101321585904</v>
      </c>
      <c r="G210" s="72">
        <f t="shared" si="61"/>
        <v>2.2463179914418578</v>
      </c>
      <c r="H210" s="73">
        <f t="shared" si="53"/>
        <v>0.10578802074491089</v>
      </c>
      <c r="I210" s="73">
        <f t="shared" si="57"/>
        <v>1.0578802074491098E-4</v>
      </c>
      <c r="J210" s="73">
        <f t="shared" si="54"/>
        <v>1.0551857153720163E-4</v>
      </c>
      <c r="K210" s="3">
        <f t="shared" si="55"/>
        <v>1.056532961410563E-4</v>
      </c>
      <c r="L210" s="79">
        <f t="shared" si="56"/>
        <v>6.0031917104267335E-2</v>
      </c>
    </row>
    <row r="211" spans="1:12">
      <c r="A211" s="4">
        <v>0.98499999999999999</v>
      </c>
      <c r="B211" s="4">
        <f t="shared" si="58"/>
        <v>0.66500000000000004</v>
      </c>
      <c r="C211" s="6">
        <f t="shared" si="59"/>
        <v>8.5412399010307265</v>
      </c>
      <c r="E211" s="4">
        <v>0.66500000000000004</v>
      </c>
      <c r="F211" s="72">
        <f t="shared" si="60"/>
        <v>2.9295154185022025</v>
      </c>
      <c r="G211" s="72">
        <f t="shared" si="61"/>
        <v>2.2488683080301226</v>
      </c>
      <c r="H211" s="73">
        <f t="shared" si="53"/>
        <v>0.10551857153720154</v>
      </c>
      <c r="I211" s="73">
        <f t="shared" si="57"/>
        <v>1.0551857153720163E-4</v>
      </c>
      <c r="J211" s="73">
        <f t="shared" si="54"/>
        <v>1.0524990791182288E-4</v>
      </c>
      <c r="K211" s="3">
        <f t="shared" si="55"/>
        <v>1.0538423972451225E-4</v>
      </c>
      <c r="L211" s="79">
        <f t="shared" si="56"/>
        <v>6.0137301343991846E-2</v>
      </c>
    </row>
    <row r="212" spans="1:12">
      <c r="A212" s="4">
        <v>0.98599999999999999</v>
      </c>
      <c r="B212" s="4">
        <f t="shared" si="58"/>
        <v>0.66599999999999993</v>
      </c>
      <c r="C212" s="6">
        <f t="shared" si="59"/>
        <v>8.5314406019227764</v>
      </c>
      <c r="E212" s="4">
        <v>0.66600000000000004</v>
      </c>
      <c r="F212" s="72">
        <f t="shared" si="60"/>
        <v>2.9339207048458151</v>
      </c>
      <c r="G212" s="72">
        <f t="shared" si="61"/>
        <v>2.251417681367081</v>
      </c>
      <c r="H212" s="73">
        <f t="shared" si="53"/>
        <v>0.10524990791182279</v>
      </c>
      <c r="I212" s="73">
        <f t="shared" si="57"/>
        <v>1.0524990791182288E-4</v>
      </c>
      <c r="J212" s="73">
        <f t="shared" si="54"/>
        <v>1.0498202717716538E-4</v>
      </c>
      <c r="K212" s="3">
        <f t="shared" si="55"/>
        <v>1.0511596754449412E-4</v>
      </c>
      <c r="L212" s="79">
        <f t="shared" si="56"/>
        <v>6.0242417311536338E-2</v>
      </c>
    </row>
    <row r="213" spans="1:12">
      <c r="A213" s="4">
        <v>0.98699999999999999</v>
      </c>
      <c r="B213" s="4">
        <f t="shared" si="58"/>
        <v>0.66700000000000004</v>
      </c>
      <c r="C213" s="6">
        <f t="shared" si="59"/>
        <v>8.5216600104729476</v>
      </c>
      <c r="E213" s="4">
        <v>0.66700000000000004</v>
      </c>
      <c r="F213" s="72">
        <f t="shared" si="60"/>
        <v>2.9383259911894273</v>
      </c>
      <c r="G213" s="72">
        <f t="shared" si="61"/>
        <v>2.2539661132171087</v>
      </c>
      <c r="H213" s="73">
        <f t="shared" si="53"/>
        <v>0.10498202717716529</v>
      </c>
      <c r="I213" s="73">
        <f t="shared" si="57"/>
        <v>1.0498202717716538E-4</v>
      </c>
      <c r="J213" s="73">
        <f t="shared" si="54"/>
        <v>1.047149266527202E-4</v>
      </c>
      <c r="K213" s="3">
        <f t="shared" si="55"/>
        <v>1.0484847691494278E-4</v>
      </c>
      <c r="L213" s="79">
        <f t="shared" si="56"/>
        <v>6.0347265788451281E-2</v>
      </c>
    </row>
    <row r="214" spans="1:12">
      <c r="A214" s="4">
        <v>0.98799999999999999</v>
      </c>
      <c r="B214" s="4">
        <f t="shared" si="58"/>
        <v>0.66799999999999993</v>
      </c>
      <c r="C214" s="6">
        <f t="shared" si="59"/>
        <v>8.5118980750775748</v>
      </c>
      <c r="E214" s="4">
        <v>0.66800000000000004</v>
      </c>
      <c r="F214" s="72">
        <f t="shared" si="60"/>
        <v>2.9427312775330399</v>
      </c>
      <c r="G214" s="72">
        <f t="shared" si="61"/>
        <v>2.2565136053386432</v>
      </c>
      <c r="H214" s="73">
        <f t="shared" si="53"/>
        <v>0.10471492665272011</v>
      </c>
      <c r="I214" s="73">
        <f t="shared" si="57"/>
        <v>1.047149266527202E-4</v>
      </c>
      <c r="J214" s="73">
        <f t="shared" si="54"/>
        <v>1.0444860366902316E-4</v>
      </c>
      <c r="K214" s="3">
        <f t="shared" si="55"/>
        <v>1.0458176516087168E-4</v>
      </c>
      <c r="L214" s="79">
        <f t="shared" si="56"/>
        <v>6.0451847553612152E-2</v>
      </c>
    </row>
    <row r="215" spans="1:12">
      <c r="A215" s="4">
        <v>0.98899999999999999</v>
      </c>
      <c r="B215" s="4">
        <f t="shared" si="58"/>
        <v>0.66900000000000004</v>
      </c>
      <c r="C215" s="6">
        <f t="shared" si="59"/>
        <v>8.5021547443504097</v>
      </c>
      <c r="E215" s="4">
        <v>0.66900000000000004</v>
      </c>
      <c r="F215" s="72">
        <f t="shared" si="60"/>
        <v>2.947136563876652</v>
      </c>
      <c r="G215" s="72">
        <f t="shared" si="61"/>
        <v>2.2590601594842092</v>
      </c>
      <c r="H215" s="73">
        <f t="shared" si="53"/>
        <v>0.10444860366902307</v>
      </c>
      <c r="I215" s="73">
        <f t="shared" si="57"/>
        <v>1.0444860366902316E-4</v>
      </c>
      <c r="J215" s="73">
        <f t="shared" si="54"/>
        <v>1.041830555675989E-4</v>
      </c>
      <c r="K215" s="3">
        <f t="shared" si="55"/>
        <v>1.0431582961831104E-4</v>
      </c>
      <c r="L215" s="79">
        <f t="shared" si="56"/>
        <v>6.0556163383230464E-2</v>
      </c>
    </row>
    <row r="216" spans="1:12">
      <c r="A216" s="4">
        <v>0.99</v>
      </c>
      <c r="B216" s="4">
        <f t="shared" si="58"/>
        <v>0.66999999999999993</v>
      </c>
      <c r="C216" s="6">
        <f t="shared" si="59"/>
        <v>8.4924299671210601</v>
      </c>
      <c r="E216" s="4">
        <v>0.67</v>
      </c>
      <c r="F216" s="72">
        <f t="shared" si="60"/>
        <v>2.9515418502202646</v>
      </c>
      <c r="G216" s="72">
        <f t="shared" si="61"/>
        <v>2.261605777400451</v>
      </c>
      <c r="H216" s="73">
        <f t="shared" si="53"/>
        <v>0.10418305556759881</v>
      </c>
      <c r="I216" s="73">
        <f t="shared" si="57"/>
        <v>1.041830555675989E-4</v>
      </c>
      <c r="J216" s="73">
        <f t="shared" si="54"/>
        <v>1.0391827970090609E-4</v>
      </c>
      <c r="K216" s="3">
        <f t="shared" si="55"/>
        <v>1.040506676342525E-4</v>
      </c>
      <c r="L216" s="79">
        <f t="shared" si="56"/>
        <v>6.0660214050864719E-2</v>
      </c>
    </row>
    <row r="217" spans="1:12">
      <c r="A217" s="4">
        <v>0.99099999999999999</v>
      </c>
      <c r="B217" s="4">
        <f t="shared" si="58"/>
        <v>0.67100000000000004</v>
      </c>
      <c r="C217" s="6">
        <f t="shared" si="59"/>
        <v>8.4827236924334315</v>
      </c>
      <c r="E217" s="4">
        <v>0.67100000000000004</v>
      </c>
      <c r="F217" s="72">
        <f t="shared" si="60"/>
        <v>2.9559471365638768</v>
      </c>
      <c r="G217" s="72">
        <f t="shared" si="61"/>
        <v>2.2641504608281564</v>
      </c>
      <c r="H217" s="73">
        <f t="shared" si="53"/>
        <v>0.103918279700906</v>
      </c>
      <c r="I217" s="73">
        <f t="shared" si="57"/>
        <v>1.0391827970090609E-4</v>
      </c>
      <c r="J217" s="73">
        <f t="shared" si="54"/>
        <v>1.0365427343228228E-4</v>
      </c>
      <c r="K217" s="3">
        <f t="shared" si="55"/>
        <v>1.0378627656659418E-4</v>
      </c>
      <c r="L217" s="79">
        <f t="shared" si="56"/>
        <v>6.0764000327431317E-2</v>
      </c>
    </row>
    <row r="218" spans="1:12">
      <c r="A218" s="4">
        <v>0.99199999999999999</v>
      </c>
      <c r="B218" s="4">
        <f t="shared" si="58"/>
        <v>0.67199999999999993</v>
      </c>
      <c r="C218" s="6">
        <f t="shared" si="59"/>
        <v>8.4730358695441907</v>
      </c>
      <c r="E218" s="4">
        <v>0.67200000000000004</v>
      </c>
      <c r="F218" s="72">
        <f t="shared" si="60"/>
        <v>2.9603524229074889</v>
      </c>
      <c r="G218" s="72">
        <f t="shared" si="61"/>
        <v>2.2666942115022879</v>
      </c>
      <c r="H218" s="73">
        <f t="shared" si="53"/>
        <v>0.10365427343228219</v>
      </c>
      <c r="I218" s="73">
        <f t="shared" si="57"/>
        <v>1.0365427343228228E-4</v>
      </c>
      <c r="J218" s="73">
        <f t="shared" si="54"/>
        <v>1.033910341358891E-4</v>
      </c>
      <c r="K218" s="3">
        <f t="shared" si="55"/>
        <v>1.035226537840857E-4</v>
      </c>
      <c r="L218" s="79">
        <f t="shared" si="56"/>
        <v>6.0867522981215401E-2</v>
      </c>
    </row>
    <row r="219" spans="1:12">
      <c r="A219" s="4">
        <v>0.99299999999999999</v>
      </c>
      <c r="B219" s="4">
        <f t="shared" si="58"/>
        <v>0.67300000000000004</v>
      </c>
      <c r="C219" s="6">
        <f t="shared" si="59"/>
        <v>8.4633664479212545</v>
      </c>
      <c r="E219" s="4">
        <v>0.67300000000000004</v>
      </c>
      <c r="F219" s="72">
        <f t="shared" si="60"/>
        <v>2.9647577092511015</v>
      </c>
      <c r="G219" s="72">
        <f t="shared" si="61"/>
        <v>2.269237031152012</v>
      </c>
      <c r="H219" s="73">
        <f t="shared" si="53"/>
        <v>0.10339103413588902</v>
      </c>
      <c r="I219" s="73">
        <f t="shared" si="57"/>
        <v>1.033910341358891E-4</v>
      </c>
      <c r="J219" s="73">
        <f t="shared" si="54"/>
        <v>1.0312855919665858E-4</v>
      </c>
      <c r="K219" s="3">
        <f t="shared" si="55"/>
        <v>1.0325979666627384E-4</v>
      </c>
      <c r="L219" s="79">
        <f t="shared" si="56"/>
        <v>6.0970782777881677E-2</v>
      </c>
    </row>
    <row r="220" spans="1:12">
      <c r="A220" s="4">
        <v>0.99399999999999999</v>
      </c>
      <c r="B220" s="4">
        <f t="shared" si="58"/>
        <v>0.67399999999999993</v>
      </c>
      <c r="C220" s="6">
        <f t="shared" si="59"/>
        <v>8.4537153772422915</v>
      </c>
      <c r="E220" s="4">
        <v>0.67400000000000004</v>
      </c>
      <c r="F220" s="72">
        <f t="shared" si="60"/>
        <v>2.9691629955947136</v>
      </c>
      <c r="G220" s="72">
        <f t="shared" si="61"/>
        <v>2.2717789215007236</v>
      </c>
      <c r="H220" s="73">
        <f t="shared" si="53"/>
        <v>0.10312855919665849</v>
      </c>
      <c r="I220" s="73">
        <f t="shared" si="57"/>
        <v>1.0312855919665858E-4</v>
      </c>
      <c r="J220" s="73">
        <f t="shared" si="54"/>
        <v>1.0286684601023871E-4</v>
      </c>
      <c r="K220" s="3">
        <f t="shared" si="55"/>
        <v>1.0299770260344864E-4</v>
      </c>
      <c r="L220" s="79">
        <f t="shared" si="56"/>
        <v>6.1073780480485125E-2</v>
      </c>
    </row>
    <row r="221" spans="1:12">
      <c r="A221" s="4">
        <v>0.995</v>
      </c>
      <c r="B221" s="4">
        <f t="shared" si="58"/>
        <v>0.67500000000000004</v>
      </c>
      <c r="C221" s="6">
        <f t="shared" si="59"/>
        <v>8.4440826073932502</v>
      </c>
      <c r="E221" s="4">
        <v>0.67500000000000004</v>
      </c>
      <c r="F221" s="72">
        <f t="shared" si="60"/>
        <v>2.9735682819383262</v>
      </c>
      <c r="G221" s="72">
        <f t="shared" si="61"/>
        <v>2.2743198842660766</v>
      </c>
      <c r="H221" s="73">
        <f t="shared" si="53"/>
        <v>0.10286684601023863</v>
      </c>
      <c r="I221" s="73">
        <f t="shared" si="57"/>
        <v>1.0286684601023871E-4</v>
      </c>
      <c r="J221" s="73">
        <f t="shared" si="54"/>
        <v>1.0260589198294025E-4</v>
      </c>
      <c r="K221" s="3">
        <f t="shared" si="55"/>
        <v>1.0273636899658948E-4</v>
      </c>
      <c r="L221" s="79">
        <f t="shared" si="56"/>
        <v>6.1176516849481714E-2</v>
      </c>
    </row>
    <row r="222" spans="1:12">
      <c r="A222" s="4">
        <v>0.996</v>
      </c>
      <c r="B222" s="4">
        <f t="shared" si="58"/>
        <v>0.67599999999999993</v>
      </c>
      <c r="C222" s="6">
        <f t="shared" si="59"/>
        <v>8.4344680884668897</v>
      </c>
      <c r="E222" s="4">
        <v>0.67600000000000005</v>
      </c>
      <c r="F222" s="72">
        <f t="shared" si="60"/>
        <v>2.9779735682819384</v>
      </c>
      <c r="G222" s="72">
        <f t="shared" si="61"/>
        <v>2.27685992116001</v>
      </c>
      <c r="H222" s="73">
        <f t="shared" si="53"/>
        <v>0.10260589198294016</v>
      </c>
      <c r="I222" s="73">
        <f t="shared" si="57"/>
        <v>1.0260589198294025E-4</v>
      </c>
      <c r="J222" s="73">
        <f t="shared" si="54"/>
        <v>1.0234569453168315E-4</v>
      </c>
      <c r="K222" s="3">
        <f t="shared" si="55"/>
        <v>1.0247579325731171E-4</v>
      </c>
      <c r="L222" s="79">
        <f t="shared" si="56"/>
        <v>6.1278992642739026E-2</v>
      </c>
    </row>
    <row r="223" spans="1:12">
      <c r="A223" s="4">
        <v>0.997</v>
      </c>
      <c r="B223" s="4">
        <f t="shared" si="58"/>
        <v>0.67700000000000005</v>
      </c>
      <c r="C223" s="6">
        <f t="shared" si="59"/>
        <v>8.4248717707613316</v>
      </c>
      <c r="E223" s="4">
        <v>0.67700000000000005</v>
      </c>
      <c r="F223" s="72">
        <f t="shared" si="60"/>
        <v>2.982378854625551</v>
      </c>
      <c r="G223" s="72">
        <f t="shared" si="61"/>
        <v>2.2793990338887777</v>
      </c>
      <c r="H223" s="73">
        <f t="shared" si="53"/>
        <v>0.10234569453168306</v>
      </c>
      <c r="I223" s="73">
        <f t="shared" si="57"/>
        <v>1.0234569453168315E-4</v>
      </c>
      <c r="J223" s="73">
        <f t="shared" si="54"/>
        <v>1.02086251083944E-4</v>
      </c>
      <c r="K223" s="3">
        <f t="shared" si="55"/>
        <v>1.0221597280781358E-4</v>
      </c>
      <c r="L223" s="79">
        <f t="shared" si="56"/>
        <v>6.1381208615546842E-2</v>
      </c>
    </row>
    <row r="224" spans="1:12">
      <c r="A224" s="4">
        <v>0.998</v>
      </c>
      <c r="B224" s="4">
        <f t="shared" si="58"/>
        <v>0.67799999999999994</v>
      </c>
      <c r="C224" s="6">
        <f t="shared" si="59"/>
        <v>8.4152936047786469</v>
      </c>
      <c r="E224" s="4">
        <v>0.67800000000000005</v>
      </c>
      <c r="F224" s="72">
        <f t="shared" si="60"/>
        <v>2.9867841409691631</v>
      </c>
      <c r="G224" s="72">
        <f t="shared" si="61"/>
        <v>2.2819372241529714</v>
      </c>
      <c r="H224" s="73">
        <f t="shared" si="53"/>
        <v>0.10208625108394391</v>
      </c>
      <c r="I224" s="73">
        <f t="shared" si="57"/>
        <v>1.02086251083944E-4</v>
      </c>
      <c r="J224" s="73">
        <f t="shared" si="54"/>
        <v>1.0182755907770315E-4</v>
      </c>
      <c r="K224" s="3">
        <f t="shared" si="55"/>
        <v>1.0195690508082357E-4</v>
      </c>
      <c r="L224" s="79">
        <f t="shared" si="56"/>
        <v>6.1483165520627665E-2</v>
      </c>
    </row>
    <row r="225" spans="1:12">
      <c r="A225" s="4">
        <v>0.999</v>
      </c>
      <c r="B225" s="4">
        <f t="shared" si="58"/>
        <v>0.67900000000000005</v>
      </c>
      <c r="C225" s="6">
        <f t="shared" si="59"/>
        <v>8.4057335412234373</v>
      </c>
      <c r="E225" s="4">
        <v>0.67900000000000005</v>
      </c>
      <c r="F225" s="72">
        <f t="shared" si="60"/>
        <v>2.9911894273127753</v>
      </c>
      <c r="G225" s="72">
        <f t="shared" si="61"/>
        <v>2.2844744936475521</v>
      </c>
      <c r="H225" s="73">
        <f t="shared" si="53"/>
        <v>0.10182755907770305</v>
      </c>
      <c r="I225" s="73">
        <f t="shared" si="57"/>
        <v>1.0182755907770315E-4</v>
      </c>
      <c r="J225" s="73">
        <f t="shared" si="54"/>
        <v>1.0156961596139249E-4</v>
      </c>
      <c r="K225" s="3">
        <f t="shared" si="55"/>
        <v>1.0169858751954782E-4</v>
      </c>
      <c r="L225" s="79">
        <f t="shared" si="56"/>
        <v>6.1584864108147216E-2</v>
      </c>
    </row>
    <row r="226" spans="1:12">
      <c r="A226" s="4">
        <v>1</v>
      </c>
      <c r="B226" s="4">
        <f t="shared" si="58"/>
        <v>0.67999999999999994</v>
      </c>
      <c r="C226" s="6">
        <f t="shared" si="59"/>
        <v>8.3961915310014366</v>
      </c>
      <c r="E226" s="4">
        <v>0.68</v>
      </c>
      <c r="F226" s="72">
        <f t="shared" si="60"/>
        <v>2.9955947136563879</v>
      </c>
      <c r="G226" s="72">
        <f t="shared" si="61"/>
        <v>2.2870108440618746</v>
      </c>
      <c r="H226" s="73">
        <f t="shared" si="53"/>
        <v>0.1015696159613924</v>
      </c>
      <c r="I226" s="73">
        <f t="shared" si="57"/>
        <v>1.0156961596139249E-4</v>
      </c>
      <c r="J226" s="73">
        <f t="shared" si="54"/>
        <v>1.0131241919384357E-4</v>
      </c>
      <c r="K226" s="3">
        <f t="shared" si="55"/>
        <v>1.0144101757761804E-4</v>
      </c>
      <c r="L226" s="79">
        <f t="shared" si="56"/>
        <v>6.1686305125724837E-2</v>
      </c>
    </row>
    <row r="227" spans="1:12">
      <c r="A227" s="4">
        <v>1.0009999999999999</v>
      </c>
      <c r="B227" s="4">
        <f t="shared" si="58"/>
        <v>0.68099999999999983</v>
      </c>
      <c r="C227" s="6">
        <f t="shared" si="59"/>
        <v>8.3866675252181473</v>
      </c>
      <c r="E227" s="4">
        <v>0.68100000000000005</v>
      </c>
      <c r="F227" s="72">
        <f t="shared" si="60"/>
        <v>3</v>
      </c>
      <c r="G227" s="72">
        <f t="shared" si="61"/>
        <v>2.2895462770797153</v>
      </c>
      <c r="H227" s="73">
        <f t="shared" si="53"/>
        <v>0.10131241919384348</v>
      </c>
      <c r="I227" s="73">
        <f t="shared" si="57"/>
        <v>1.0131241919384357E-4</v>
      </c>
      <c r="J227" s="73">
        <f t="shared" si="54"/>
        <v>1.0105596624423596E-4</v>
      </c>
      <c r="K227" s="3">
        <f t="shared" si="55"/>
        <v>1.0118419271903977E-4</v>
      </c>
      <c r="L227" s="79">
        <f t="shared" si="56"/>
        <v>6.1787489318443876E-2</v>
      </c>
    </row>
    <row r="228" spans="1:12">
      <c r="A228" s="4">
        <v>1.002</v>
      </c>
      <c r="B228" s="4">
        <f t="shared" si="58"/>
        <v>0.68199999999999994</v>
      </c>
      <c r="C228" s="6">
        <f t="shared" si="59"/>
        <v>8.3771614751774557</v>
      </c>
      <c r="E228" s="4">
        <v>0.68200000000000005</v>
      </c>
      <c r="F228" s="72">
        <f t="shared" si="60"/>
        <v>3.0044052863436126</v>
      </c>
      <c r="G228" s="72">
        <f t="shared" si="61"/>
        <v>2.2920807943792973</v>
      </c>
      <c r="H228" s="73">
        <f t="shared" si="53"/>
        <v>0.10105596624423588</v>
      </c>
      <c r="I228" s="73">
        <f t="shared" si="57"/>
        <v>1.0105596624423596E-4</v>
      </c>
      <c r="J228" s="73">
        <f t="shared" si="54"/>
        <v>1.0080025459204585E-4</v>
      </c>
      <c r="K228" s="3">
        <f t="shared" si="55"/>
        <v>1.0092811041814091E-4</v>
      </c>
      <c r="L228" s="79">
        <f t="shared" si="56"/>
        <v>6.1888417428862016E-2</v>
      </c>
    </row>
    <row r="229" spans="1:12">
      <c r="A229" s="4">
        <v>1.0029999999999999</v>
      </c>
      <c r="B229" s="4">
        <f t="shared" si="58"/>
        <v>0.68299999999999983</v>
      </c>
      <c r="C229" s="6">
        <f t="shared" si="59"/>
        <v>8.3676733323803205</v>
      </c>
      <c r="E229" s="4">
        <v>0.68300000000000005</v>
      </c>
      <c r="F229" s="72">
        <f t="shared" si="60"/>
        <v>3.0088105726872247</v>
      </c>
      <c r="G229" s="72">
        <f t="shared" si="61"/>
        <v>2.2946143976333189</v>
      </c>
      <c r="H229" s="73">
        <f t="shared" si="53"/>
        <v>0.10080025459204575</v>
      </c>
      <c r="I229" s="73">
        <f t="shared" si="57"/>
        <v>1.0080025459204585E-4</v>
      </c>
      <c r="J229" s="73">
        <f t="shared" si="54"/>
        <v>1.005452817269949E-4</v>
      </c>
      <c r="K229" s="3">
        <f t="shared" si="55"/>
        <v>1.0067276815952037E-4</v>
      </c>
      <c r="L229" s="79">
        <f t="shared" si="56"/>
        <v>6.1989090197021535E-2</v>
      </c>
    </row>
    <row r="230" spans="1:12">
      <c r="A230" s="4">
        <v>1.004</v>
      </c>
      <c r="B230" s="4">
        <f t="shared" si="58"/>
        <v>0.68399999999999994</v>
      </c>
      <c r="C230" s="6">
        <f t="shared" si="59"/>
        <v>8.3582030485233982</v>
      </c>
      <c r="E230" s="4">
        <v>0.68400000000000005</v>
      </c>
      <c r="F230" s="72">
        <f t="shared" si="60"/>
        <v>3.0132158590308373</v>
      </c>
      <c r="G230" s="72">
        <f t="shared" si="61"/>
        <v>2.2971470885089786</v>
      </c>
      <c r="H230" s="73">
        <f t="shared" si="53"/>
        <v>0.10054528172699481</v>
      </c>
      <c r="I230" s="73">
        <f t="shared" si="57"/>
        <v>1.005452817269949E-4</v>
      </c>
      <c r="J230" s="73">
        <f t="shared" si="54"/>
        <v>1.0029104514899994E-4</v>
      </c>
      <c r="K230" s="3">
        <f t="shared" si="55"/>
        <v>1.0041816343799742E-4</v>
      </c>
      <c r="L230" s="79">
        <f t="shared" si="56"/>
        <v>6.2089508360459532E-2</v>
      </c>
    </row>
    <row r="231" spans="1:12">
      <c r="A231" s="4">
        <v>1.0049999999999999</v>
      </c>
      <c r="B231" s="4">
        <f t="shared" si="58"/>
        <v>0.68499999999999983</v>
      </c>
      <c r="C231" s="6">
        <f t="shared" si="59"/>
        <v>8.3487505754977747</v>
      </c>
      <c r="E231" s="4">
        <v>0.68500000000000005</v>
      </c>
      <c r="F231" s="72">
        <f t="shared" si="60"/>
        <v>3.0176211453744495</v>
      </c>
      <c r="G231" s="72">
        <f t="shared" si="61"/>
        <v>2.2996788686680008</v>
      </c>
      <c r="H231" s="73">
        <f t="shared" si="53"/>
        <v>0.10029104514899985</v>
      </c>
      <c r="I231" s="73">
        <f t="shared" si="57"/>
        <v>1.0029104514899994E-4</v>
      </c>
      <c r="J231" s="73">
        <f t="shared" si="54"/>
        <v>1.00037542368122E-4</v>
      </c>
      <c r="K231" s="3">
        <f t="shared" si="55"/>
        <v>1.0016429375856097E-4</v>
      </c>
      <c r="L231" s="79">
        <f t="shared" si="56"/>
        <v>6.2189672654218091E-2</v>
      </c>
    </row>
    <row r="232" spans="1:12">
      <c r="A232" s="4">
        <v>1.006</v>
      </c>
      <c r="B232" s="4">
        <f t="shared" si="58"/>
        <v>0.68599999999999994</v>
      </c>
      <c r="C232" s="6">
        <f t="shared" si="59"/>
        <v>8.3393158653876114</v>
      </c>
      <c r="E232" s="4">
        <v>0.68600000000000005</v>
      </c>
      <c r="F232" s="72">
        <f t="shared" si="60"/>
        <v>3.0220264317180616</v>
      </c>
      <c r="G232" s="72">
        <f t="shared" si="61"/>
        <v>2.3022097397666639</v>
      </c>
      <c r="H232" s="73">
        <f t="shared" si="53"/>
        <v>0.10003754236812192</v>
      </c>
      <c r="I232" s="73">
        <f t="shared" si="57"/>
        <v>1.00037542368122E-4</v>
      </c>
      <c r="J232" s="73">
        <f t="shared" si="54"/>
        <v>9.9784770904516755E-5</v>
      </c>
      <c r="K232" s="3">
        <f t="shared" si="55"/>
        <v>9.9911156636319379E-5</v>
      </c>
      <c r="L232" s="79">
        <f t="shared" si="56"/>
        <v>6.2289583810854407E-2</v>
      </c>
    </row>
    <row r="233" spans="1:12">
      <c r="A233" s="4">
        <v>1.0069999999999999</v>
      </c>
      <c r="B233" s="4">
        <f t="shared" si="58"/>
        <v>0.68699999999999983</v>
      </c>
      <c r="C233" s="6">
        <f t="shared" si="59"/>
        <v>8.3298988704689183</v>
      </c>
      <c r="E233" s="4">
        <v>0.68700000000000006</v>
      </c>
      <c r="F233" s="72">
        <f t="shared" si="60"/>
        <v>3.0264317180616742</v>
      </c>
      <c r="G233" s="72">
        <f t="shared" si="61"/>
        <v>2.304739703455823</v>
      </c>
      <c r="H233" s="73">
        <f t="shared" si="53"/>
        <v>9.9784770904516665E-2</v>
      </c>
      <c r="I233" s="73">
        <f t="shared" si="57"/>
        <v>9.9784770904505669E-5</v>
      </c>
      <c r="J233" s="73">
        <f t="shared" si="54"/>
        <v>9.9532728288373437E-5</v>
      </c>
      <c r="K233" s="3">
        <f t="shared" si="55"/>
        <v>9.9658749596439553E-5</v>
      </c>
      <c r="L233" s="79">
        <f t="shared" si="56"/>
        <v>6.238924256045085E-2</v>
      </c>
    </row>
    <row r="234" spans="1:12">
      <c r="A234" s="4">
        <v>1.008</v>
      </c>
      <c r="B234" s="4">
        <f t="shared" si="58"/>
        <v>0.68799999999999994</v>
      </c>
      <c r="C234" s="6">
        <f t="shared" si="59"/>
        <v>8.3204995432082196</v>
      </c>
      <c r="E234" s="4">
        <v>0.68799999999999994</v>
      </c>
      <c r="F234" s="72">
        <f t="shared" si="60"/>
        <v>3.0308370044052859</v>
      </c>
      <c r="G234" s="72">
        <f t="shared" si="61"/>
        <v>2.3072687613809362</v>
      </c>
      <c r="H234" s="73">
        <f t="shared" si="53"/>
        <v>9.9532728288384401E-2</v>
      </c>
      <c r="I234" s="73">
        <f t="shared" si="57"/>
        <v>9.9532728288384483E-5</v>
      </c>
      <c r="J234" s="73">
        <f t="shared" si="54"/>
        <v>9.9281412059920284E-5</v>
      </c>
      <c r="K234" s="3">
        <f t="shared" si="55"/>
        <v>9.9407070174152383E-5</v>
      </c>
      <c r="L234" s="79">
        <f t="shared" si="56"/>
        <v>6.2488649630625004E-2</v>
      </c>
    </row>
    <row r="235" spans="1:12">
      <c r="A235" s="4">
        <v>1.0089999999999999</v>
      </c>
      <c r="B235" s="4">
        <f t="shared" si="58"/>
        <v>0.68899999999999983</v>
      </c>
      <c r="C235" s="6">
        <f t="shared" si="59"/>
        <v>8.3111178362613565</v>
      </c>
      <c r="E235" s="4">
        <v>0.68899999999999995</v>
      </c>
      <c r="F235" s="72">
        <f t="shared" si="60"/>
        <v>3.0352422907488985</v>
      </c>
      <c r="G235" s="72">
        <f t="shared" si="61"/>
        <v>2.3097969151820945</v>
      </c>
      <c r="H235" s="73">
        <f t="shared" si="53"/>
        <v>9.9281412059920193E-2</v>
      </c>
      <c r="I235" s="73">
        <f t="shared" si="57"/>
        <v>9.9281412059920284E-5</v>
      </c>
      <c r="J235" s="73">
        <f t="shared" si="54"/>
        <v>9.9030819769265415E-5</v>
      </c>
      <c r="K235" s="3">
        <f t="shared" si="55"/>
        <v>9.9156115914592849E-5</v>
      </c>
      <c r="L235" s="79">
        <f t="shared" si="56"/>
        <v>6.258780574653959E-2</v>
      </c>
    </row>
    <row r="236" spans="1:12">
      <c r="A236" s="4">
        <v>1.01</v>
      </c>
      <c r="B236" s="4">
        <f t="shared" si="58"/>
        <v>0.69</v>
      </c>
      <c r="C236" s="6">
        <f t="shared" si="59"/>
        <v>8.3017537024721886</v>
      </c>
      <c r="E236" s="4">
        <v>0.69</v>
      </c>
      <c r="F236" s="72">
        <f t="shared" si="60"/>
        <v>3.0396475770925107</v>
      </c>
      <c r="G236" s="72">
        <f t="shared" si="61"/>
        <v>2.3123241664940402</v>
      </c>
      <c r="H236" s="73">
        <f t="shared" si="53"/>
        <v>9.9030819769265324E-2</v>
      </c>
      <c r="I236" s="73">
        <f t="shared" si="57"/>
        <v>9.9030819769265415E-5</v>
      </c>
      <c r="J236" s="73">
        <f t="shared" si="54"/>
        <v>9.8780948976458029E-5</v>
      </c>
      <c r="K236" s="3">
        <f t="shared" si="55"/>
        <v>9.8905884372861715E-5</v>
      </c>
      <c r="L236" s="79">
        <f t="shared" si="56"/>
        <v>6.2686711630912453E-2</v>
      </c>
    </row>
    <row r="237" spans="1:12">
      <c r="A237" s="4">
        <v>1.0109999999999999</v>
      </c>
      <c r="B237" s="4">
        <f t="shared" si="58"/>
        <v>0.69099999999999984</v>
      </c>
      <c r="C237" s="6">
        <f t="shared" si="59"/>
        <v>8.292407094871411</v>
      </c>
      <c r="E237" s="4">
        <v>0.69099999999999995</v>
      </c>
      <c r="F237" s="72">
        <f t="shared" si="60"/>
        <v>3.0440528634361228</v>
      </c>
      <c r="G237" s="72">
        <f t="shared" si="61"/>
        <v>2.3148505169461964</v>
      </c>
      <c r="H237" s="73">
        <f t="shared" si="53"/>
        <v>9.8780948976457936E-2</v>
      </c>
      <c r="I237" s="73">
        <f t="shared" si="57"/>
        <v>9.8780948976458029E-5</v>
      </c>
      <c r="J237" s="73">
        <f t="shared" si="54"/>
        <v>9.8531797251384684E-5</v>
      </c>
      <c r="K237" s="3">
        <f t="shared" si="55"/>
        <v>9.865637311392135E-5</v>
      </c>
      <c r="L237" s="79">
        <f t="shared" si="56"/>
        <v>6.2785368004026371E-2</v>
      </c>
    </row>
    <row r="238" spans="1:12">
      <c r="A238" s="4">
        <v>1.012</v>
      </c>
      <c r="B238" s="4">
        <f t="shared" si="58"/>
        <v>0.69199999999999995</v>
      </c>
      <c r="C238" s="6">
        <f t="shared" si="59"/>
        <v>8.2830779666752896</v>
      </c>
      <c r="E238" s="4">
        <v>0.69199999999999995</v>
      </c>
      <c r="F238" s="72">
        <f t="shared" si="60"/>
        <v>3.0484581497797354</v>
      </c>
      <c r="G238" s="72">
        <f t="shared" si="61"/>
        <v>2.3173759681626906</v>
      </c>
      <c r="H238" s="73">
        <f t="shared" si="53"/>
        <v>9.8531797251384598E-2</v>
      </c>
      <c r="I238" s="73">
        <f t="shared" si="57"/>
        <v>9.8531797251384684E-5</v>
      </c>
      <c r="J238" s="73">
        <f t="shared" si="54"/>
        <v>9.828336217373193E-5</v>
      </c>
      <c r="K238" s="3">
        <f t="shared" si="55"/>
        <v>9.8407579712558307E-5</v>
      </c>
      <c r="L238" s="79">
        <f t="shared" si="56"/>
        <v>6.2883775583738935E-2</v>
      </c>
    </row>
    <row r="239" spans="1:12">
      <c r="A239" s="4">
        <v>1.0129999999999999</v>
      </c>
      <c r="B239" s="4">
        <f t="shared" si="58"/>
        <v>0.69299999999999984</v>
      </c>
      <c r="C239" s="6">
        <f t="shared" si="59"/>
        <v>8.2737662712845097</v>
      </c>
      <c r="E239" s="4">
        <v>0.69299999999999995</v>
      </c>
      <c r="F239" s="72">
        <f t="shared" si="60"/>
        <v>3.0528634361233475</v>
      </c>
      <c r="G239" s="72">
        <f t="shared" si="61"/>
        <v>2.3199005217623809</v>
      </c>
      <c r="H239" s="73">
        <f t="shared" si="53"/>
        <v>9.8283362173731847E-2</v>
      </c>
      <c r="I239" s="73">
        <f t="shared" si="57"/>
        <v>9.828336217373193E-5</v>
      </c>
      <c r="J239" s="73">
        <f t="shared" si="54"/>
        <v>9.8035641332938408E-5</v>
      </c>
      <c r="K239" s="3">
        <f t="shared" si="55"/>
        <v>9.8159501753335176E-5</v>
      </c>
      <c r="L239" s="79">
        <f t="shared" si="56"/>
        <v>6.2981935085492269E-2</v>
      </c>
    </row>
    <row r="240" spans="1:12">
      <c r="A240" s="4">
        <v>1.014</v>
      </c>
      <c r="B240" s="4">
        <f t="shared" si="58"/>
        <v>0.69399999999999995</v>
      </c>
      <c r="C240" s="6">
        <f t="shared" si="59"/>
        <v>8.2644719622829363</v>
      </c>
      <c r="E240" s="4">
        <v>0.69399999999999995</v>
      </c>
      <c r="F240" s="72">
        <f t="shared" si="60"/>
        <v>3.0572687224669601</v>
      </c>
      <c r="G240" s="72">
        <f t="shared" si="61"/>
        <v>2.3224241793588782</v>
      </c>
      <c r="H240" s="73">
        <f t="shared" si="53"/>
        <v>9.8035641332938323E-2</v>
      </c>
      <c r="I240" s="73">
        <f t="shared" si="57"/>
        <v>9.8035641332938408E-5</v>
      </c>
      <c r="J240" s="73">
        <f t="shared" si="54"/>
        <v>9.7788632328147003E-5</v>
      </c>
      <c r="K240" s="3">
        <f t="shared" si="55"/>
        <v>9.7912136830542712E-5</v>
      </c>
      <c r="L240" s="79">
        <f t="shared" si="56"/>
        <v>6.3079847222322807E-2</v>
      </c>
    </row>
    <row r="241" spans="1:12">
      <c r="A241" s="4">
        <v>1.0149999999999999</v>
      </c>
      <c r="B241" s="4">
        <f t="shared" si="58"/>
        <v>0.69499999999999984</v>
      </c>
      <c r="C241" s="6">
        <f t="shared" si="59"/>
        <v>8.2551949934364757</v>
      </c>
      <c r="E241" s="4">
        <v>0.69499999999999995</v>
      </c>
      <c r="F241" s="72">
        <f t="shared" si="60"/>
        <v>3.0616740088105723</v>
      </c>
      <c r="G241" s="72">
        <f t="shared" si="61"/>
        <v>2.3249469425605729</v>
      </c>
      <c r="H241" s="73">
        <f t="shared" si="53"/>
        <v>9.7788632328146913E-2</v>
      </c>
      <c r="I241" s="73">
        <f t="shared" si="57"/>
        <v>9.7788632328147003E-5</v>
      </c>
      <c r="J241" s="73">
        <f t="shared" si="54"/>
        <v>9.7542332768157318E-5</v>
      </c>
      <c r="K241" s="3">
        <f t="shared" si="55"/>
        <v>9.766548254815216E-5</v>
      </c>
      <c r="L241" s="79">
        <f t="shared" si="56"/>
        <v>6.3177512704870958E-2</v>
      </c>
    </row>
    <row r="242" spans="1:12">
      <c r="A242" s="4">
        <v>1.016</v>
      </c>
      <c r="B242" s="4">
        <f t="shared" si="58"/>
        <v>0.69599999999999995</v>
      </c>
      <c r="C242" s="6">
        <f t="shared" si="59"/>
        <v>8.2459353186918776</v>
      </c>
      <c r="E242" s="4">
        <v>0.69599999999999995</v>
      </c>
      <c r="F242" s="72">
        <f t="shared" si="60"/>
        <v>3.0660792951541849</v>
      </c>
      <c r="G242" s="72">
        <f t="shared" si="61"/>
        <v>2.3274688129706589</v>
      </c>
      <c r="H242" s="73">
        <f t="shared" si="53"/>
        <v>9.7542332768157228E-2</v>
      </c>
      <c r="I242" s="73">
        <f t="shared" si="57"/>
        <v>9.7542332768157318E-5</v>
      </c>
      <c r="J242" s="73">
        <f t="shared" si="54"/>
        <v>9.7296740271378713E-5</v>
      </c>
      <c r="K242" s="3">
        <f t="shared" si="55"/>
        <v>9.7419536519768022E-5</v>
      </c>
      <c r="L242" s="79">
        <f t="shared" si="56"/>
        <v>6.3274932241390733E-2</v>
      </c>
    </row>
    <row r="243" spans="1:12">
      <c r="A243" s="4">
        <v>1.0169999999999999</v>
      </c>
      <c r="B243" s="4">
        <f t="shared" si="58"/>
        <v>0.69699999999999984</v>
      </c>
      <c r="C243" s="6">
        <f t="shared" si="59"/>
        <v>8.2366928921756184</v>
      </c>
      <c r="E243" s="4">
        <v>0.69699999999999995</v>
      </c>
      <c r="F243" s="72">
        <f t="shared" si="60"/>
        <v>3.070484581497797</v>
      </c>
      <c r="G243" s="72">
        <f t="shared" si="61"/>
        <v>2.3299897921871566</v>
      </c>
      <c r="H243" s="73">
        <f t="shared" si="53"/>
        <v>9.7296740271378621E-2</v>
      </c>
      <c r="I243" s="73">
        <f t="shared" si="57"/>
        <v>9.7296740271378713E-5</v>
      </c>
      <c r="J243" s="73">
        <f t="shared" si="54"/>
        <v>9.7051852465783147E-5</v>
      </c>
      <c r="K243" s="3">
        <f t="shared" si="55"/>
        <v>9.7174296368580937E-5</v>
      </c>
      <c r="L243" s="79">
        <f t="shared" si="56"/>
        <v>6.3372106537759321E-2</v>
      </c>
    </row>
    <row r="244" spans="1:12">
      <c r="A244" s="4">
        <v>1.018</v>
      </c>
      <c r="B244" s="4">
        <f t="shared" si="58"/>
        <v>0.69799999999999995</v>
      </c>
      <c r="C244" s="6">
        <f t="shared" si="59"/>
        <v>8.2274676681927126</v>
      </c>
      <c r="E244" s="4">
        <v>0.69799999999999995</v>
      </c>
      <c r="F244" s="72">
        <f t="shared" si="60"/>
        <v>3.0748898678414096</v>
      </c>
      <c r="G244" s="72">
        <f t="shared" si="61"/>
        <v>2.3325098818029386</v>
      </c>
      <c r="H244" s="73">
        <f t="shared" si="53"/>
        <v>9.7051852465783059E-2</v>
      </c>
      <c r="I244" s="73">
        <f t="shared" si="57"/>
        <v>9.7051852465783147E-5</v>
      </c>
      <c r="J244" s="73">
        <f t="shared" si="54"/>
        <v>9.680766698885874E-5</v>
      </c>
      <c r="K244" s="3">
        <f t="shared" si="55"/>
        <v>9.692975972732095E-5</v>
      </c>
      <c r="L244" s="79">
        <f t="shared" si="56"/>
        <v>6.3469036297486639E-2</v>
      </c>
    </row>
    <row r="245" spans="1:12">
      <c r="A245" s="4">
        <v>1.0189999999999999</v>
      </c>
      <c r="B245" s="4">
        <f t="shared" si="58"/>
        <v>0.69899999999999984</v>
      </c>
      <c r="C245" s="6">
        <f t="shared" si="59"/>
        <v>8.2182596012256415</v>
      </c>
      <c r="E245" s="4">
        <v>0.69899999999999995</v>
      </c>
      <c r="F245" s="72">
        <f t="shared" si="60"/>
        <v>3.0792951541850218</v>
      </c>
      <c r="G245" s="72">
        <f t="shared" si="61"/>
        <v>2.335029083405753</v>
      </c>
      <c r="H245" s="73">
        <f t="shared" si="53"/>
        <v>9.6807666988858648E-2</v>
      </c>
      <c r="I245" s="73">
        <f t="shared" si="57"/>
        <v>9.680766698885874E-5</v>
      </c>
      <c r="J245" s="73">
        <f t="shared" si="54"/>
        <v>9.65641814875634E-5</v>
      </c>
      <c r="K245" s="3">
        <f t="shared" si="55"/>
        <v>9.668592423821107E-5</v>
      </c>
      <c r="L245" s="79">
        <f t="shared" si="56"/>
        <v>6.3565722221724852E-2</v>
      </c>
    </row>
    <row r="246" spans="1:12">
      <c r="A246" s="4">
        <v>1.02</v>
      </c>
      <c r="B246" s="4">
        <f t="shared" si="58"/>
        <v>0.7</v>
      </c>
      <c r="C246" s="6">
        <f t="shared" si="59"/>
        <v>8.2090686459331881</v>
      </c>
      <c r="E246" s="4">
        <v>0.7</v>
      </c>
      <c r="F246" s="72">
        <f t="shared" si="60"/>
        <v>3.0837004405286339</v>
      </c>
      <c r="G246" s="72">
        <f t="shared" si="61"/>
        <v>2.3375473985782462</v>
      </c>
      <c r="H246" s="73">
        <f t="shared" si="53"/>
        <v>9.6564181487563308E-2</v>
      </c>
      <c r="I246" s="73">
        <f t="shared" si="57"/>
        <v>9.65641814875634E-5</v>
      </c>
      <c r="J246" s="73">
        <f t="shared" si="54"/>
        <v>9.6321393618278598E-5</v>
      </c>
      <c r="K246" s="3">
        <f t="shared" si="55"/>
        <v>9.6442787552920999E-5</v>
      </c>
      <c r="L246" s="79">
        <f t="shared" si="56"/>
        <v>6.366216500927778E-2</v>
      </c>
    </row>
    <row r="247" spans="1:12">
      <c r="A247" s="4">
        <v>1.0209999999999999</v>
      </c>
      <c r="B247" s="4">
        <f t="shared" si="58"/>
        <v>0.70099999999999985</v>
      </c>
      <c r="C247" s="6">
        <f t="shared" si="59"/>
        <v>8.199894757149357</v>
      </c>
      <c r="E247" s="4">
        <v>0.70099999999999996</v>
      </c>
      <c r="F247" s="72">
        <f t="shared" si="60"/>
        <v>3.0881057268722465</v>
      </c>
      <c r="G247" s="72">
        <f t="shared" si="61"/>
        <v>2.3400648288979888</v>
      </c>
      <c r="H247" s="73">
        <f t="shared" si="53"/>
        <v>9.6321393618278517E-2</v>
      </c>
      <c r="I247" s="73">
        <f t="shared" si="57"/>
        <v>9.6321393618278598E-5</v>
      </c>
      <c r="J247" s="73">
        <f t="shared" si="54"/>
        <v>9.6079301046763933E-5</v>
      </c>
      <c r="K247" s="3">
        <f t="shared" si="55"/>
        <v>9.6200347332521259E-5</v>
      </c>
      <c r="L247" s="79">
        <f t="shared" si="56"/>
        <v>6.3758365356610294E-2</v>
      </c>
    </row>
    <row r="248" spans="1:12">
      <c r="A248" s="4">
        <v>1.022</v>
      </c>
      <c r="B248" s="4">
        <f t="shared" si="58"/>
        <v>0.70199999999999996</v>
      </c>
      <c r="C248" s="6">
        <f t="shared" si="59"/>
        <v>8.1907378898822731</v>
      </c>
      <c r="E248" s="4">
        <v>0.70199999999999996</v>
      </c>
      <c r="F248" s="72">
        <f t="shared" si="60"/>
        <v>3.0925110132158586</v>
      </c>
      <c r="G248" s="72">
        <f t="shared" si="61"/>
        <v>2.3425813759374958</v>
      </c>
      <c r="H248" s="73">
        <f t="shared" si="53"/>
        <v>9.6079301046763849E-2</v>
      </c>
      <c r="I248" s="73">
        <f t="shared" si="57"/>
        <v>9.6079301046763933E-5</v>
      </c>
      <c r="J248" s="73">
        <f t="shared" si="54"/>
        <v>9.5837901448111019E-5</v>
      </c>
      <c r="K248" s="3">
        <f t="shared" si="55"/>
        <v>9.5958601247437476E-5</v>
      </c>
      <c r="L248" s="79">
        <f t="shared" si="56"/>
        <v>6.3854323957857728E-2</v>
      </c>
    </row>
    <row r="249" spans="1:12">
      <c r="A249" s="4">
        <v>1.0229999999999999</v>
      </c>
      <c r="B249" s="4">
        <f t="shared" si="58"/>
        <v>0.70299999999999985</v>
      </c>
      <c r="C249" s="6">
        <f t="shared" si="59"/>
        <v>8.1815979993131123</v>
      </c>
      <c r="E249" s="4">
        <v>0.70299999999999996</v>
      </c>
      <c r="F249" s="72">
        <f t="shared" si="60"/>
        <v>3.0969162995594712</v>
      </c>
      <c r="G249" s="72">
        <f t="shared" si="61"/>
        <v>2.3450970412642547</v>
      </c>
      <c r="H249" s="73">
        <f t="shared" si="53"/>
        <v>9.583790144811094E-2</v>
      </c>
      <c r="I249" s="73">
        <f t="shared" si="57"/>
        <v>9.5837901448111019E-5</v>
      </c>
      <c r="J249" s="73">
        <f t="shared" si="54"/>
        <v>9.5597192506698949E-5</v>
      </c>
      <c r="K249" s="3">
        <f t="shared" si="55"/>
        <v>9.5717546977404984E-5</v>
      </c>
      <c r="L249" s="79">
        <f t="shared" si="56"/>
        <v>6.3950041504835131E-2</v>
      </c>
    </row>
    <row r="250" spans="1:12">
      <c r="A250" s="4">
        <v>1.024</v>
      </c>
      <c r="B250" s="4">
        <f t="shared" si="58"/>
        <v>0.70399999999999996</v>
      </c>
      <c r="C250" s="6">
        <f t="shared" si="59"/>
        <v>8.1724750407950015</v>
      </c>
      <c r="E250" s="4">
        <v>0.70399999999999996</v>
      </c>
      <c r="F250" s="72">
        <f t="shared" si="60"/>
        <v>3.1013215859030834</v>
      </c>
      <c r="G250" s="72">
        <f t="shared" si="61"/>
        <v>2.3476118264407426</v>
      </c>
      <c r="H250" s="73">
        <f t="shared" si="53"/>
        <v>9.5597192506698861E-2</v>
      </c>
      <c r="I250" s="73">
        <f t="shared" si="57"/>
        <v>9.5597192506698949E-5</v>
      </c>
      <c r="J250" s="73">
        <f t="shared" si="54"/>
        <v>9.535717191614865E-5</v>
      </c>
      <c r="K250" s="3">
        <f t="shared" si="55"/>
        <v>9.54771822114238E-5</v>
      </c>
      <c r="L250" s="79">
        <f t="shared" si="56"/>
        <v>6.4045518687046554E-2</v>
      </c>
    </row>
    <row r="251" spans="1:12">
      <c r="A251" s="4">
        <v>1.0249999999999999</v>
      </c>
      <c r="B251" s="4">
        <f t="shared" si="58"/>
        <v>0.70499999999999985</v>
      </c>
      <c r="C251" s="6">
        <f t="shared" si="59"/>
        <v>8.1633689698519998</v>
      </c>
      <c r="E251" s="4">
        <v>0.70499999999999996</v>
      </c>
      <c r="F251" s="72">
        <f t="shared" si="60"/>
        <v>3.105726872246696</v>
      </c>
      <c r="G251" s="72">
        <f t="shared" si="61"/>
        <v>2.3501257330244556</v>
      </c>
      <c r="H251" s="73">
        <f t="shared" ref="H251:H314" si="62">EXP(-G251)</f>
        <v>9.5357171916148564E-2</v>
      </c>
      <c r="I251" s="73">
        <f t="shared" si="57"/>
        <v>9.535717191614865E-5</v>
      </c>
      <c r="J251" s="73">
        <f t="shared" ref="J251:J314" si="63">(E252-E251)*H252</f>
        <v>9.5117837379278579E-5</v>
      </c>
      <c r="K251" s="3">
        <f t="shared" ref="K251:K314" si="64">(I251+J251)/2</f>
        <v>9.5237504647713615E-5</v>
      </c>
      <c r="L251" s="79">
        <f t="shared" si="56"/>
        <v>6.4140756191694265E-2</v>
      </c>
    </row>
    <row r="252" spans="1:12">
      <c r="A252" s="4">
        <v>1.026</v>
      </c>
      <c r="B252" s="4">
        <f t="shared" si="58"/>
        <v>0.70599999999999996</v>
      </c>
      <c r="C252" s="6">
        <f t="shared" si="59"/>
        <v>8.1542797421780016</v>
      </c>
      <c r="E252" s="4">
        <v>0.70599999999999996</v>
      </c>
      <c r="F252" s="72">
        <f t="shared" si="60"/>
        <v>3.1101321585903081</v>
      </c>
      <c r="G252" s="72">
        <f t="shared" si="61"/>
        <v>2.3526387625679268</v>
      </c>
      <c r="H252" s="73">
        <f t="shared" si="62"/>
        <v>9.5117837379278494E-2</v>
      </c>
      <c r="I252" s="73">
        <f t="shared" si="57"/>
        <v>9.5117837379278579E-5</v>
      </c>
      <c r="J252" s="73">
        <f t="shared" si="63"/>
        <v>9.4879186608060002E-5</v>
      </c>
      <c r="K252" s="3">
        <f t="shared" si="64"/>
        <v>9.4998511993669291E-5</v>
      </c>
      <c r="L252" s="79">
        <f t="shared" si="56"/>
        <v>6.4235754703687933E-2</v>
      </c>
    </row>
    <row r="253" spans="1:12">
      <c r="A253" s="4">
        <v>1.0269999999999999</v>
      </c>
      <c r="B253" s="4">
        <f t="shared" si="58"/>
        <v>0.70699999999999985</v>
      </c>
      <c r="C253" s="6">
        <f t="shared" si="59"/>
        <v>8.1452073136357477</v>
      </c>
      <c r="E253" s="4">
        <v>0.70699999999999996</v>
      </c>
      <c r="F253" s="72">
        <f t="shared" si="60"/>
        <v>3.1145374449339203</v>
      </c>
      <c r="G253" s="72">
        <f t="shared" si="61"/>
        <v>2.355150916618753</v>
      </c>
      <c r="H253" s="73">
        <f t="shared" si="62"/>
        <v>9.4879186608059912E-2</v>
      </c>
      <c r="I253" s="73">
        <f t="shared" si="57"/>
        <v>9.4879186608060002E-5</v>
      </c>
      <c r="J253" s="73">
        <f t="shared" si="63"/>
        <v>9.4641217323573082E-5</v>
      </c>
      <c r="K253" s="3">
        <f t="shared" si="64"/>
        <v>9.4760201965816542E-5</v>
      </c>
      <c r="L253" s="79">
        <f t="shared" ref="L253:L316" si="65">K253+L252</f>
        <v>6.4330514905653752E-2</v>
      </c>
    </row>
    <row r="254" spans="1:12">
      <c r="A254" s="4">
        <v>1.028</v>
      </c>
      <c r="B254" s="4">
        <f t="shared" si="58"/>
        <v>0.70799999999999996</v>
      </c>
      <c r="C254" s="6">
        <f t="shared" si="59"/>
        <v>8.1361516402557541</v>
      </c>
      <c r="E254" s="4">
        <v>0.70799999999999996</v>
      </c>
      <c r="F254" s="72">
        <f t="shared" si="60"/>
        <v>3.1189427312775329</v>
      </c>
      <c r="G254" s="72">
        <f t="shared" si="61"/>
        <v>2.357662196719613</v>
      </c>
      <c r="H254" s="73">
        <f t="shared" si="62"/>
        <v>9.4641217323573001E-2</v>
      </c>
      <c r="I254" s="73">
        <f t="shared" si="57"/>
        <v>9.4641217323573082E-5</v>
      </c>
      <c r="J254" s="73">
        <f t="shared" si="63"/>
        <v>9.440392725596267E-5</v>
      </c>
      <c r="K254" s="3">
        <f t="shared" si="64"/>
        <v>9.4522572289767876E-5</v>
      </c>
      <c r="L254" s="79">
        <f t="shared" si="65"/>
        <v>6.4425037477943523E-2</v>
      </c>
    </row>
    <row r="255" spans="1:12">
      <c r="A255" s="4">
        <v>1.0289999999999999</v>
      </c>
      <c r="B255" s="4">
        <f t="shared" si="58"/>
        <v>0.70899999999999985</v>
      </c>
      <c r="C255" s="6">
        <f t="shared" si="59"/>
        <v>8.1271126782353278</v>
      </c>
      <c r="E255" s="4">
        <v>0.70899999999999996</v>
      </c>
      <c r="F255" s="72">
        <f t="shared" si="60"/>
        <v>3.123348017621145</v>
      </c>
      <c r="G255" s="72">
        <f t="shared" si="61"/>
        <v>2.360172604408294</v>
      </c>
      <c r="H255" s="73">
        <f t="shared" si="62"/>
        <v>9.4403927255962583E-2</v>
      </c>
      <c r="I255" s="73">
        <f t="shared" ref="I255:I318" si="66">(E256-E255)*H255</f>
        <v>9.440392725596267E-5</v>
      </c>
      <c r="J255" s="73">
        <f t="shared" si="63"/>
        <v>9.4167314144394656E-5</v>
      </c>
      <c r="K255" s="3">
        <f t="shared" si="64"/>
        <v>9.428562070017867E-5</v>
      </c>
      <c r="L255" s="79">
        <f t="shared" si="65"/>
        <v>6.4519323098643708E-2</v>
      </c>
    </row>
    <row r="256" spans="1:12">
      <c r="A256" s="4">
        <v>1.03</v>
      </c>
      <c r="B256" s="4">
        <f t="shared" si="58"/>
        <v>0.71</v>
      </c>
      <c r="C256" s="6">
        <f t="shared" si="59"/>
        <v>8.1180903839375276</v>
      </c>
      <c r="E256" s="4">
        <v>0.71</v>
      </c>
      <c r="F256" s="72">
        <f t="shared" si="60"/>
        <v>3.1277533039647576</v>
      </c>
      <c r="G256" s="72">
        <f t="shared" si="61"/>
        <v>2.362682141217713</v>
      </c>
      <c r="H256" s="73">
        <f t="shared" si="62"/>
        <v>9.4167314144394568E-2</v>
      </c>
      <c r="I256" s="73">
        <f t="shared" si="66"/>
        <v>9.4167314144394656E-5</v>
      </c>
      <c r="J256" s="73">
        <f t="shared" si="63"/>
        <v>9.3931375737012717E-5</v>
      </c>
      <c r="K256" s="3">
        <f t="shared" si="64"/>
        <v>9.4049344940703679E-5</v>
      </c>
      <c r="L256" s="79">
        <f t="shared" si="65"/>
        <v>6.4613372443584408E-2</v>
      </c>
    </row>
    <row r="257" spans="1:12">
      <c r="A257" s="4">
        <v>1.0309999999999999</v>
      </c>
      <c r="B257" s="4">
        <f t="shared" si="58"/>
        <v>0.71099999999999985</v>
      </c>
      <c r="C257" s="6">
        <f t="shared" si="59"/>
        <v>8.1090847138902067</v>
      </c>
      <c r="E257" s="4">
        <v>0.71099999999999997</v>
      </c>
      <c r="F257" s="72">
        <f t="shared" si="60"/>
        <v>3.1321585903083697</v>
      </c>
      <c r="G257" s="72">
        <f t="shared" si="61"/>
        <v>2.3651908086759375</v>
      </c>
      <c r="H257" s="73">
        <f t="shared" si="62"/>
        <v>9.3931375737012629E-2</v>
      </c>
      <c r="I257" s="73">
        <f t="shared" si="66"/>
        <v>9.3931375737012717E-5</v>
      </c>
      <c r="J257" s="73">
        <f t="shared" si="63"/>
        <v>9.3696109790894914E-5</v>
      </c>
      <c r="K257" s="3">
        <f t="shared" si="64"/>
        <v>9.3813742763953822E-5</v>
      </c>
      <c r="L257" s="79">
        <f t="shared" si="65"/>
        <v>6.4707186186348367E-2</v>
      </c>
    </row>
    <row r="258" spans="1:12">
      <c r="A258" s="4">
        <v>1.032</v>
      </c>
      <c r="B258" s="4">
        <f t="shared" si="58"/>
        <v>0.71199999999999997</v>
      </c>
      <c r="C258" s="6">
        <f t="shared" si="59"/>
        <v>8.1000956247849771</v>
      </c>
      <c r="E258" s="4">
        <v>0.71199999999999997</v>
      </c>
      <c r="F258" s="72">
        <f t="shared" si="60"/>
        <v>3.1365638766519823</v>
      </c>
      <c r="G258" s="72">
        <f t="shared" si="61"/>
        <v>2.3676986083062097</v>
      </c>
      <c r="H258" s="73">
        <f t="shared" si="62"/>
        <v>9.3696109790894835E-2</v>
      </c>
      <c r="I258" s="73">
        <f t="shared" si="66"/>
        <v>9.3696109790894914E-5</v>
      </c>
      <c r="J258" s="73">
        <f t="shared" si="63"/>
        <v>9.3461514072010971E-5</v>
      </c>
      <c r="K258" s="3">
        <f t="shared" si="64"/>
        <v>9.3578811931452943E-5</v>
      </c>
      <c r="L258" s="79">
        <f t="shared" si="65"/>
        <v>6.4800764998279817E-2</v>
      </c>
    </row>
    <row r="259" spans="1:12">
      <c r="A259" s="4">
        <v>1.0329999999999999</v>
      </c>
      <c r="B259" s="4">
        <f t="shared" si="58"/>
        <v>0.71299999999999986</v>
      </c>
      <c r="C259" s="6">
        <f t="shared" si="59"/>
        <v>8.0911230734762789</v>
      </c>
      <c r="E259" s="4">
        <v>0.71299999999999997</v>
      </c>
      <c r="F259" s="72">
        <f t="shared" si="60"/>
        <v>3.1409691629955945</v>
      </c>
      <c r="G259" s="72">
        <f t="shared" si="61"/>
        <v>2.3702055416269672</v>
      </c>
      <c r="H259" s="73">
        <f t="shared" si="62"/>
        <v>9.3461514072010893E-2</v>
      </c>
      <c r="I259" s="73">
        <f t="shared" si="66"/>
        <v>9.3461514072010971E-5</v>
      </c>
      <c r="J259" s="73">
        <f t="shared" si="63"/>
        <v>9.3227586355179505E-5</v>
      </c>
      <c r="K259" s="3">
        <f t="shared" si="64"/>
        <v>9.3344550213595232E-5</v>
      </c>
      <c r="L259" s="79">
        <f t="shared" si="65"/>
        <v>6.4894109548493409E-2</v>
      </c>
    </row>
    <row r="260" spans="1:12">
      <c r="A260" s="4">
        <v>1.034</v>
      </c>
      <c r="B260" s="4">
        <f t="shared" si="58"/>
        <v>0.71399999999999997</v>
      </c>
      <c r="C260" s="6">
        <f t="shared" si="59"/>
        <v>8.0821670169803745</v>
      </c>
      <c r="E260" s="4">
        <v>0.71399999999999997</v>
      </c>
      <c r="F260" s="72">
        <f t="shared" si="60"/>
        <v>3.1453744493392066</v>
      </c>
      <c r="G260" s="72">
        <f t="shared" si="61"/>
        <v>2.3727116101518648</v>
      </c>
      <c r="H260" s="73">
        <f t="shared" si="62"/>
        <v>9.3227586355179429E-2</v>
      </c>
      <c r="I260" s="73">
        <f t="shared" si="66"/>
        <v>9.3227586355179505E-5</v>
      </c>
      <c r="J260" s="73">
        <f t="shared" si="63"/>
        <v>9.2994324424025578E-5</v>
      </c>
      <c r="K260" s="3">
        <f t="shared" si="64"/>
        <v>9.3110955389602535E-5</v>
      </c>
      <c r="L260" s="79">
        <f t="shared" si="65"/>
        <v>6.4987220503883017E-2</v>
      </c>
    </row>
    <row r="261" spans="1:12">
      <c r="A261" s="4">
        <v>1.0349999999999999</v>
      </c>
      <c r="B261" s="4">
        <f t="shared" si="58"/>
        <v>0.71499999999999986</v>
      </c>
      <c r="C261" s="6">
        <f t="shared" si="59"/>
        <v>8.0732274124744183</v>
      </c>
      <c r="E261" s="4">
        <v>0.71499999999999997</v>
      </c>
      <c r="F261" s="72">
        <f t="shared" si="60"/>
        <v>3.1497797356828192</v>
      </c>
      <c r="G261" s="72">
        <f t="shared" si="61"/>
        <v>2.3752168153897975</v>
      </c>
      <c r="H261" s="73">
        <f t="shared" si="62"/>
        <v>9.2994324424025498E-2</v>
      </c>
      <c r="I261" s="73">
        <f t="shared" si="66"/>
        <v>9.2994324424025578E-5</v>
      </c>
      <c r="J261" s="73">
        <f t="shared" si="63"/>
        <v>9.2761726070938577E-5</v>
      </c>
      <c r="K261" s="3">
        <f t="shared" si="64"/>
        <v>9.2878025247482071E-5</v>
      </c>
      <c r="L261" s="79">
        <f t="shared" si="65"/>
        <v>6.5080098529130492E-2</v>
      </c>
    </row>
    <row r="262" spans="1:12">
      <c r="A262" s="4">
        <v>1.036</v>
      </c>
      <c r="B262" s="4">
        <f t="shared" si="58"/>
        <v>0.71599999999999997</v>
      </c>
      <c r="C262" s="6">
        <f t="shared" si="59"/>
        <v>8.0643042172954775</v>
      </c>
      <c r="E262" s="4">
        <v>0.71599999999999997</v>
      </c>
      <c r="F262" s="72">
        <f t="shared" si="60"/>
        <v>3.1541850220264314</v>
      </c>
      <c r="G262" s="72">
        <f t="shared" si="61"/>
        <v>2.3777211588449205</v>
      </c>
      <c r="H262" s="73">
        <f t="shared" si="62"/>
        <v>9.2761726070938494E-2</v>
      </c>
      <c r="I262" s="73">
        <f t="shared" si="66"/>
        <v>9.2761726070938577E-5</v>
      </c>
      <c r="J262" s="73">
        <f t="shared" si="63"/>
        <v>9.2529789097030158E-5</v>
      </c>
      <c r="K262" s="3">
        <f t="shared" si="64"/>
        <v>9.2645757583984374E-5</v>
      </c>
      <c r="L262" s="79">
        <f t="shared" si="65"/>
        <v>6.5172744286714476E-2</v>
      </c>
    </row>
    <row r="263" spans="1:12">
      <c r="A263" s="4">
        <v>1.0369999999999999</v>
      </c>
      <c r="B263" s="4">
        <f t="shared" si="58"/>
        <v>0.71699999999999986</v>
      </c>
      <c r="C263" s="6">
        <f t="shared" si="59"/>
        <v>8.05539738893963</v>
      </c>
      <c r="E263" s="4">
        <v>0.71699999999999997</v>
      </c>
      <c r="F263" s="72">
        <f t="shared" si="60"/>
        <v>3.158590308370044</v>
      </c>
      <c r="G263" s="72">
        <f t="shared" si="61"/>
        <v>2.3802246420166728</v>
      </c>
      <c r="H263" s="73">
        <f t="shared" si="62"/>
        <v>9.252978909703008E-2</v>
      </c>
      <c r="I263" s="73">
        <f t="shared" si="66"/>
        <v>9.2529789097030158E-5</v>
      </c>
      <c r="J263" s="73">
        <f t="shared" si="63"/>
        <v>9.2298511312092902E-5</v>
      </c>
      <c r="K263" s="3">
        <f t="shared" si="64"/>
        <v>9.241415020456153E-5</v>
      </c>
      <c r="L263" s="79">
        <f t="shared" si="65"/>
        <v>6.5265158436919032E-2</v>
      </c>
    </row>
    <row r="264" spans="1:12">
      <c r="A264" s="4">
        <v>1.038</v>
      </c>
      <c r="B264" s="4">
        <f t="shared" si="58"/>
        <v>0.71799999999999997</v>
      </c>
      <c r="C264" s="6">
        <f t="shared" si="59"/>
        <v>8.0465068850609942</v>
      </c>
      <c r="E264" s="4">
        <v>0.71799999999999997</v>
      </c>
      <c r="F264" s="72">
        <f t="shared" si="60"/>
        <v>3.1629955947136561</v>
      </c>
      <c r="G264" s="72">
        <f t="shared" si="61"/>
        <v>2.3827272663997952</v>
      </c>
      <c r="H264" s="73">
        <f t="shared" si="62"/>
        <v>9.2298511312092824E-2</v>
      </c>
      <c r="I264" s="73">
        <f t="shared" si="66"/>
        <v>9.2298511312092902E-5</v>
      </c>
      <c r="J264" s="73">
        <f t="shared" si="63"/>
        <v>9.206789053455842E-5</v>
      </c>
      <c r="K264" s="3">
        <f t="shared" si="64"/>
        <v>9.2183200923325661E-5</v>
      </c>
      <c r="L264" s="79">
        <f t="shared" si="65"/>
        <v>6.5357341637842362E-2</v>
      </c>
    </row>
    <row r="265" spans="1:12">
      <c r="A265" s="4">
        <v>1.0389999999999999</v>
      </c>
      <c r="B265" s="4">
        <f t="shared" si="58"/>
        <v>0.71899999999999986</v>
      </c>
      <c r="C265" s="6">
        <f t="shared" si="59"/>
        <v>8.0376326634708359</v>
      </c>
      <c r="E265" s="4">
        <v>0.71899999999999997</v>
      </c>
      <c r="F265" s="72">
        <f t="shared" si="60"/>
        <v>3.1674008810572687</v>
      </c>
      <c r="G265" s="72">
        <f t="shared" si="61"/>
        <v>2.3852290334843547</v>
      </c>
      <c r="H265" s="73">
        <f t="shared" si="62"/>
        <v>9.2067890534558341E-2</v>
      </c>
      <c r="I265" s="73">
        <f t="shared" si="66"/>
        <v>9.206789053455842E-5</v>
      </c>
      <c r="J265" s="73">
        <f t="shared" si="63"/>
        <v>9.1837924591456452E-5</v>
      </c>
      <c r="K265" s="3">
        <f t="shared" si="64"/>
        <v>9.1952907563007429E-5</v>
      </c>
      <c r="L265" s="79">
        <f t="shared" si="65"/>
        <v>6.5449294545405365E-2</v>
      </c>
    </row>
    <row r="266" spans="1:12">
      <c r="A266" s="4">
        <v>1.04</v>
      </c>
      <c r="B266" s="4">
        <f t="shared" si="58"/>
        <v>0.72</v>
      </c>
      <c r="C266" s="6">
        <f t="shared" si="59"/>
        <v>8.0287746821366337</v>
      </c>
      <c r="E266" s="4">
        <v>0.72</v>
      </c>
      <c r="F266" s="72">
        <f t="shared" si="60"/>
        <v>3.1718061674008808</v>
      </c>
      <c r="G266" s="72">
        <f t="shared" si="61"/>
        <v>2.3877299447557645</v>
      </c>
      <c r="H266" s="73">
        <f t="shared" si="62"/>
        <v>9.1837924591456371E-2</v>
      </c>
      <c r="I266" s="73">
        <f t="shared" si="66"/>
        <v>9.1837924591456452E-5</v>
      </c>
      <c r="J266" s="73">
        <f t="shared" si="63"/>
        <v>9.160861131837367E-5</v>
      </c>
      <c r="K266" s="3">
        <f t="shared" si="64"/>
        <v>9.1723267954915054E-5</v>
      </c>
      <c r="L266" s="79">
        <f t="shared" si="65"/>
        <v>6.5541017813360275E-2</v>
      </c>
    </row>
    <row r="267" spans="1:12">
      <c r="A267" s="4">
        <v>1.0409999999999999</v>
      </c>
      <c r="B267" s="4">
        <f t="shared" si="58"/>
        <v>0.72099999999999986</v>
      </c>
      <c r="C267" s="6">
        <f t="shared" si="59"/>
        <v>8.019932899181196</v>
      </c>
      <c r="E267" s="4">
        <v>0.72099999999999997</v>
      </c>
      <c r="F267" s="72">
        <f t="shared" si="60"/>
        <v>3.176211453744493</v>
      </c>
      <c r="G267" s="72">
        <f t="shared" si="61"/>
        <v>2.3902300016948055</v>
      </c>
      <c r="H267" s="73">
        <f t="shared" si="62"/>
        <v>9.1608611318373584E-2</v>
      </c>
      <c r="I267" s="73">
        <f t="shared" si="66"/>
        <v>9.160861131837367E-5</v>
      </c>
      <c r="J267" s="73">
        <f t="shared" si="63"/>
        <v>9.1379948559413342E-5</v>
      </c>
      <c r="K267" s="3">
        <f t="shared" si="64"/>
        <v>9.1494279938893506E-5</v>
      </c>
      <c r="L267" s="79">
        <f t="shared" si="65"/>
        <v>6.5632512093299164E-2</v>
      </c>
    </row>
    <row r="268" spans="1:12">
      <c r="A268" s="4">
        <v>1.042</v>
      </c>
      <c r="B268" s="4">
        <f t="shared" ref="B268:B331" si="67">A268-$C$6</f>
        <v>0.72199999999999998</v>
      </c>
      <c r="C268" s="6">
        <f t="shared" ref="C268:C331" si="68">2*$C$3/(A268-2*$C$6)*L268</f>
        <v>8.0111072728817412</v>
      </c>
      <c r="E268" s="4">
        <v>0.72199999999999998</v>
      </c>
      <c r="F268" s="72">
        <f t="shared" ref="F268:F331" si="69">E268/$C$4</f>
        <v>3.1806167400881056</v>
      </c>
      <c r="G268" s="72">
        <f t="shared" ref="G268:G331" si="70">F268^$C$5</f>
        <v>2.3927292057776444</v>
      </c>
      <c r="H268" s="73">
        <f t="shared" si="62"/>
        <v>9.1379948559413254E-2</v>
      </c>
      <c r="I268" s="73">
        <f t="shared" si="66"/>
        <v>9.1379948559413342E-5</v>
      </c>
      <c r="J268" s="73">
        <f t="shared" si="63"/>
        <v>9.1151934167154258E-5</v>
      </c>
      <c r="K268" s="3">
        <f t="shared" si="64"/>
        <v>9.1265941363283807E-5</v>
      </c>
      <c r="L268" s="79">
        <f t="shared" si="65"/>
        <v>6.572377803466245E-2</v>
      </c>
    </row>
    <row r="269" spans="1:12">
      <c r="A269" s="4">
        <v>1.0429999999999999</v>
      </c>
      <c r="B269" s="4">
        <f t="shared" si="67"/>
        <v>0.72299999999999986</v>
      </c>
      <c r="C269" s="6">
        <f t="shared" si="68"/>
        <v>8.0022977616690323</v>
      </c>
      <c r="E269" s="4">
        <v>0.72299999999999998</v>
      </c>
      <c r="F269" s="72">
        <f t="shared" si="69"/>
        <v>3.1850220264317177</v>
      </c>
      <c r="G269" s="72">
        <f t="shared" si="70"/>
        <v>2.3952275584758596</v>
      </c>
      <c r="H269" s="73">
        <f t="shared" si="62"/>
        <v>9.1151934167154183E-2</v>
      </c>
      <c r="I269" s="73">
        <f t="shared" si="66"/>
        <v>9.1151934167154258E-5</v>
      </c>
      <c r="J269" s="73">
        <f t="shared" si="63"/>
        <v>9.0924566002611057E-5</v>
      </c>
      <c r="K269" s="3">
        <f t="shared" si="64"/>
        <v>9.1038250084882658E-5</v>
      </c>
      <c r="L269" s="79">
        <f t="shared" si="65"/>
        <v>6.5814816284747335E-2</v>
      </c>
    </row>
    <row r="270" spans="1:12">
      <c r="A270" s="4">
        <v>1.044</v>
      </c>
      <c r="B270" s="4">
        <f t="shared" si="67"/>
        <v>0.72399999999999998</v>
      </c>
      <c r="C270" s="6">
        <f t="shared" si="68"/>
        <v>7.9935043241264747</v>
      </c>
      <c r="E270" s="4">
        <v>0.72399999999999998</v>
      </c>
      <c r="F270" s="72">
        <f t="shared" si="69"/>
        <v>3.1894273127753303</v>
      </c>
      <c r="G270" s="72">
        <f t="shared" si="70"/>
        <v>2.3977250612564562</v>
      </c>
      <c r="H270" s="73">
        <f t="shared" si="62"/>
        <v>9.0924566002610979E-2</v>
      </c>
      <c r="I270" s="73">
        <f t="shared" si="66"/>
        <v>9.0924566002611057E-5</v>
      </c>
      <c r="J270" s="73">
        <f t="shared" si="63"/>
        <v>9.0697841935193766E-5</v>
      </c>
      <c r="K270" s="3">
        <f t="shared" si="64"/>
        <v>9.0811203968902418E-5</v>
      </c>
      <c r="L270" s="79">
        <f t="shared" si="65"/>
        <v>6.5905627488716242E-2</v>
      </c>
    </row>
    <row r="271" spans="1:12">
      <c r="A271" s="4">
        <v>1.0449999999999999</v>
      </c>
      <c r="B271" s="4">
        <f t="shared" si="67"/>
        <v>0.72499999999999987</v>
      </c>
      <c r="C271" s="6">
        <f t="shared" si="68"/>
        <v>7.9847269189892689</v>
      </c>
      <c r="E271" s="4">
        <v>0.72499999999999998</v>
      </c>
      <c r="F271" s="72">
        <f t="shared" si="69"/>
        <v>3.1938325991189425</v>
      </c>
      <c r="G271" s="72">
        <f t="shared" si="70"/>
        <v>2.4002217155818908</v>
      </c>
      <c r="H271" s="73">
        <f t="shared" si="62"/>
        <v>9.0697841935193688E-2</v>
      </c>
      <c r="I271" s="73">
        <f t="shared" si="66"/>
        <v>9.0697841935193766E-5</v>
      </c>
      <c r="J271" s="73">
        <f t="shared" si="63"/>
        <v>9.0471759842668245E-5</v>
      </c>
      <c r="K271" s="3">
        <f t="shared" si="64"/>
        <v>9.0584800888931006E-5</v>
      </c>
      <c r="L271" s="79">
        <f t="shared" si="65"/>
        <v>6.5996212289605172E-2</v>
      </c>
    </row>
    <row r="272" spans="1:12">
      <c r="A272" s="4">
        <v>1.046</v>
      </c>
      <c r="B272" s="4">
        <f t="shared" si="67"/>
        <v>0.72599999999999998</v>
      </c>
      <c r="C272" s="6">
        <f t="shared" si="68"/>
        <v>7.9759655051435248</v>
      </c>
      <c r="E272" s="4">
        <v>0.72599999999999998</v>
      </c>
      <c r="F272" s="72">
        <f t="shared" si="69"/>
        <v>3.1982378854625551</v>
      </c>
      <c r="G272" s="72">
        <f t="shared" si="70"/>
        <v>2.402717522910089</v>
      </c>
      <c r="H272" s="73">
        <f t="shared" si="62"/>
        <v>9.047175984266817E-2</v>
      </c>
      <c r="I272" s="73">
        <f t="shared" si="66"/>
        <v>9.0471759842668245E-5</v>
      </c>
      <c r="J272" s="73">
        <f t="shared" si="63"/>
        <v>9.0246317611116474E-5</v>
      </c>
      <c r="K272" s="3">
        <f t="shared" si="64"/>
        <v>9.0359038726892359E-5</v>
      </c>
      <c r="L272" s="79">
        <f t="shared" si="65"/>
        <v>6.6086571328332067E-2</v>
      </c>
    </row>
    <row r="273" spans="1:12">
      <c r="A273" s="4">
        <v>1.0469999999999999</v>
      </c>
      <c r="B273" s="4">
        <f t="shared" si="67"/>
        <v>0.72699999999999987</v>
      </c>
      <c r="C273" s="6">
        <f t="shared" si="68"/>
        <v>7.9672200416254277</v>
      </c>
      <c r="E273" s="4">
        <v>0.72699999999999998</v>
      </c>
      <c r="F273" s="72">
        <f t="shared" si="69"/>
        <v>3.2026431718061672</v>
      </c>
      <c r="G273" s="72">
        <f t="shared" si="70"/>
        <v>2.4052124846944678</v>
      </c>
      <c r="H273" s="73">
        <f t="shared" si="62"/>
        <v>9.02463176111164E-2</v>
      </c>
      <c r="I273" s="73">
        <f t="shared" si="66"/>
        <v>9.0246317611116474E-5</v>
      </c>
      <c r="J273" s="73">
        <f t="shared" si="63"/>
        <v>9.0021513134897296E-5</v>
      </c>
      <c r="K273" s="3">
        <f t="shared" si="64"/>
        <v>9.0133915373006885E-5</v>
      </c>
      <c r="L273" s="79">
        <f t="shared" si="65"/>
        <v>6.6176705243705072E-2</v>
      </c>
    </row>
    <row r="274" spans="1:12">
      <c r="A274" s="4">
        <v>1.048</v>
      </c>
      <c r="B274" s="4">
        <f t="shared" si="67"/>
        <v>0.72799999999999998</v>
      </c>
      <c r="C274" s="6">
        <f t="shared" si="68"/>
        <v>7.9584904876203684</v>
      </c>
      <c r="E274" s="4">
        <v>0.72799999999999998</v>
      </c>
      <c r="F274" s="72">
        <f t="shared" si="69"/>
        <v>3.2070484581497793</v>
      </c>
      <c r="G274" s="72">
        <f t="shared" si="70"/>
        <v>2.4077066023839544</v>
      </c>
      <c r="H274" s="73">
        <f t="shared" si="62"/>
        <v>9.0021513134897216E-2</v>
      </c>
      <c r="I274" s="73">
        <f t="shared" si="66"/>
        <v>9.0021513134897296E-5</v>
      </c>
      <c r="J274" s="73">
        <f t="shared" si="63"/>
        <v>8.9797344316607216E-5</v>
      </c>
      <c r="K274" s="3">
        <f t="shared" si="64"/>
        <v>8.9909428725752256E-5</v>
      </c>
      <c r="L274" s="79">
        <f t="shared" si="65"/>
        <v>6.6266614672430821E-2</v>
      </c>
    </row>
    <row r="275" spans="1:12">
      <c r="A275" s="4">
        <v>1.0489999999999999</v>
      </c>
      <c r="B275" s="4">
        <f t="shared" si="67"/>
        <v>0.72899999999999987</v>
      </c>
      <c r="C275" s="6">
        <f t="shared" si="68"/>
        <v>7.9497768024621278</v>
      </c>
      <c r="E275" s="4">
        <v>0.72899999999999998</v>
      </c>
      <c r="F275" s="72">
        <f t="shared" si="69"/>
        <v>3.2114537444933919</v>
      </c>
      <c r="G275" s="72">
        <f t="shared" si="70"/>
        <v>2.4101998774230067</v>
      </c>
      <c r="H275" s="73">
        <f t="shared" si="62"/>
        <v>8.9797344316607131E-2</v>
      </c>
      <c r="I275" s="73">
        <f t="shared" si="66"/>
        <v>8.9797344316607216E-5</v>
      </c>
      <c r="J275" s="73">
        <f t="shared" si="63"/>
        <v>8.9573809067041707E-5</v>
      </c>
      <c r="K275" s="3">
        <f t="shared" si="64"/>
        <v>8.9685576691824468E-5</v>
      </c>
      <c r="L275" s="79">
        <f t="shared" si="65"/>
        <v>6.6356300249122646E-2</v>
      </c>
    </row>
    <row r="276" spans="1:12">
      <c r="A276" s="4">
        <v>1.05</v>
      </c>
      <c r="B276" s="4">
        <f t="shared" si="67"/>
        <v>0.73</v>
      </c>
      <c r="C276" s="6">
        <f t="shared" si="68"/>
        <v>7.9410789456320199</v>
      </c>
      <c r="E276" s="4">
        <v>0.73</v>
      </c>
      <c r="F276" s="72">
        <f t="shared" si="69"/>
        <v>3.2158590308370041</v>
      </c>
      <c r="G276" s="72">
        <f t="shared" si="70"/>
        <v>2.4126923112516319</v>
      </c>
      <c r="H276" s="73">
        <f t="shared" si="62"/>
        <v>8.9573809067041626E-2</v>
      </c>
      <c r="I276" s="73">
        <f t="shared" si="66"/>
        <v>8.9573809067041707E-5</v>
      </c>
      <c r="J276" s="73">
        <f t="shared" si="63"/>
        <v>8.9350905305156215E-5</v>
      </c>
      <c r="K276" s="3">
        <f t="shared" si="64"/>
        <v>8.9462357186098954E-5</v>
      </c>
      <c r="L276" s="79">
        <f t="shared" si="65"/>
        <v>6.6445762606308745E-2</v>
      </c>
    </row>
    <row r="277" spans="1:12">
      <c r="A277" s="4">
        <v>1.0509999999999999</v>
      </c>
      <c r="B277" s="4">
        <f t="shared" si="67"/>
        <v>0.73099999999999987</v>
      </c>
      <c r="C277" s="6">
        <f t="shared" si="68"/>
        <v>7.9323968767580952</v>
      </c>
      <c r="E277" s="4">
        <v>0.73099999999999998</v>
      </c>
      <c r="F277" s="72">
        <f t="shared" si="69"/>
        <v>3.2202643171806167</v>
      </c>
      <c r="G277" s="72">
        <f t="shared" si="70"/>
        <v>2.4151839053054092</v>
      </c>
      <c r="H277" s="73">
        <f t="shared" si="62"/>
        <v>8.9350905305156131E-2</v>
      </c>
      <c r="I277" s="73">
        <f t="shared" si="66"/>
        <v>8.9350905305156215E-5</v>
      </c>
      <c r="J277" s="73">
        <f t="shared" si="63"/>
        <v>8.912863095802799E-5</v>
      </c>
      <c r="K277" s="3">
        <f t="shared" si="64"/>
        <v>8.9239768131592096E-5</v>
      </c>
      <c r="L277" s="79">
        <f t="shared" si="65"/>
        <v>6.6535002374440336E-2</v>
      </c>
    </row>
    <row r="278" spans="1:12">
      <c r="A278" s="4">
        <v>1.052</v>
      </c>
      <c r="B278" s="4">
        <f t="shared" si="67"/>
        <v>0.73199999999999998</v>
      </c>
      <c r="C278" s="6">
        <f t="shared" si="68"/>
        <v>7.9237305556142914</v>
      </c>
      <c r="E278" s="4">
        <v>0.73199999999999998</v>
      </c>
      <c r="F278" s="72">
        <f t="shared" si="69"/>
        <v>3.2246696035242288</v>
      </c>
      <c r="G278" s="72">
        <f t="shared" si="70"/>
        <v>2.4176746610155067</v>
      </c>
      <c r="H278" s="73">
        <f t="shared" si="62"/>
        <v>8.9128630958027907E-2</v>
      </c>
      <c r="I278" s="73">
        <f t="shared" si="66"/>
        <v>8.912863095802799E-5</v>
      </c>
      <c r="J278" s="73">
        <f t="shared" si="63"/>
        <v>8.8906983960817656E-5</v>
      </c>
      <c r="K278" s="3">
        <f t="shared" si="64"/>
        <v>8.901780745942283E-5</v>
      </c>
      <c r="L278" s="79">
        <f t="shared" si="65"/>
        <v>6.6624020181899765E-2</v>
      </c>
    </row>
    <row r="279" spans="1:12">
      <c r="A279" s="4">
        <v>1.0529999999999999</v>
      </c>
      <c r="B279" s="4">
        <f t="shared" si="67"/>
        <v>0.73299999999999987</v>
      </c>
      <c r="C279" s="6">
        <f t="shared" si="68"/>
        <v>7.9150799421196583</v>
      </c>
      <c r="E279" s="4">
        <v>0.73299999999999998</v>
      </c>
      <c r="F279" s="72">
        <f t="shared" si="69"/>
        <v>3.2290748898678414</v>
      </c>
      <c r="G279" s="72">
        <f t="shared" si="70"/>
        <v>2.4201645798087026</v>
      </c>
      <c r="H279" s="73">
        <f t="shared" si="62"/>
        <v>8.8906983960817573E-2</v>
      </c>
      <c r="I279" s="73">
        <f t="shared" si="66"/>
        <v>8.8906983960817656E-5</v>
      </c>
      <c r="J279" s="73">
        <f t="shared" si="63"/>
        <v>8.8685962256731363E-5</v>
      </c>
      <c r="K279" s="3">
        <f t="shared" si="64"/>
        <v>8.879647310877451E-5</v>
      </c>
      <c r="L279" s="79">
        <f t="shared" si="65"/>
        <v>6.6712816655008542E-2</v>
      </c>
    </row>
    <row r="280" spans="1:12">
      <c r="A280" s="4">
        <v>1.054</v>
      </c>
      <c r="B280" s="4">
        <f t="shared" si="67"/>
        <v>0.73399999999999999</v>
      </c>
      <c r="C280" s="6">
        <f t="shared" si="68"/>
        <v>7.9064449963375223</v>
      </c>
      <c r="E280" s="4">
        <v>0.73399999999999999</v>
      </c>
      <c r="F280" s="72">
        <f t="shared" si="69"/>
        <v>3.2334801762114536</v>
      </c>
      <c r="G280" s="72">
        <f t="shared" si="70"/>
        <v>2.4226536631074036</v>
      </c>
      <c r="H280" s="73">
        <f t="shared" si="62"/>
        <v>8.8685962256731282E-2</v>
      </c>
      <c r="I280" s="73">
        <f t="shared" si="66"/>
        <v>8.8685962256731363E-5</v>
      </c>
      <c r="J280" s="73">
        <f t="shared" si="63"/>
        <v>8.846556379698291E-5</v>
      </c>
      <c r="K280" s="3">
        <f t="shared" si="64"/>
        <v>8.8575763026857137E-5</v>
      </c>
      <c r="L280" s="79">
        <f t="shared" si="65"/>
        <v>6.6801392418035399E-2</v>
      </c>
    </row>
    <row r="281" spans="1:12">
      <c r="A281" s="4">
        <v>1.0549999999999999</v>
      </c>
      <c r="B281" s="4">
        <f t="shared" si="67"/>
        <v>0.73499999999999988</v>
      </c>
      <c r="C281" s="6">
        <f t="shared" si="68"/>
        <v>7.8978256784747218</v>
      </c>
      <c r="E281" s="4">
        <v>0.73499999999999999</v>
      </c>
      <c r="F281" s="72">
        <f t="shared" si="69"/>
        <v>3.2378854625550657</v>
      </c>
      <c r="G281" s="72">
        <f t="shared" si="70"/>
        <v>2.4251419123296643</v>
      </c>
      <c r="H281" s="73">
        <f t="shared" si="62"/>
        <v>8.8465563796982838E-2</v>
      </c>
      <c r="I281" s="73">
        <f t="shared" si="66"/>
        <v>8.846556379698291E-5</v>
      </c>
      <c r="J281" s="73">
        <f t="shared" si="63"/>
        <v>8.8245786540756143E-5</v>
      </c>
      <c r="K281" s="3">
        <f t="shared" si="64"/>
        <v>8.835567516886952E-5</v>
      </c>
      <c r="L281" s="79">
        <f t="shared" si="65"/>
        <v>6.6889748093204263E-2</v>
      </c>
    </row>
    <row r="282" spans="1:12">
      <c r="A282" s="4">
        <v>1.056</v>
      </c>
      <c r="B282" s="4">
        <f t="shared" si="67"/>
        <v>0.73599999999999999</v>
      </c>
      <c r="C282" s="6">
        <f t="shared" si="68"/>
        <v>7.8892219488807909</v>
      </c>
      <c r="E282" s="4">
        <v>0.73599999999999999</v>
      </c>
      <c r="F282" s="72">
        <f t="shared" si="69"/>
        <v>3.2422907488986783</v>
      </c>
      <c r="G282" s="72">
        <f t="shared" si="70"/>
        <v>2.4276293288892075</v>
      </c>
      <c r="H282" s="73">
        <f t="shared" si="62"/>
        <v>8.8245786540756072E-2</v>
      </c>
      <c r="I282" s="73">
        <f t="shared" si="66"/>
        <v>8.8245786540756143E-5</v>
      </c>
      <c r="J282" s="73">
        <f t="shared" si="63"/>
        <v>8.8026628455167627E-5</v>
      </c>
      <c r="K282" s="3">
        <f t="shared" si="64"/>
        <v>8.8136207497961885E-5</v>
      </c>
      <c r="L282" s="79">
        <f t="shared" si="65"/>
        <v>6.6977884300702228E-2</v>
      </c>
    </row>
    <row r="283" spans="1:12">
      <c r="A283" s="4">
        <v>1.0569999999999999</v>
      </c>
      <c r="B283" s="4">
        <f t="shared" si="67"/>
        <v>0.73699999999999988</v>
      </c>
      <c r="C283" s="6">
        <f t="shared" si="68"/>
        <v>7.8806337680472049</v>
      </c>
      <c r="E283" s="4">
        <v>0.73699999999999999</v>
      </c>
      <c r="F283" s="72">
        <f t="shared" si="69"/>
        <v>3.2466960352422904</v>
      </c>
      <c r="G283" s="72">
        <f t="shared" si="70"/>
        <v>2.4301159141954418</v>
      </c>
      <c r="H283" s="73">
        <f t="shared" si="62"/>
        <v>8.8026628455167552E-2</v>
      </c>
      <c r="I283" s="73">
        <f t="shared" si="66"/>
        <v>8.8026628455167627E-5</v>
      </c>
      <c r="J283" s="73">
        <f t="shared" si="63"/>
        <v>8.7808087515229449E-5</v>
      </c>
      <c r="K283" s="3">
        <f t="shared" si="64"/>
        <v>8.7917357985198538E-5</v>
      </c>
      <c r="L283" s="79">
        <f t="shared" si="65"/>
        <v>6.7065801658687432E-2</v>
      </c>
    </row>
    <row r="284" spans="1:12">
      <c r="A284" s="4">
        <v>1.0580000000000001</v>
      </c>
      <c r="B284" s="4">
        <f t="shared" si="67"/>
        <v>0.73799999999999999</v>
      </c>
      <c r="C284" s="6">
        <f t="shared" si="68"/>
        <v>7.8720610966065809</v>
      </c>
      <c r="E284" s="4">
        <v>0.73799999999999999</v>
      </c>
      <c r="F284" s="72">
        <f t="shared" si="69"/>
        <v>3.251101321585903</v>
      </c>
      <c r="G284" s="72">
        <f t="shared" si="70"/>
        <v>2.432601669653482</v>
      </c>
      <c r="H284" s="73">
        <f t="shared" si="62"/>
        <v>8.7808087515229366E-2</v>
      </c>
      <c r="I284" s="73">
        <f t="shared" si="66"/>
        <v>8.7808087515229449E-5</v>
      </c>
      <c r="J284" s="73">
        <f t="shared" si="63"/>
        <v>8.7590161703812294E-5</v>
      </c>
      <c r="K284" s="3">
        <f t="shared" si="64"/>
        <v>8.7699124609520864E-5</v>
      </c>
      <c r="L284" s="79">
        <f t="shared" si="65"/>
        <v>6.715350078329696E-2</v>
      </c>
    </row>
    <row r="285" spans="1:12">
      <c r="A285" s="4">
        <v>1.0589999999999999</v>
      </c>
      <c r="B285" s="4">
        <f t="shared" si="67"/>
        <v>0.73899999999999988</v>
      </c>
      <c r="C285" s="6">
        <f t="shared" si="68"/>
        <v>7.8635038953319327</v>
      </c>
      <c r="E285" s="4">
        <v>0.73899999999999999</v>
      </c>
      <c r="F285" s="72">
        <f t="shared" si="69"/>
        <v>3.2555066079295152</v>
      </c>
      <c r="G285" s="72">
        <f t="shared" si="70"/>
        <v>2.435086596664167</v>
      </c>
      <c r="H285" s="73">
        <f t="shared" si="62"/>
        <v>8.7590161703812217E-2</v>
      </c>
      <c r="I285" s="73">
        <f t="shared" si="66"/>
        <v>8.7590161703812294E-5</v>
      </c>
      <c r="J285" s="73">
        <f t="shared" si="63"/>
        <v>8.73728490116087E-5</v>
      </c>
      <c r="K285" s="3">
        <f t="shared" si="64"/>
        <v>8.7481505357710497E-5</v>
      </c>
      <c r="L285" s="79">
        <f t="shared" si="65"/>
        <v>6.7240982288654674E-2</v>
      </c>
    </row>
    <row r="286" spans="1:12">
      <c r="A286" s="4">
        <v>1.06</v>
      </c>
      <c r="B286" s="4">
        <f t="shared" si="67"/>
        <v>0.74</v>
      </c>
      <c r="C286" s="6">
        <f t="shared" si="68"/>
        <v>7.8549621251358861</v>
      </c>
      <c r="E286" s="4">
        <v>0.74</v>
      </c>
      <c r="F286" s="72">
        <f t="shared" si="69"/>
        <v>3.2599118942731278</v>
      </c>
      <c r="G286" s="72">
        <f t="shared" si="70"/>
        <v>2.4375706966240793</v>
      </c>
      <c r="H286" s="73">
        <f t="shared" si="62"/>
        <v>8.7372849011608619E-2</v>
      </c>
      <c r="I286" s="73">
        <f t="shared" si="66"/>
        <v>8.73728490116087E-5</v>
      </c>
      <c r="J286" s="73">
        <f t="shared" si="63"/>
        <v>8.7156147437096593E-5</v>
      </c>
      <c r="K286" s="3">
        <f t="shared" si="64"/>
        <v>8.7264498224352653E-5</v>
      </c>
      <c r="L286" s="79">
        <f t="shared" si="65"/>
        <v>6.7328246786879029E-2</v>
      </c>
    </row>
    <row r="287" spans="1:12">
      <c r="A287" s="4">
        <v>1.0609999999999999</v>
      </c>
      <c r="B287" s="4">
        <f t="shared" si="67"/>
        <v>0.74099999999999988</v>
      </c>
      <c r="C287" s="6">
        <f t="shared" si="68"/>
        <v>7.8464357470699548</v>
      </c>
      <c r="E287" s="4">
        <v>0.74099999999999999</v>
      </c>
      <c r="F287" s="72">
        <f t="shared" si="69"/>
        <v>3.2643171806167399</v>
      </c>
      <c r="G287" s="72">
        <f t="shared" si="70"/>
        <v>2.4400539709255624</v>
      </c>
      <c r="H287" s="73">
        <f t="shared" si="62"/>
        <v>8.7156147437096515E-2</v>
      </c>
      <c r="I287" s="73">
        <f t="shared" si="66"/>
        <v>8.7156147437096593E-5</v>
      </c>
      <c r="J287" s="73">
        <f t="shared" si="63"/>
        <v>8.6940054986502796E-5</v>
      </c>
      <c r="K287" s="3">
        <f t="shared" si="64"/>
        <v>8.7048101211799694E-5</v>
      </c>
      <c r="L287" s="79">
        <f t="shared" si="65"/>
        <v>6.7415294888090824E-2</v>
      </c>
    </row>
    <row r="288" spans="1:12">
      <c r="A288" s="4">
        <v>1.0620000000000001</v>
      </c>
      <c r="B288" s="4">
        <f t="shared" si="67"/>
        <v>0.74199999999999999</v>
      </c>
      <c r="C288" s="6">
        <f t="shared" si="68"/>
        <v>7.8379247223237591</v>
      </c>
      <c r="E288" s="4">
        <v>0.74199999999999999</v>
      </c>
      <c r="F288" s="72">
        <f t="shared" si="69"/>
        <v>3.2687224669603521</v>
      </c>
      <c r="G288" s="72">
        <f t="shared" si="70"/>
        <v>2.4425364209567415</v>
      </c>
      <c r="H288" s="73">
        <f t="shared" si="62"/>
        <v>8.6940054986502716E-2</v>
      </c>
      <c r="I288" s="73">
        <f t="shared" si="66"/>
        <v>8.6940054986502796E-5</v>
      </c>
      <c r="J288" s="73">
        <f t="shared" si="63"/>
        <v>8.6724569673767094E-5</v>
      </c>
      <c r="K288" s="3">
        <f t="shared" si="64"/>
        <v>8.6832312330134938E-5</v>
      </c>
      <c r="L288" s="79">
        <f t="shared" si="65"/>
        <v>6.7502127200420953E-2</v>
      </c>
    </row>
    <row r="289" spans="1:12">
      <c r="A289" s="4">
        <v>1.0629999999999999</v>
      </c>
      <c r="B289" s="4">
        <f t="shared" si="67"/>
        <v>0.74299999999999988</v>
      </c>
      <c r="C289" s="6">
        <f t="shared" si="68"/>
        <v>7.8294290122243186</v>
      </c>
      <c r="E289" s="4">
        <v>0.74299999999999999</v>
      </c>
      <c r="F289" s="72">
        <f t="shared" si="69"/>
        <v>3.2731277533039647</v>
      </c>
      <c r="G289" s="72">
        <f t="shared" si="70"/>
        <v>2.4450180481015398</v>
      </c>
      <c r="H289" s="73">
        <f t="shared" si="62"/>
        <v>8.6724569673767016E-2</v>
      </c>
      <c r="I289" s="73">
        <f t="shared" si="66"/>
        <v>8.6724569673767094E-5</v>
      </c>
      <c r="J289" s="73">
        <f t="shared" si="63"/>
        <v>8.6509689520506265E-5</v>
      </c>
      <c r="K289" s="3">
        <f t="shared" si="64"/>
        <v>8.661712959713668E-5</v>
      </c>
      <c r="L289" s="79">
        <f t="shared" si="65"/>
        <v>6.7588744330018088E-2</v>
      </c>
    </row>
    <row r="290" spans="1:12">
      <c r="A290" s="4">
        <v>1.0640000000000001</v>
      </c>
      <c r="B290" s="4">
        <f t="shared" si="67"/>
        <v>0.74399999999999999</v>
      </c>
      <c r="C290" s="6">
        <f t="shared" si="68"/>
        <v>7.8209485782352832</v>
      </c>
      <c r="E290" s="4">
        <v>0.74399999999999999</v>
      </c>
      <c r="F290" s="72">
        <f t="shared" si="69"/>
        <v>3.2775330396475768</v>
      </c>
      <c r="G290" s="72">
        <f t="shared" si="70"/>
        <v>2.4474988537396976</v>
      </c>
      <c r="H290" s="73">
        <f t="shared" si="62"/>
        <v>8.6509689520506194E-2</v>
      </c>
      <c r="I290" s="73">
        <f t="shared" si="66"/>
        <v>8.6509689520506265E-5</v>
      </c>
      <c r="J290" s="73">
        <f t="shared" si="63"/>
        <v>8.6295412555978285E-5</v>
      </c>
      <c r="K290" s="3">
        <f t="shared" si="64"/>
        <v>8.6402551038242275E-5</v>
      </c>
      <c r="L290" s="79">
        <f t="shared" si="65"/>
        <v>6.7675146881056331E-2</v>
      </c>
    </row>
    <row r="291" spans="1:12">
      <c r="A291" s="4">
        <v>1.0649999999999999</v>
      </c>
      <c r="B291" s="4">
        <f t="shared" si="67"/>
        <v>0.74499999999999988</v>
      </c>
      <c r="C291" s="6">
        <f t="shared" si="68"/>
        <v>7.812483381956234</v>
      </c>
      <c r="E291" s="4">
        <v>0.745</v>
      </c>
      <c r="F291" s="72">
        <f t="shared" si="69"/>
        <v>3.2819383259911894</v>
      </c>
      <c r="G291" s="72">
        <f t="shared" si="70"/>
        <v>2.4499788392467914</v>
      </c>
      <c r="H291" s="73">
        <f t="shared" si="62"/>
        <v>8.629541255597821E-2</v>
      </c>
      <c r="I291" s="73">
        <f t="shared" si="66"/>
        <v>8.6295412555978285E-5</v>
      </c>
      <c r="J291" s="73">
        <f t="shared" si="63"/>
        <v>8.6081736817046861E-5</v>
      </c>
      <c r="K291" s="3">
        <f t="shared" si="64"/>
        <v>8.6188574686512579E-5</v>
      </c>
      <c r="L291" s="79">
        <f t="shared" si="65"/>
        <v>6.7761335455742838E-2</v>
      </c>
    </row>
    <row r="292" spans="1:12">
      <c r="A292" s="4">
        <v>1.0660000000000001</v>
      </c>
      <c r="B292" s="4">
        <f t="shared" si="67"/>
        <v>0.746</v>
      </c>
      <c r="C292" s="6">
        <f t="shared" si="68"/>
        <v>7.8040333851219392</v>
      </c>
      <c r="E292" s="4">
        <v>0.746</v>
      </c>
      <c r="F292" s="72">
        <f t="shared" si="69"/>
        <v>3.2863436123348015</v>
      </c>
      <c r="G292" s="72">
        <f t="shared" si="70"/>
        <v>2.4524580059942513</v>
      </c>
      <c r="H292" s="73">
        <f t="shared" si="62"/>
        <v>8.6081736817046783E-2</v>
      </c>
      <c r="I292" s="73">
        <f t="shared" si="66"/>
        <v>8.6081736817046861E-5</v>
      </c>
      <c r="J292" s="73">
        <f t="shared" si="63"/>
        <v>8.5868660348146226E-5</v>
      </c>
      <c r="K292" s="3">
        <f t="shared" si="64"/>
        <v>8.5975198582596536E-5</v>
      </c>
      <c r="L292" s="79">
        <f t="shared" si="65"/>
        <v>6.7847310654325435E-2</v>
      </c>
    </row>
    <row r="293" spans="1:12">
      <c r="A293" s="4">
        <v>1.0669999999999999</v>
      </c>
      <c r="B293" s="4">
        <f t="shared" si="67"/>
        <v>0.74699999999999989</v>
      </c>
      <c r="C293" s="6">
        <f t="shared" si="68"/>
        <v>7.7955985496016558</v>
      </c>
      <c r="E293" s="4">
        <v>0.747</v>
      </c>
      <c r="F293" s="72">
        <f t="shared" si="69"/>
        <v>3.2907488986784141</v>
      </c>
      <c r="G293" s="72">
        <f t="shared" si="70"/>
        <v>2.4549363553493784</v>
      </c>
      <c r="H293" s="73">
        <f t="shared" si="62"/>
        <v>8.586866034814615E-2</v>
      </c>
      <c r="I293" s="73">
        <f t="shared" si="66"/>
        <v>8.5868660348146226E-5</v>
      </c>
      <c r="J293" s="73">
        <f t="shared" si="63"/>
        <v>8.565618120124587E-5</v>
      </c>
      <c r="K293" s="3">
        <f t="shared" si="64"/>
        <v>8.5762420774696048E-5</v>
      </c>
      <c r="L293" s="79">
        <f t="shared" si="65"/>
        <v>6.7933073075100131E-2</v>
      </c>
    </row>
    <row r="294" spans="1:12">
      <c r="A294" s="4">
        <v>1.0680000000000001</v>
      </c>
      <c r="B294" s="4">
        <f t="shared" si="67"/>
        <v>0.748</v>
      </c>
      <c r="C294" s="6">
        <f t="shared" si="68"/>
        <v>7.7871788373983968</v>
      </c>
      <c r="E294" s="4">
        <v>0.748</v>
      </c>
      <c r="F294" s="72">
        <f t="shared" si="69"/>
        <v>3.2951541850220263</v>
      </c>
      <c r="G294" s="72">
        <f t="shared" si="70"/>
        <v>2.4574138886753634</v>
      </c>
      <c r="H294" s="73">
        <f t="shared" si="62"/>
        <v>8.5656181201245796E-2</v>
      </c>
      <c r="I294" s="73">
        <f t="shared" si="66"/>
        <v>8.565618120124587E-5</v>
      </c>
      <c r="J294" s="73">
        <f t="shared" si="63"/>
        <v>8.5444297435815592E-5</v>
      </c>
      <c r="K294" s="3">
        <f t="shared" si="64"/>
        <v>8.5550239318530724E-5</v>
      </c>
      <c r="L294" s="79">
        <f t="shared" si="65"/>
        <v>6.8018623314418658E-2</v>
      </c>
    </row>
    <row r="295" spans="1:12">
      <c r="A295" s="4">
        <v>1.069</v>
      </c>
      <c r="B295" s="4">
        <f t="shared" si="67"/>
        <v>0.74899999999999989</v>
      </c>
      <c r="C295" s="6">
        <f t="shared" si="68"/>
        <v>7.7787742106482582</v>
      </c>
      <c r="E295" s="4">
        <v>0.749</v>
      </c>
      <c r="F295" s="72">
        <f t="shared" si="69"/>
        <v>3.2995594713656389</v>
      </c>
      <c r="G295" s="72">
        <f t="shared" si="70"/>
        <v>2.4598906073313063</v>
      </c>
      <c r="H295" s="73">
        <f t="shared" si="62"/>
        <v>8.5444297435815511E-2</v>
      </c>
      <c r="I295" s="73">
        <f t="shared" si="66"/>
        <v>8.5444297435815592E-5</v>
      </c>
      <c r="J295" s="73">
        <f t="shared" si="63"/>
        <v>8.5233007118791032E-5</v>
      </c>
      <c r="K295" s="3">
        <f t="shared" si="64"/>
        <v>8.5338652277303312E-5</v>
      </c>
      <c r="L295" s="79">
        <f t="shared" si="65"/>
        <v>6.8103961966695964E-2</v>
      </c>
    </row>
    <row r="296" spans="1:12">
      <c r="A296" s="4">
        <v>1.07</v>
      </c>
      <c r="B296" s="4">
        <f t="shared" si="67"/>
        <v>0.75</v>
      </c>
      <c r="C296" s="6">
        <f t="shared" si="68"/>
        <v>7.7703846316196818</v>
      </c>
      <c r="E296" s="4">
        <v>0.75</v>
      </c>
      <c r="F296" s="72">
        <f t="shared" si="69"/>
        <v>3.303964757709251</v>
      </c>
      <c r="G296" s="72">
        <f t="shared" si="70"/>
        <v>2.4623665126722294</v>
      </c>
      <c r="H296" s="73">
        <f t="shared" si="62"/>
        <v>8.5233007118790963E-2</v>
      </c>
      <c r="I296" s="73">
        <f t="shared" si="66"/>
        <v>8.5233007118791032E-5</v>
      </c>
      <c r="J296" s="73">
        <f t="shared" si="63"/>
        <v>8.5022308324538888E-5</v>
      </c>
      <c r="K296" s="3">
        <f t="shared" si="64"/>
        <v>8.512765772166496E-5</v>
      </c>
      <c r="L296" s="79">
        <f t="shared" si="65"/>
        <v>6.8189089624417623E-2</v>
      </c>
    </row>
    <row r="297" spans="1:12">
      <c r="A297" s="4">
        <v>1.071</v>
      </c>
      <c r="B297" s="4">
        <f t="shared" si="67"/>
        <v>0.75099999999999989</v>
      </c>
      <c r="C297" s="6">
        <f t="shared" si="68"/>
        <v>7.7620100627128039</v>
      </c>
      <c r="E297" s="4">
        <v>0.751</v>
      </c>
      <c r="F297" s="72">
        <f t="shared" si="69"/>
        <v>3.3083700440528632</v>
      </c>
      <c r="G297" s="72">
        <f t="shared" si="70"/>
        <v>2.4648416060491001</v>
      </c>
      <c r="H297" s="73">
        <f t="shared" si="62"/>
        <v>8.5022308324538817E-2</v>
      </c>
      <c r="I297" s="73">
        <f t="shared" si="66"/>
        <v>8.5022308324538888E-5</v>
      </c>
      <c r="J297" s="73">
        <f t="shared" si="63"/>
        <v>8.4812199134822632E-5</v>
      </c>
      <c r="K297" s="3">
        <f t="shared" si="64"/>
        <v>8.4917253729680767E-5</v>
      </c>
      <c r="L297" s="79">
        <f t="shared" si="65"/>
        <v>6.8274006878147303E-2</v>
      </c>
    </row>
    <row r="298" spans="1:12">
      <c r="A298" s="4">
        <v>1.0720000000000001</v>
      </c>
      <c r="B298" s="4">
        <f t="shared" si="67"/>
        <v>0.752</v>
      </c>
      <c r="C298" s="6">
        <f t="shared" si="68"/>
        <v>7.753650466458728</v>
      </c>
      <c r="E298" s="4">
        <v>0.752</v>
      </c>
      <c r="F298" s="72">
        <f t="shared" si="69"/>
        <v>3.3127753303964758</v>
      </c>
      <c r="G298" s="72">
        <f t="shared" si="70"/>
        <v>2.4673158888088453</v>
      </c>
      <c r="H298" s="73">
        <f t="shared" si="62"/>
        <v>8.4812199134822561E-2</v>
      </c>
      <c r="I298" s="73">
        <f t="shared" si="66"/>
        <v>8.4812199134822632E-5</v>
      </c>
      <c r="J298" s="73">
        <f t="shared" si="63"/>
        <v>8.4602677638768517E-5</v>
      </c>
      <c r="K298" s="3">
        <f t="shared" si="64"/>
        <v>8.4707438386795575E-5</v>
      </c>
      <c r="L298" s="79">
        <f t="shared" si="65"/>
        <v>6.8358714316534105E-2</v>
      </c>
    </row>
    <row r="299" spans="1:12">
      <c r="A299" s="4">
        <v>1.073</v>
      </c>
      <c r="B299" s="4">
        <f t="shared" si="67"/>
        <v>0.75299999999999989</v>
      </c>
      <c r="C299" s="6">
        <f t="shared" si="68"/>
        <v>7.7453058055188819</v>
      </c>
      <c r="E299" s="4">
        <v>0.753</v>
      </c>
      <c r="F299" s="72">
        <f t="shared" si="69"/>
        <v>3.3171806167400879</v>
      </c>
      <c r="G299" s="72">
        <f t="shared" si="70"/>
        <v>2.4697893622943692</v>
      </c>
      <c r="H299" s="73">
        <f t="shared" si="62"/>
        <v>8.4602677638768442E-2</v>
      </c>
      <c r="I299" s="73">
        <f t="shared" si="66"/>
        <v>8.4602677638768517E-5</v>
      </c>
      <c r="J299" s="73">
        <f t="shared" si="63"/>
        <v>8.4393741932831378E-5</v>
      </c>
      <c r="K299" s="3">
        <f t="shared" si="64"/>
        <v>8.4498209785799941E-5</v>
      </c>
      <c r="L299" s="79">
        <f t="shared" si="65"/>
        <v>6.8443212526319908E-2</v>
      </c>
    </row>
    <row r="300" spans="1:12">
      <c r="A300" s="4">
        <v>1.0740000000000001</v>
      </c>
      <c r="B300" s="4">
        <f t="shared" si="67"/>
        <v>0.754</v>
      </c>
      <c r="C300" s="6">
        <f t="shared" si="68"/>
        <v>7.7369760426843044</v>
      </c>
      <c r="E300" s="4">
        <v>0.754</v>
      </c>
      <c r="F300" s="72">
        <f t="shared" si="69"/>
        <v>3.3215859030837005</v>
      </c>
      <c r="G300" s="72">
        <f t="shared" si="70"/>
        <v>2.4722620278445722</v>
      </c>
      <c r="H300" s="73">
        <f t="shared" si="62"/>
        <v>8.4393741932831307E-2</v>
      </c>
      <c r="I300" s="73">
        <f t="shared" si="66"/>
        <v>8.4393741932831378E-5</v>
      </c>
      <c r="J300" s="73">
        <f t="shared" si="63"/>
        <v>8.4185390120761075E-5</v>
      </c>
      <c r="K300" s="3">
        <f t="shared" si="64"/>
        <v>8.4289566026796227E-5</v>
      </c>
      <c r="L300" s="79">
        <f t="shared" si="65"/>
        <v>6.8527502092346704E-2</v>
      </c>
    </row>
    <row r="301" spans="1:12">
      <c r="A301" s="4">
        <v>1.075</v>
      </c>
      <c r="B301" s="4">
        <f t="shared" si="67"/>
        <v>0.75499999999999989</v>
      </c>
      <c r="C301" s="6">
        <f t="shared" si="68"/>
        <v>7.7286611408750101</v>
      </c>
      <c r="E301" s="4">
        <v>0.755</v>
      </c>
      <c r="F301" s="72">
        <f t="shared" si="69"/>
        <v>3.3259911894273126</v>
      </c>
      <c r="G301" s="72">
        <f t="shared" si="70"/>
        <v>2.4747338867943665</v>
      </c>
      <c r="H301" s="73">
        <f t="shared" si="62"/>
        <v>8.4185390120760997E-2</v>
      </c>
      <c r="I301" s="73">
        <f t="shared" si="66"/>
        <v>8.4185390120761075E-5</v>
      </c>
      <c r="J301" s="73">
        <f t="shared" si="63"/>
        <v>8.397762031356878E-5</v>
      </c>
      <c r="K301" s="3">
        <f t="shared" si="64"/>
        <v>8.4081505217164934E-5</v>
      </c>
      <c r="L301" s="79">
        <f t="shared" si="65"/>
        <v>6.8611583597563863E-2</v>
      </c>
    </row>
    <row r="302" spans="1:12">
      <c r="A302" s="4">
        <v>1.0760000000000001</v>
      </c>
      <c r="B302" s="4">
        <f t="shared" si="67"/>
        <v>0.75600000000000001</v>
      </c>
      <c r="C302" s="6">
        <f t="shared" si="68"/>
        <v>7.7203610631392978</v>
      </c>
      <c r="E302" s="4">
        <v>0.75600000000000001</v>
      </c>
      <c r="F302" s="72">
        <f t="shared" si="69"/>
        <v>3.3303964757709252</v>
      </c>
      <c r="G302" s="72">
        <f t="shared" si="70"/>
        <v>2.4772049404746936</v>
      </c>
      <c r="H302" s="73">
        <f t="shared" si="62"/>
        <v>8.3977620313568702E-2</v>
      </c>
      <c r="I302" s="73">
        <f t="shared" si="66"/>
        <v>8.397762031356878E-5</v>
      </c>
      <c r="J302" s="73">
        <f t="shared" si="63"/>
        <v>8.3770430629493808E-5</v>
      </c>
      <c r="K302" s="3">
        <f t="shared" si="64"/>
        <v>8.3874025471531301E-5</v>
      </c>
      <c r="L302" s="79">
        <f t="shared" si="65"/>
        <v>6.8695457623035389E-2</v>
      </c>
    </row>
    <row r="303" spans="1:12">
      <c r="A303" s="4">
        <v>1.077</v>
      </c>
      <c r="B303" s="4">
        <f t="shared" si="67"/>
        <v>0.7569999999999999</v>
      </c>
      <c r="C303" s="6">
        <f t="shared" si="68"/>
        <v>7.71207577265311</v>
      </c>
      <c r="E303" s="4">
        <v>0.75700000000000001</v>
      </c>
      <c r="F303" s="72">
        <f t="shared" si="69"/>
        <v>3.3348017621145374</v>
      </c>
      <c r="G303" s="72">
        <f t="shared" si="70"/>
        <v>2.4796751902125407</v>
      </c>
      <c r="H303" s="73">
        <f t="shared" si="62"/>
        <v>8.3770430629493728E-2</v>
      </c>
      <c r="I303" s="73">
        <f t="shared" si="66"/>
        <v>8.3770430629493808E-5</v>
      </c>
      <c r="J303" s="73">
        <f t="shared" si="63"/>
        <v>8.3563819193969901E-5</v>
      </c>
      <c r="K303" s="3">
        <f t="shared" si="64"/>
        <v>8.3667124911731861E-5</v>
      </c>
      <c r="L303" s="79">
        <f t="shared" si="65"/>
        <v>6.8779124747947118E-2</v>
      </c>
    </row>
    <row r="304" spans="1:12">
      <c r="A304" s="4">
        <v>1.0780000000000001</v>
      </c>
      <c r="B304" s="4">
        <f t="shared" si="67"/>
        <v>0.75800000000000001</v>
      </c>
      <c r="C304" s="6">
        <f t="shared" si="68"/>
        <v>7.703805232719362</v>
      </c>
      <c r="E304" s="4">
        <v>0.75800000000000001</v>
      </c>
      <c r="F304" s="72">
        <f t="shared" si="69"/>
        <v>3.3392070484581495</v>
      </c>
      <c r="G304" s="72">
        <f t="shared" si="70"/>
        <v>2.4821446373309617</v>
      </c>
      <c r="H304" s="73">
        <f t="shared" si="62"/>
        <v>8.3563819193969824E-2</v>
      </c>
      <c r="I304" s="73">
        <f t="shared" si="66"/>
        <v>8.3563819193969901E-5</v>
      </c>
      <c r="J304" s="73">
        <f t="shared" si="63"/>
        <v>8.3357784139592933E-5</v>
      </c>
      <c r="K304" s="3">
        <f t="shared" si="64"/>
        <v>8.3460801666781424E-5</v>
      </c>
      <c r="L304" s="79">
        <f t="shared" si="65"/>
        <v>6.88625855496139E-2</v>
      </c>
    </row>
    <row r="305" spans="1:12">
      <c r="A305" s="4">
        <v>1.079</v>
      </c>
      <c r="B305" s="4">
        <f t="shared" si="67"/>
        <v>0.7589999999999999</v>
      </c>
      <c r="C305" s="6">
        <f t="shared" si="68"/>
        <v>7.6955494067673138</v>
      </c>
      <c r="E305" s="4">
        <v>0.75900000000000001</v>
      </c>
      <c r="F305" s="72">
        <f t="shared" si="69"/>
        <v>3.3436123348017621</v>
      </c>
      <c r="G305" s="72">
        <f t="shared" si="70"/>
        <v>2.4846132831490868</v>
      </c>
      <c r="H305" s="73">
        <f t="shared" si="62"/>
        <v>8.3357784139592855E-2</v>
      </c>
      <c r="I305" s="73">
        <f t="shared" si="66"/>
        <v>8.3357784139592933E-5</v>
      </c>
      <c r="J305" s="73">
        <f t="shared" si="63"/>
        <v>8.3152323606087381E-5</v>
      </c>
      <c r="K305" s="3">
        <f t="shared" si="64"/>
        <v>8.3255053872840151E-5</v>
      </c>
      <c r="L305" s="79">
        <f t="shared" si="65"/>
        <v>6.8945840603486741E-2</v>
      </c>
    </row>
    <row r="306" spans="1:12">
      <c r="A306" s="4">
        <v>1.08</v>
      </c>
      <c r="B306" s="4">
        <f t="shared" si="67"/>
        <v>0.76</v>
      </c>
      <c r="C306" s="6">
        <f t="shared" si="68"/>
        <v>7.6873082583518997</v>
      </c>
      <c r="E306" s="4">
        <v>0.76</v>
      </c>
      <c r="F306" s="72">
        <f t="shared" si="69"/>
        <v>3.3480176211453743</v>
      </c>
      <c r="G306" s="72">
        <f t="shared" si="70"/>
        <v>2.4870811289821466</v>
      </c>
      <c r="H306" s="73">
        <f t="shared" si="62"/>
        <v>8.3152323606087306E-2</v>
      </c>
      <c r="I306" s="73">
        <f t="shared" si="66"/>
        <v>8.3152323606087381E-5</v>
      </c>
      <c r="J306" s="73">
        <f t="shared" si="63"/>
        <v>8.2947435740274189E-5</v>
      </c>
      <c r="K306" s="3">
        <f t="shared" si="64"/>
        <v>8.3049879673180785E-5</v>
      </c>
      <c r="L306" s="79">
        <f t="shared" si="65"/>
        <v>6.9028890483159924E-2</v>
      </c>
    </row>
    <row r="307" spans="1:12">
      <c r="A307" s="4">
        <v>1.081</v>
      </c>
      <c r="B307" s="4">
        <f t="shared" si="67"/>
        <v>0.7609999999999999</v>
      </c>
      <c r="C307" s="6">
        <f t="shared" si="68"/>
        <v>7.6790817511531202</v>
      </c>
      <c r="E307" s="4">
        <v>0.76100000000000001</v>
      </c>
      <c r="F307" s="72">
        <f t="shared" si="69"/>
        <v>3.3524229074889869</v>
      </c>
      <c r="G307" s="72">
        <f t="shared" si="70"/>
        <v>2.4895481761414833</v>
      </c>
      <c r="H307" s="73">
        <f t="shared" si="62"/>
        <v>8.294743574027412E-2</v>
      </c>
      <c r="I307" s="73">
        <f t="shared" si="66"/>
        <v>8.2947435740274189E-5</v>
      </c>
      <c r="J307" s="73">
        <f t="shared" si="63"/>
        <v>8.2743118696037988E-5</v>
      </c>
      <c r="K307" s="3">
        <f t="shared" si="64"/>
        <v>8.2845277218156088E-5</v>
      </c>
      <c r="L307" s="79">
        <f t="shared" si="65"/>
        <v>6.9111735760378074E-2</v>
      </c>
    </row>
    <row r="308" spans="1:12">
      <c r="A308" s="4">
        <v>1.0820000000000001</v>
      </c>
      <c r="B308" s="4">
        <f t="shared" si="67"/>
        <v>0.76200000000000001</v>
      </c>
      <c r="C308" s="6">
        <f t="shared" si="68"/>
        <v>7.6708698489753813</v>
      </c>
      <c r="E308" s="4">
        <v>0.76200000000000001</v>
      </c>
      <c r="F308" s="72">
        <f t="shared" si="69"/>
        <v>3.356828193832599</v>
      </c>
      <c r="G308" s="72">
        <f t="shared" si="70"/>
        <v>2.49201442593457</v>
      </c>
      <c r="H308" s="73">
        <f t="shared" si="62"/>
        <v>8.2743118696037912E-2</v>
      </c>
      <c r="I308" s="73">
        <f t="shared" si="66"/>
        <v>8.2743118696037988E-5</v>
      </c>
      <c r="J308" s="73">
        <f t="shared" si="63"/>
        <v>8.2539370634294811E-5</v>
      </c>
      <c r="K308" s="3">
        <f t="shared" si="64"/>
        <v>8.2641244665166406E-5</v>
      </c>
      <c r="L308" s="79">
        <f t="shared" si="65"/>
        <v>6.9194377005043245E-2</v>
      </c>
    </row>
    <row r="309" spans="1:12">
      <c r="A309" s="4">
        <v>1.083</v>
      </c>
      <c r="B309" s="4">
        <f t="shared" si="67"/>
        <v>0.7629999999999999</v>
      </c>
      <c r="C309" s="6">
        <f t="shared" si="68"/>
        <v>7.6626725157468893</v>
      </c>
      <c r="E309" s="4">
        <v>0.76300000000000001</v>
      </c>
      <c r="F309" s="72">
        <f t="shared" si="69"/>
        <v>3.3612334801762116</v>
      </c>
      <c r="G309" s="72">
        <f t="shared" si="70"/>
        <v>2.4944798796650276</v>
      </c>
      <c r="H309" s="73">
        <f t="shared" si="62"/>
        <v>8.2539370634294743E-2</v>
      </c>
      <c r="I309" s="73">
        <f t="shared" si="66"/>
        <v>8.2539370634294811E-5</v>
      </c>
      <c r="J309" s="73">
        <f t="shared" si="63"/>
        <v>8.2336189722960221E-5</v>
      </c>
      <c r="K309" s="3">
        <f t="shared" si="64"/>
        <v>8.2437780178627523E-5</v>
      </c>
      <c r="L309" s="79">
        <f t="shared" si="65"/>
        <v>6.9276814785221866E-2</v>
      </c>
    </row>
    <row r="310" spans="1:12">
      <c r="A310" s="4">
        <v>1.0840000000000001</v>
      </c>
      <c r="B310" s="4">
        <f t="shared" si="67"/>
        <v>0.76400000000000001</v>
      </c>
      <c r="C310" s="6">
        <f t="shared" si="68"/>
        <v>7.6544897155190039</v>
      </c>
      <c r="E310" s="4">
        <v>0.76400000000000001</v>
      </c>
      <c r="F310" s="72">
        <f t="shared" si="69"/>
        <v>3.3656387665198237</v>
      </c>
      <c r="G310" s="72">
        <f t="shared" si="70"/>
        <v>2.4969445386326385</v>
      </c>
      <c r="H310" s="73">
        <f t="shared" si="62"/>
        <v>8.2336189722960154E-2</v>
      </c>
      <c r="I310" s="73">
        <f t="shared" si="66"/>
        <v>8.2336189722960221E-5</v>
      </c>
      <c r="J310" s="73">
        <f t="shared" si="63"/>
        <v>8.2133574136917012E-5</v>
      </c>
      <c r="K310" s="3">
        <f t="shared" si="64"/>
        <v>8.2234881929938624E-5</v>
      </c>
      <c r="L310" s="79">
        <f t="shared" si="65"/>
        <v>6.9359049667151798E-2</v>
      </c>
    </row>
    <row r="311" spans="1:12">
      <c r="A311" s="4">
        <v>1.085</v>
      </c>
      <c r="B311" s="4">
        <f t="shared" si="67"/>
        <v>0.7649999999999999</v>
      </c>
      <c r="C311" s="6">
        <f t="shared" si="68"/>
        <v>7.6463214124656487</v>
      </c>
      <c r="E311" s="4">
        <v>0.76500000000000001</v>
      </c>
      <c r="F311" s="72">
        <f t="shared" si="69"/>
        <v>3.3700440528634359</v>
      </c>
      <c r="G311" s="72">
        <f t="shared" si="70"/>
        <v>2.4994084041333666</v>
      </c>
      <c r="H311" s="73">
        <f t="shared" si="62"/>
        <v>8.2133574136916937E-2</v>
      </c>
      <c r="I311" s="73">
        <f t="shared" si="66"/>
        <v>8.2133574136917012E-5</v>
      </c>
      <c r="J311" s="73">
        <f t="shared" si="63"/>
        <v>8.1931522057983688E-5</v>
      </c>
      <c r="K311" s="3">
        <f t="shared" si="64"/>
        <v>8.203254809745035E-5</v>
      </c>
      <c r="L311" s="79">
        <f t="shared" si="65"/>
        <v>6.944108221524925E-2</v>
      </c>
    </row>
    <row r="312" spans="1:12">
      <c r="A312" s="4">
        <v>1.0860000000000001</v>
      </c>
      <c r="B312" s="4">
        <f t="shared" si="67"/>
        <v>0.76600000000000001</v>
      </c>
      <c r="C312" s="6">
        <f t="shared" si="68"/>
        <v>7.638167570882664</v>
      </c>
      <c r="E312" s="4">
        <v>0.76600000000000001</v>
      </c>
      <c r="F312" s="72">
        <f t="shared" si="69"/>
        <v>3.3744493392070485</v>
      </c>
      <c r="G312" s="72">
        <f t="shared" si="70"/>
        <v>2.5018714774593702</v>
      </c>
      <c r="H312" s="73">
        <f t="shared" si="62"/>
        <v>8.1931522057983611E-2</v>
      </c>
      <c r="I312" s="73">
        <f t="shared" si="66"/>
        <v>8.1931522057983688E-5</v>
      </c>
      <c r="J312" s="73">
        <f t="shared" si="63"/>
        <v>8.1730031674882788E-5</v>
      </c>
      <c r="K312" s="3">
        <f t="shared" si="64"/>
        <v>8.1830776866433238E-5</v>
      </c>
      <c r="L312" s="79">
        <f t="shared" si="65"/>
        <v>6.9522912992115687E-2</v>
      </c>
    </row>
    <row r="313" spans="1:12">
      <c r="A313" s="4">
        <v>1.087</v>
      </c>
      <c r="B313" s="4">
        <f t="shared" si="67"/>
        <v>0.7669999999999999</v>
      </c>
      <c r="C313" s="6">
        <f t="shared" si="68"/>
        <v>7.6300281551872304</v>
      </c>
      <c r="E313" s="4">
        <v>0.76700000000000002</v>
      </c>
      <c r="F313" s="72">
        <f t="shared" si="69"/>
        <v>3.3788546255506606</v>
      </c>
      <c r="G313" s="72">
        <f t="shared" si="70"/>
        <v>2.5043337598990201</v>
      </c>
      <c r="H313" s="73">
        <f t="shared" si="62"/>
        <v>8.1730031674882714E-2</v>
      </c>
      <c r="I313" s="73">
        <f t="shared" si="66"/>
        <v>8.1730031674882788E-5</v>
      </c>
      <c r="J313" s="73">
        <f t="shared" si="63"/>
        <v>8.1529101183209568E-5</v>
      </c>
      <c r="K313" s="3">
        <f t="shared" si="64"/>
        <v>8.1629566429046178E-5</v>
      </c>
      <c r="L313" s="79">
        <f t="shared" si="65"/>
        <v>6.960454255854473E-2</v>
      </c>
    </row>
    <row r="314" spans="1:12">
      <c r="A314" s="4">
        <v>1.0880000000000001</v>
      </c>
      <c r="B314" s="4">
        <f t="shared" si="67"/>
        <v>0.76800000000000002</v>
      </c>
      <c r="C314" s="6">
        <f t="shared" si="68"/>
        <v>7.6219031299172375</v>
      </c>
      <c r="E314" s="4">
        <v>0.76800000000000002</v>
      </c>
      <c r="F314" s="72">
        <f t="shared" si="69"/>
        <v>3.3832599118942732</v>
      </c>
      <c r="G314" s="72">
        <f t="shared" si="70"/>
        <v>2.5067952527369139</v>
      </c>
      <c r="H314" s="73">
        <f t="shared" si="62"/>
        <v>8.1529101183209496E-2</v>
      </c>
      <c r="I314" s="73">
        <f t="shared" si="66"/>
        <v>8.1529101183209568E-5</v>
      </c>
      <c r="J314" s="73">
        <f t="shared" si="63"/>
        <v>8.132872878540059E-5</v>
      </c>
      <c r="K314" s="3">
        <f t="shared" si="64"/>
        <v>8.1428914984305072E-5</v>
      </c>
      <c r="L314" s="79">
        <f t="shared" si="65"/>
        <v>6.9685971473529035E-2</v>
      </c>
    </row>
    <row r="315" spans="1:12">
      <c r="A315" s="4">
        <v>1.089</v>
      </c>
      <c r="B315" s="4">
        <f t="shared" si="67"/>
        <v>0.76899999999999991</v>
      </c>
      <c r="C315" s="6">
        <f t="shared" si="68"/>
        <v>7.613792459730707</v>
      </c>
      <c r="E315" s="4">
        <v>0.76900000000000002</v>
      </c>
      <c r="F315" s="72">
        <f t="shared" si="69"/>
        <v>3.3876651982378854</v>
      </c>
      <c r="G315" s="72">
        <f t="shared" si="70"/>
        <v>2.5092559572538939</v>
      </c>
      <c r="H315" s="73">
        <f t="shared" ref="H315:H378" si="71">EXP(-G315)</f>
        <v>8.1328728785400511E-2</v>
      </c>
      <c r="I315" s="73">
        <f t="shared" si="66"/>
        <v>8.132872878540059E-5</v>
      </c>
      <c r="J315" s="73">
        <f t="shared" ref="J315:J378" si="72">(E316-E315)*H316</f>
        <v>8.1128912690702664E-5</v>
      </c>
      <c r="K315" s="3">
        <f t="shared" ref="K315:K378" si="73">(I315+J315)/2</f>
        <v>8.1228820738051634E-5</v>
      </c>
      <c r="L315" s="79">
        <f t="shared" si="65"/>
        <v>6.9767200294267084E-2</v>
      </c>
    </row>
    <row r="316" spans="1:12">
      <c r="A316" s="4">
        <v>1.0900000000000001</v>
      </c>
      <c r="B316" s="4">
        <f t="shared" si="67"/>
        <v>0.77</v>
      </c>
      <c r="C316" s="6">
        <f t="shared" si="68"/>
        <v>7.6056961094051783</v>
      </c>
      <c r="E316" s="4">
        <v>0.77</v>
      </c>
      <c r="F316" s="72">
        <f t="shared" si="69"/>
        <v>3.392070484581498</v>
      </c>
      <c r="G316" s="72">
        <f t="shared" si="70"/>
        <v>2.5117158747270625</v>
      </c>
      <c r="H316" s="73">
        <f t="shared" si="71"/>
        <v>8.112891269070259E-2</v>
      </c>
      <c r="I316" s="73">
        <f t="shared" si="66"/>
        <v>8.1128912690702664E-5</v>
      </c>
      <c r="J316" s="73">
        <f t="shared" si="72"/>
        <v>8.0929651115142079E-5</v>
      </c>
      <c r="K316" s="3">
        <f t="shared" si="73"/>
        <v>8.1029281902922378E-5</v>
      </c>
      <c r="L316" s="79">
        <f t="shared" si="65"/>
        <v>6.9848229576170012E-2</v>
      </c>
    </row>
    <row r="317" spans="1:12">
      <c r="A317" s="4">
        <v>1.091</v>
      </c>
      <c r="B317" s="4">
        <f t="shared" si="67"/>
        <v>0.77099999999999991</v>
      </c>
      <c r="C317" s="6">
        <f t="shared" si="68"/>
        <v>7.5976140438371367</v>
      </c>
      <c r="E317" s="4">
        <v>0.77100000000000002</v>
      </c>
      <c r="F317" s="72">
        <f t="shared" si="69"/>
        <v>3.3964757709251101</v>
      </c>
      <c r="G317" s="72">
        <f t="shared" si="70"/>
        <v>2.5141750064297965</v>
      </c>
      <c r="H317" s="73">
        <f t="shared" si="71"/>
        <v>8.0929651115142012E-2</v>
      </c>
      <c r="I317" s="73">
        <f t="shared" si="66"/>
        <v>8.0929651115142079E-5</v>
      </c>
      <c r="J317" s="73">
        <f t="shared" si="72"/>
        <v>8.0730942281493753E-5</v>
      </c>
      <c r="K317" s="3">
        <f t="shared" si="73"/>
        <v>8.0830296698317916E-5</v>
      </c>
      <c r="L317" s="79">
        <f t="shared" ref="L317:L380" si="74">K317+L316</f>
        <v>6.9929059872868335E-2</v>
      </c>
    </row>
    <row r="318" spans="1:12">
      <c r="A318" s="4">
        <v>1.0920000000000001</v>
      </c>
      <c r="B318" s="4">
        <f t="shared" si="67"/>
        <v>0.77200000000000002</v>
      </c>
      <c r="C318" s="6">
        <f t="shared" si="68"/>
        <v>7.5895462280414074</v>
      </c>
      <c r="E318" s="4">
        <v>0.77200000000000002</v>
      </c>
      <c r="F318" s="72">
        <f t="shared" si="69"/>
        <v>3.4008810572687223</v>
      </c>
      <c r="G318" s="72">
        <f t="shared" si="70"/>
        <v>2.5166333536317649</v>
      </c>
      <c r="H318" s="73">
        <f t="shared" si="71"/>
        <v>8.0730942281493676E-2</v>
      </c>
      <c r="I318" s="73">
        <f t="shared" si="66"/>
        <v>8.0730942281493753E-5</v>
      </c>
      <c r="J318" s="73">
        <f t="shared" si="72"/>
        <v>8.0532784419250713E-5</v>
      </c>
      <c r="K318" s="3">
        <f t="shared" si="73"/>
        <v>8.0631863350372239E-5</v>
      </c>
      <c r="L318" s="79">
        <f t="shared" si="74"/>
        <v>7.000969173621871E-2</v>
      </c>
    </row>
    <row r="319" spans="1:12">
      <c r="A319" s="4">
        <v>1.093</v>
      </c>
      <c r="B319" s="4">
        <f t="shared" si="67"/>
        <v>0.77299999999999991</v>
      </c>
      <c r="C319" s="6">
        <f t="shared" si="68"/>
        <v>7.5814926271505998</v>
      </c>
      <c r="E319" s="4">
        <v>0.77300000000000002</v>
      </c>
      <c r="F319" s="72">
        <f t="shared" si="69"/>
        <v>3.4052863436123348</v>
      </c>
      <c r="G319" s="72">
        <f t="shared" si="70"/>
        <v>2.519090917598942</v>
      </c>
      <c r="H319" s="73">
        <f t="shared" si="71"/>
        <v>8.0532784419250644E-2</v>
      </c>
      <c r="I319" s="73">
        <f t="shared" ref="I319:I382" si="75">(E320-E319)*H319</f>
        <v>8.0532784419250713E-5</v>
      </c>
      <c r="J319" s="73">
        <f t="shared" si="72"/>
        <v>8.0335175764593576E-5</v>
      </c>
      <c r="K319" s="3">
        <f t="shared" si="73"/>
        <v>8.0433980091922151E-5</v>
      </c>
      <c r="L319" s="79">
        <f t="shared" si="74"/>
        <v>7.0090125716310639E-2</v>
      </c>
    </row>
    <row r="320" spans="1:12">
      <c r="A320" s="4">
        <v>1.0940000000000001</v>
      </c>
      <c r="B320" s="4">
        <f t="shared" si="67"/>
        <v>0.77400000000000002</v>
      </c>
      <c r="C320" s="6">
        <f t="shared" si="68"/>
        <v>7.5734532064144986</v>
      </c>
      <c r="E320" s="4">
        <v>0.77400000000000002</v>
      </c>
      <c r="F320" s="72">
        <f t="shared" si="69"/>
        <v>3.409691629955947</v>
      </c>
      <c r="G320" s="72">
        <f t="shared" si="70"/>
        <v>2.5215476995936261</v>
      </c>
      <c r="H320" s="73">
        <f t="shared" si="71"/>
        <v>8.0335175764593508E-2</v>
      </c>
      <c r="I320" s="73">
        <f t="shared" si="75"/>
        <v>8.0335175764593576E-5</v>
      </c>
      <c r="J320" s="73">
        <f t="shared" si="72"/>
        <v>8.0138114560360585E-5</v>
      </c>
      <c r="K320" s="3">
        <f t="shared" si="73"/>
        <v>8.0236645162477081E-5</v>
      </c>
      <c r="L320" s="79">
        <f t="shared" si="74"/>
        <v>7.0170362361473115E-2</v>
      </c>
    </row>
    <row r="321" spans="1:12">
      <c r="A321" s="4">
        <v>1.095</v>
      </c>
      <c r="B321" s="4">
        <f t="shared" si="67"/>
        <v>0.77499999999999991</v>
      </c>
      <c r="C321" s="6">
        <f t="shared" si="68"/>
        <v>7.5654279311995252</v>
      </c>
      <c r="E321" s="4">
        <v>0.77500000000000002</v>
      </c>
      <c r="F321" s="72">
        <f t="shared" si="69"/>
        <v>3.4140969162995596</v>
      </c>
      <c r="G321" s="72">
        <f t="shared" si="70"/>
        <v>2.5240037008744509</v>
      </c>
      <c r="H321" s="73">
        <f t="shared" si="71"/>
        <v>8.0138114560360518E-2</v>
      </c>
      <c r="I321" s="73">
        <f t="shared" si="75"/>
        <v>8.0138114560360585E-5</v>
      </c>
      <c r="J321" s="73">
        <f t="shared" si="72"/>
        <v>7.9941599056017166E-5</v>
      </c>
      <c r="K321" s="3">
        <f t="shared" si="73"/>
        <v>8.0039856808188876E-5</v>
      </c>
      <c r="L321" s="79">
        <f t="shared" si="74"/>
        <v>7.0250402218281299E-2</v>
      </c>
    </row>
    <row r="322" spans="1:12">
      <c r="A322" s="4">
        <v>1.0960000000000001</v>
      </c>
      <c r="B322" s="4">
        <f t="shared" si="67"/>
        <v>0.77600000000000002</v>
      </c>
      <c r="C322" s="6">
        <f t="shared" si="68"/>
        <v>7.5574167669881414</v>
      </c>
      <c r="E322" s="4">
        <v>0.77600000000000002</v>
      </c>
      <c r="F322" s="72">
        <f t="shared" si="69"/>
        <v>3.4185022026431717</v>
      </c>
      <c r="G322" s="72">
        <f t="shared" si="70"/>
        <v>2.5264589226964054</v>
      </c>
      <c r="H322" s="73">
        <f t="shared" si="71"/>
        <v>7.9941599056017096E-2</v>
      </c>
      <c r="I322" s="73">
        <f t="shared" si="75"/>
        <v>7.9941599056017166E-5</v>
      </c>
      <c r="J322" s="73">
        <f t="shared" si="72"/>
        <v>7.9745627507626281E-5</v>
      </c>
      <c r="K322" s="3">
        <f t="shared" si="73"/>
        <v>7.9843613281821717E-5</v>
      </c>
      <c r="L322" s="79">
        <f t="shared" si="74"/>
        <v>7.0330245831563123E-2</v>
      </c>
    </row>
    <row r="323" spans="1:12">
      <c r="A323" s="4">
        <v>1.097</v>
      </c>
      <c r="B323" s="4">
        <f t="shared" si="67"/>
        <v>0.77699999999999991</v>
      </c>
      <c r="C323" s="6">
        <f t="shared" si="68"/>
        <v>7.5494196793783077</v>
      </c>
      <c r="E323" s="4">
        <v>0.77700000000000002</v>
      </c>
      <c r="F323" s="72">
        <f t="shared" si="69"/>
        <v>3.4229074889867843</v>
      </c>
      <c r="G323" s="72">
        <f t="shared" si="70"/>
        <v>2.5289133663108454</v>
      </c>
      <c r="H323" s="73">
        <f t="shared" si="71"/>
        <v>7.9745627507626204E-2</v>
      </c>
      <c r="I323" s="73">
        <f t="shared" si="75"/>
        <v>7.9745627507626281E-5</v>
      </c>
      <c r="J323" s="73">
        <f t="shared" si="72"/>
        <v>7.9550198177818661E-5</v>
      </c>
      <c r="K323" s="3">
        <f t="shared" si="73"/>
        <v>7.9647912842722464E-5</v>
      </c>
      <c r="L323" s="79">
        <f t="shared" si="74"/>
        <v>7.0409893744405844E-2</v>
      </c>
    </row>
    <row r="324" spans="1:12">
      <c r="A324" s="4">
        <v>1.0980000000000001</v>
      </c>
      <c r="B324" s="4">
        <f t="shared" si="67"/>
        <v>0.77800000000000002</v>
      </c>
      <c r="C324" s="6">
        <f t="shared" si="68"/>
        <v>7.5414366340829</v>
      </c>
      <c r="E324" s="4">
        <v>0.77800000000000002</v>
      </c>
      <c r="F324" s="72">
        <f t="shared" si="69"/>
        <v>3.4273127753303965</v>
      </c>
      <c r="G324" s="72">
        <f t="shared" si="70"/>
        <v>2.5313670329655098</v>
      </c>
      <c r="H324" s="73">
        <f t="shared" si="71"/>
        <v>7.9550198177818596E-2</v>
      </c>
      <c r="I324" s="73">
        <f t="shared" si="75"/>
        <v>7.9550198177818661E-5</v>
      </c>
      <c r="J324" s="73">
        <f t="shared" si="72"/>
        <v>7.9355309335763075E-5</v>
      </c>
      <c r="K324" s="3">
        <f t="shared" si="73"/>
        <v>7.9452753756790868E-5</v>
      </c>
      <c r="L324" s="79">
        <f t="shared" si="74"/>
        <v>7.0489346498162631E-2</v>
      </c>
    </row>
    <row r="325" spans="1:12">
      <c r="A325" s="4">
        <v>1.099</v>
      </c>
      <c r="B325" s="4">
        <f t="shared" si="67"/>
        <v>0.77899999999999991</v>
      </c>
      <c r="C325" s="6">
        <f t="shared" si="68"/>
        <v>7.5334675969291833</v>
      </c>
      <c r="E325" s="4">
        <v>0.77900000000000003</v>
      </c>
      <c r="F325" s="72">
        <f t="shared" si="69"/>
        <v>3.4317180616740086</v>
      </c>
      <c r="G325" s="72">
        <f t="shared" si="70"/>
        <v>2.5338199239045371</v>
      </c>
      <c r="H325" s="73">
        <f t="shared" si="71"/>
        <v>7.9355309335763E-2</v>
      </c>
      <c r="I325" s="73">
        <f t="shared" si="75"/>
        <v>7.9355309335763075E-5</v>
      </c>
      <c r="J325" s="73">
        <f t="shared" si="72"/>
        <v>7.9160959257136974E-5</v>
      </c>
      <c r="K325" s="3">
        <f t="shared" si="73"/>
        <v>7.9258134296450024E-5</v>
      </c>
      <c r="L325" s="79">
        <f t="shared" si="74"/>
        <v>7.0568604632459078E-2</v>
      </c>
    </row>
    <row r="326" spans="1:12">
      <c r="A326" s="4">
        <v>1.1000000000000001</v>
      </c>
      <c r="B326" s="4">
        <f t="shared" si="67"/>
        <v>0.78</v>
      </c>
      <c r="C326" s="6">
        <f t="shared" si="68"/>
        <v>7.5255125338582278</v>
      </c>
      <c r="E326" s="4">
        <v>0.78</v>
      </c>
      <c r="F326" s="72">
        <f t="shared" si="69"/>
        <v>3.4361233480176212</v>
      </c>
      <c r="G326" s="72">
        <f t="shared" si="70"/>
        <v>2.5362720403684791</v>
      </c>
      <c r="H326" s="73">
        <f t="shared" si="71"/>
        <v>7.9160959257136898E-2</v>
      </c>
      <c r="I326" s="73">
        <f t="shared" si="75"/>
        <v>7.9160959257136974E-5</v>
      </c>
      <c r="J326" s="73">
        <f t="shared" si="72"/>
        <v>7.8967146224097275E-5</v>
      </c>
      <c r="K326" s="3">
        <f t="shared" si="73"/>
        <v>7.9064052740617131E-5</v>
      </c>
      <c r="L326" s="79">
        <f t="shared" si="74"/>
        <v>7.0647668685199699E-2</v>
      </c>
    </row>
    <row r="327" spans="1:12">
      <c r="A327" s="4">
        <v>1.101</v>
      </c>
      <c r="B327" s="4">
        <f t="shared" si="67"/>
        <v>0.78099999999999992</v>
      </c>
      <c r="C327" s="6">
        <f t="shared" si="68"/>
        <v>7.5175714109243916</v>
      </c>
      <c r="E327" s="4">
        <v>0.78100000000000003</v>
      </c>
      <c r="F327" s="72">
        <f t="shared" si="69"/>
        <v>3.4405286343612334</v>
      </c>
      <c r="G327" s="72">
        <f t="shared" si="70"/>
        <v>2.5387233835943159</v>
      </c>
      <c r="H327" s="73">
        <f t="shared" si="71"/>
        <v>7.8967146224097201E-2</v>
      </c>
      <c r="I327" s="73">
        <f t="shared" si="75"/>
        <v>7.8967146224097275E-5</v>
      </c>
      <c r="J327" s="73">
        <f t="shared" si="72"/>
        <v>7.8773868525251243E-5</v>
      </c>
      <c r="K327" s="3">
        <f t="shared" si="73"/>
        <v>7.8870507374674266E-5</v>
      </c>
      <c r="L327" s="79">
        <f t="shared" si="74"/>
        <v>7.0726539192574378E-2</v>
      </c>
    </row>
    <row r="328" spans="1:12">
      <c r="A328" s="4">
        <v>1.1020000000000001</v>
      </c>
      <c r="B328" s="4">
        <f t="shared" si="67"/>
        <v>0.78200000000000003</v>
      </c>
      <c r="C328" s="6">
        <f t="shared" si="68"/>
        <v>7.5096441942947534</v>
      </c>
      <c r="E328" s="4">
        <v>0.78200000000000003</v>
      </c>
      <c r="F328" s="72">
        <f t="shared" si="69"/>
        <v>3.4449339207048459</v>
      </c>
      <c r="G328" s="72">
        <f t="shared" si="70"/>
        <v>2.5411739548154704</v>
      </c>
      <c r="H328" s="73">
        <f t="shared" si="71"/>
        <v>7.8773868525251173E-2</v>
      </c>
      <c r="I328" s="73">
        <f t="shared" si="75"/>
        <v>7.8773868525251243E-5</v>
      </c>
      <c r="J328" s="73">
        <f t="shared" si="72"/>
        <v>7.8581124455627551E-5</v>
      </c>
      <c r="K328" s="3">
        <f t="shared" si="73"/>
        <v>7.8677496490439397E-5</v>
      </c>
      <c r="L328" s="79">
        <f t="shared" si="74"/>
        <v>7.0805216689064823E-2</v>
      </c>
    </row>
    <row r="329" spans="1:12">
      <c r="A329" s="4">
        <v>1.103</v>
      </c>
      <c r="B329" s="4">
        <f t="shared" si="67"/>
        <v>0.78299999999999992</v>
      </c>
      <c r="C329" s="6">
        <f t="shared" si="68"/>
        <v>7.5017308502485909</v>
      </c>
      <c r="E329" s="4">
        <v>0.78300000000000003</v>
      </c>
      <c r="F329" s="72">
        <f t="shared" si="69"/>
        <v>3.4493392070484581</v>
      </c>
      <c r="G329" s="72">
        <f t="shared" si="70"/>
        <v>2.5436237552618226</v>
      </c>
      <c r="H329" s="73">
        <f t="shared" si="71"/>
        <v>7.8581124455627482E-2</v>
      </c>
      <c r="I329" s="73">
        <f t="shared" si="75"/>
        <v>7.8581124455627551E-5</v>
      </c>
      <c r="J329" s="73">
        <f t="shared" si="72"/>
        <v>7.8388912316647286E-5</v>
      </c>
      <c r="K329" s="3">
        <f t="shared" si="73"/>
        <v>7.8485018386137412E-5</v>
      </c>
      <c r="L329" s="79">
        <f t="shared" si="74"/>
        <v>7.0883701707450966E-2</v>
      </c>
    </row>
    <row r="330" spans="1:12">
      <c r="A330" s="4">
        <v>1.1040000000000001</v>
      </c>
      <c r="B330" s="4">
        <f t="shared" si="67"/>
        <v>0.78400000000000003</v>
      </c>
      <c r="C330" s="6">
        <f t="shared" si="68"/>
        <v>7.4938313451768304</v>
      </c>
      <c r="E330" s="4">
        <v>0.78400000000000003</v>
      </c>
      <c r="F330" s="72">
        <f t="shared" si="69"/>
        <v>3.4537444933920707</v>
      </c>
      <c r="G330" s="72">
        <f t="shared" si="70"/>
        <v>2.5460727861597281</v>
      </c>
      <c r="H330" s="73">
        <f t="shared" si="71"/>
        <v>7.8388912316647213E-2</v>
      </c>
      <c r="I330" s="73">
        <f t="shared" si="75"/>
        <v>7.8388912316647286E-5</v>
      </c>
      <c r="J330" s="73">
        <f t="shared" si="72"/>
        <v>7.8197230416095611E-5</v>
      </c>
      <c r="K330" s="3">
        <f t="shared" si="73"/>
        <v>7.8293071366371448E-5</v>
      </c>
      <c r="L330" s="79">
        <f t="shared" si="74"/>
        <v>7.0961994778817344E-2</v>
      </c>
    </row>
    <row r="331" spans="1:12">
      <c r="A331" s="4">
        <v>1.105</v>
      </c>
      <c r="B331" s="4">
        <f t="shared" si="67"/>
        <v>0.78499999999999992</v>
      </c>
      <c r="C331" s="6">
        <f t="shared" si="68"/>
        <v>7.4859456455815341</v>
      </c>
      <c r="E331" s="4">
        <v>0.78500000000000003</v>
      </c>
      <c r="F331" s="72">
        <f t="shared" si="69"/>
        <v>3.4581497797356828</v>
      </c>
      <c r="G331" s="72">
        <f t="shared" si="70"/>
        <v>2.5485210487320269</v>
      </c>
      <c r="H331" s="73">
        <f t="shared" si="71"/>
        <v>7.8197230416095539E-2</v>
      </c>
      <c r="I331" s="73">
        <f t="shared" si="75"/>
        <v>7.8197230416095611E-5</v>
      </c>
      <c r="J331" s="73">
        <f t="shared" si="72"/>
        <v>7.8006077068093035E-5</v>
      </c>
      <c r="K331" s="3">
        <f t="shared" si="73"/>
        <v>7.810165374209433E-5</v>
      </c>
      <c r="L331" s="79">
        <f t="shared" si="74"/>
        <v>7.1040096432559444E-2</v>
      </c>
    </row>
    <row r="332" spans="1:12">
      <c r="A332" s="4">
        <v>1.1060000000000001</v>
      </c>
      <c r="B332" s="4">
        <f t="shared" ref="B332:B395" si="76">A332-$C$6</f>
        <v>0.78600000000000003</v>
      </c>
      <c r="C332" s="6">
        <f t="shared" ref="C332:C395" si="77">2*$C$3/(A332-2*$C$6)*L332</f>
        <v>7.4780737180753452</v>
      </c>
      <c r="E332" s="4">
        <v>0.78600000000000003</v>
      </c>
      <c r="F332" s="72">
        <f t="shared" ref="F332:F395" si="78">E332/$C$4</f>
        <v>3.462555066079295</v>
      </c>
      <c r="G332" s="72">
        <f t="shared" ref="G332:G395" si="79">F332^$C$5</f>
        <v>2.5509685441980627</v>
      </c>
      <c r="H332" s="73">
        <f t="shared" si="71"/>
        <v>7.8006077068092969E-2</v>
      </c>
      <c r="I332" s="73">
        <f t="shared" si="75"/>
        <v>7.8006077068093035E-5</v>
      </c>
      <c r="J332" s="73">
        <f t="shared" si="72"/>
        <v>7.7815450593067225E-5</v>
      </c>
      <c r="K332" s="3">
        <f t="shared" si="73"/>
        <v>7.791076383058013E-5</v>
      </c>
      <c r="L332" s="79">
        <f t="shared" si="74"/>
        <v>7.1118007196390026E-2</v>
      </c>
    </row>
    <row r="333" spans="1:12">
      <c r="A333" s="4">
        <v>1.107</v>
      </c>
      <c r="B333" s="4">
        <f t="shared" si="76"/>
        <v>0.78699999999999992</v>
      </c>
      <c r="C333" s="6">
        <f t="shared" si="77"/>
        <v>7.4702155293809964</v>
      </c>
      <c r="E333" s="4">
        <v>0.78700000000000003</v>
      </c>
      <c r="F333" s="72">
        <f t="shared" si="78"/>
        <v>3.4669603524229076</v>
      </c>
      <c r="G333" s="72">
        <f t="shared" si="79"/>
        <v>2.5534152737736946</v>
      </c>
      <c r="H333" s="73">
        <f t="shared" si="71"/>
        <v>7.7815450593067159E-2</v>
      </c>
      <c r="I333" s="73">
        <f t="shared" si="75"/>
        <v>7.7815450593067225E-5</v>
      </c>
      <c r="J333" s="73">
        <f t="shared" si="72"/>
        <v>7.7625349317724828E-5</v>
      </c>
      <c r="K333" s="3">
        <f t="shared" si="73"/>
        <v>7.7720399955396026E-5</v>
      </c>
      <c r="L333" s="79">
        <f t="shared" si="74"/>
        <v>7.1195727596345418E-2</v>
      </c>
    </row>
    <row r="334" spans="1:12">
      <c r="A334" s="4">
        <v>1.1080000000000001</v>
      </c>
      <c r="B334" s="4">
        <f t="shared" si="76"/>
        <v>0.78800000000000003</v>
      </c>
      <c r="C334" s="6">
        <f t="shared" si="77"/>
        <v>7.4623710463307633</v>
      </c>
      <c r="E334" s="4">
        <v>0.78800000000000003</v>
      </c>
      <c r="F334" s="72">
        <f t="shared" si="78"/>
        <v>3.4713656387665197</v>
      </c>
      <c r="G334" s="72">
        <f t="shared" si="79"/>
        <v>2.5558612386713118</v>
      </c>
      <c r="H334" s="73">
        <f t="shared" si="71"/>
        <v>7.7625349317724759E-2</v>
      </c>
      <c r="I334" s="73">
        <f t="shared" si="75"/>
        <v>7.7625349317724828E-5</v>
      </c>
      <c r="J334" s="73">
        <f t="shared" si="72"/>
        <v>7.7435771575023253E-5</v>
      </c>
      <c r="K334" s="3">
        <f t="shared" si="73"/>
        <v>7.753056044637404E-5</v>
      </c>
      <c r="L334" s="79">
        <f t="shared" si="74"/>
        <v>7.1273258156791794E-2</v>
      </c>
    </row>
    <row r="335" spans="1:12">
      <c r="A335" s="4">
        <v>1.109</v>
      </c>
      <c r="B335" s="4">
        <f t="shared" si="76"/>
        <v>0.78899999999999992</v>
      </c>
      <c r="C335" s="6">
        <f t="shared" si="77"/>
        <v>7.4545402358659656</v>
      </c>
      <c r="E335" s="4">
        <v>0.78900000000000003</v>
      </c>
      <c r="F335" s="72">
        <f t="shared" si="78"/>
        <v>3.4757709251101323</v>
      </c>
      <c r="G335" s="72">
        <f t="shared" si="79"/>
        <v>2.5583064400998499</v>
      </c>
      <c r="H335" s="73">
        <f t="shared" si="71"/>
        <v>7.7435771575023182E-2</v>
      </c>
      <c r="I335" s="73">
        <f t="shared" si="75"/>
        <v>7.7435771575023253E-5</v>
      </c>
      <c r="J335" s="73">
        <f t="shared" si="72"/>
        <v>7.7246715704143044E-5</v>
      </c>
      <c r="K335" s="3">
        <f t="shared" si="73"/>
        <v>7.7341243639583149E-5</v>
      </c>
      <c r="L335" s="79">
        <f t="shared" si="74"/>
        <v>7.1350599400431383E-2</v>
      </c>
    </row>
    <row r="336" spans="1:12">
      <c r="A336" s="4">
        <v>1.1100000000000001</v>
      </c>
      <c r="B336" s="4">
        <f t="shared" si="76"/>
        <v>0.79</v>
      </c>
      <c r="C336" s="6">
        <f t="shared" si="77"/>
        <v>7.4467230650364362</v>
      </c>
      <c r="E336" s="4">
        <v>0.79</v>
      </c>
      <c r="F336" s="72">
        <f t="shared" si="78"/>
        <v>3.4801762114537445</v>
      </c>
      <c r="G336" s="72">
        <f t="shared" si="79"/>
        <v>2.5607508792648024</v>
      </c>
      <c r="H336" s="73">
        <f t="shared" si="71"/>
        <v>7.7246715704142974E-2</v>
      </c>
      <c r="I336" s="73">
        <f t="shared" si="75"/>
        <v>7.7246715704143044E-5</v>
      </c>
      <c r="J336" s="73">
        <f t="shared" si="72"/>
        <v>7.7058180050459913E-5</v>
      </c>
      <c r="K336" s="3">
        <f t="shared" si="73"/>
        <v>7.7152447877301472E-5</v>
      </c>
      <c r="L336" s="79">
        <f t="shared" si="74"/>
        <v>7.1427751848308685E-2</v>
      </c>
    </row>
    <row r="337" spans="1:12">
      <c r="A337" s="4">
        <v>1.111</v>
      </c>
      <c r="B337" s="4">
        <f t="shared" si="76"/>
        <v>0.79099999999999993</v>
      </c>
      <c r="C337" s="6">
        <f t="shared" si="77"/>
        <v>7.4389195010000364</v>
      </c>
      <c r="E337" s="4">
        <v>0.79100000000000004</v>
      </c>
      <c r="F337" s="72">
        <f t="shared" si="78"/>
        <v>3.484581497797357</v>
      </c>
      <c r="G337" s="72">
        <f t="shared" si="79"/>
        <v>2.5631945573682371</v>
      </c>
      <c r="H337" s="73">
        <f t="shared" si="71"/>
        <v>7.7058180050459849E-2</v>
      </c>
      <c r="I337" s="73">
        <f t="shared" si="75"/>
        <v>7.7058180050459913E-5</v>
      </c>
      <c r="J337" s="73">
        <f t="shared" si="72"/>
        <v>7.6870162965517451E-5</v>
      </c>
      <c r="K337" s="3">
        <f t="shared" si="73"/>
        <v>7.6964171507988682E-5</v>
      </c>
      <c r="L337" s="79">
        <f t="shared" si="74"/>
        <v>7.1504716019816672E-2</v>
      </c>
    </row>
    <row r="338" spans="1:12">
      <c r="A338" s="4">
        <v>1.1120000000000001</v>
      </c>
      <c r="B338" s="4">
        <f t="shared" si="76"/>
        <v>0.79200000000000004</v>
      </c>
      <c r="C338" s="6">
        <f t="shared" si="77"/>
        <v>7.4311295110221245</v>
      </c>
      <c r="E338" s="4">
        <v>0.79200000000000004</v>
      </c>
      <c r="F338" s="72">
        <f t="shared" si="78"/>
        <v>3.4889867841409692</v>
      </c>
      <c r="G338" s="72">
        <f t="shared" si="79"/>
        <v>2.5656374756088076</v>
      </c>
      <c r="H338" s="73">
        <f t="shared" si="71"/>
        <v>7.687016296551738E-2</v>
      </c>
      <c r="I338" s="73">
        <f t="shared" si="75"/>
        <v>7.6870162965517451E-5</v>
      </c>
      <c r="J338" s="73">
        <f t="shared" si="72"/>
        <v>7.6682662806999425E-5</v>
      </c>
      <c r="K338" s="3">
        <f t="shared" si="73"/>
        <v>7.6776412886258438E-5</v>
      </c>
      <c r="L338" s="79">
        <f t="shared" si="74"/>
        <v>7.1581492432702926E-2</v>
      </c>
    </row>
    <row r="339" spans="1:12">
      <c r="A339" s="4">
        <v>1.113</v>
      </c>
      <c r="B339" s="4">
        <f t="shared" si="76"/>
        <v>0.79299999999999993</v>
      </c>
      <c r="C339" s="6">
        <f t="shared" si="77"/>
        <v>7.4233530624750816</v>
      </c>
      <c r="E339" s="4">
        <v>0.79300000000000004</v>
      </c>
      <c r="F339" s="72">
        <f t="shared" si="78"/>
        <v>3.4933920704845813</v>
      </c>
      <c r="G339" s="72">
        <f t="shared" si="79"/>
        <v>2.5680796351817694</v>
      </c>
      <c r="H339" s="73">
        <f t="shared" si="71"/>
        <v>7.6682662806999355E-2</v>
      </c>
      <c r="I339" s="73">
        <f t="shared" si="75"/>
        <v>7.6682662806999425E-5</v>
      </c>
      <c r="J339" s="73">
        <f t="shared" si="72"/>
        <v>7.6495677938702441E-5</v>
      </c>
      <c r="K339" s="3">
        <f t="shared" si="73"/>
        <v>7.6589170372850927E-5</v>
      </c>
      <c r="L339" s="79">
        <f t="shared" si="74"/>
        <v>7.1658081603075782E-2</v>
      </c>
    </row>
    <row r="340" spans="1:12">
      <c r="A340" s="4">
        <v>1.1140000000000001</v>
      </c>
      <c r="B340" s="4">
        <f t="shared" si="76"/>
        <v>0.79400000000000004</v>
      </c>
      <c r="C340" s="6">
        <f t="shared" si="77"/>
        <v>7.4155901228377807</v>
      </c>
      <c r="E340" s="4">
        <v>0.79400000000000004</v>
      </c>
      <c r="F340" s="72">
        <f t="shared" si="78"/>
        <v>3.4977973568281939</v>
      </c>
      <c r="G340" s="72">
        <f t="shared" si="79"/>
        <v>2.5705210372789948</v>
      </c>
      <c r="H340" s="73">
        <f t="shared" si="71"/>
        <v>7.6495677938702378E-2</v>
      </c>
      <c r="I340" s="73">
        <f t="shared" si="75"/>
        <v>7.6495677938702441E-5</v>
      </c>
      <c r="J340" s="73">
        <f t="shared" si="72"/>
        <v>7.6309206730509153E-5</v>
      </c>
      <c r="K340" s="3">
        <f t="shared" si="73"/>
        <v>7.6402442334605797E-5</v>
      </c>
      <c r="L340" s="79">
        <f t="shared" si="74"/>
        <v>7.1734484045410385E-2</v>
      </c>
    </row>
    <row r="341" spans="1:12">
      <c r="A341" s="4">
        <v>1.115</v>
      </c>
      <c r="B341" s="4">
        <f t="shared" si="76"/>
        <v>0.79499999999999993</v>
      </c>
      <c r="C341" s="6">
        <f t="shared" si="77"/>
        <v>7.4078406596951289</v>
      </c>
      <c r="E341" s="4">
        <v>0.79500000000000004</v>
      </c>
      <c r="F341" s="72">
        <f t="shared" si="78"/>
        <v>3.5022026431718061</v>
      </c>
      <c r="G341" s="72">
        <f t="shared" si="79"/>
        <v>2.5729616830889834</v>
      </c>
      <c r="H341" s="73">
        <f t="shared" si="71"/>
        <v>7.6309206730509088E-2</v>
      </c>
      <c r="I341" s="73">
        <f t="shared" si="75"/>
        <v>7.6309206730509153E-5</v>
      </c>
      <c r="J341" s="73">
        <f t="shared" si="72"/>
        <v>7.6123247558360871E-5</v>
      </c>
      <c r="K341" s="3">
        <f t="shared" si="73"/>
        <v>7.6216227144435006E-5</v>
      </c>
      <c r="L341" s="79">
        <f t="shared" si="74"/>
        <v>7.1810700272554817E-2</v>
      </c>
    </row>
    <row r="342" spans="1:12">
      <c r="A342" s="4">
        <v>1.1160000000000001</v>
      </c>
      <c r="B342" s="4">
        <f t="shared" si="76"/>
        <v>0.79600000000000004</v>
      </c>
      <c r="C342" s="6">
        <f t="shared" si="77"/>
        <v>7.4001046407375393</v>
      </c>
      <c r="E342" s="4">
        <v>0.79600000000000004</v>
      </c>
      <c r="F342" s="72">
        <f t="shared" si="78"/>
        <v>3.5066079295154187</v>
      </c>
      <c r="G342" s="72">
        <f t="shared" si="79"/>
        <v>2.5754015737968787</v>
      </c>
      <c r="H342" s="73">
        <f t="shared" si="71"/>
        <v>7.6123247558360807E-2</v>
      </c>
      <c r="I342" s="73">
        <f t="shared" si="75"/>
        <v>7.6123247558360871E-5</v>
      </c>
      <c r="J342" s="73">
        <f t="shared" si="72"/>
        <v>7.5937798804231137E-5</v>
      </c>
      <c r="K342" s="3">
        <f t="shared" si="73"/>
        <v>7.6030523181296004E-5</v>
      </c>
      <c r="L342" s="79">
        <f t="shared" si="74"/>
        <v>7.1886730795736112E-2</v>
      </c>
    </row>
    <row r="343" spans="1:12">
      <c r="A343" s="4">
        <v>1.117</v>
      </c>
      <c r="B343" s="4">
        <f t="shared" si="76"/>
        <v>0.79699999999999993</v>
      </c>
      <c r="C343" s="6">
        <f t="shared" si="77"/>
        <v>7.3923820337604766</v>
      </c>
      <c r="E343" s="4">
        <v>0.79700000000000004</v>
      </c>
      <c r="F343" s="72">
        <f t="shared" si="78"/>
        <v>3.5110132158590308</v>
      </c>
      <c r="G343" s="72">
        <f t="shared" si="79"/>
        <v>2.5778407105844785</v>
      </c>
      <c r="H343" s="73">
        <f t="shared" si="71"/>
        <v>7.5937798804231071E-2</v>
      </c>
      <c r="I343" s="73">
        <f t="shared" si="75"/>
        <v>7.5937798804231137E-5</v>
      </c>
      <c r="J343" s="73">
        <f t="shared" si="72"/>
        <v>7.5752858856098398E-5</v>
      </c>
      <c r="K343" s="3">
        <f t="shared" si="73"/>
        <v>7.5845328830164761E-5</v>
      </c>
      <c r="L343" s="79">
        <f t="shared" si="74"/>
        <v>7.1962576124566274E-2</v>
      </c>
    </row>
    <row r="344" spans="1:12">
      <c r="A344" s="4">
        <v>1.1180000000000001</v>
      </c>
      <c r="B344" s="4">
        <f t="shared" si="76"/>
        <v>0.79800000000000004</v>
      </c>
      <c r="C344" s="6">
        <f t="shared" si="77"/>
        <v>7.3846728066639438</v>
      </c>
      <c r="E344" s="4">
        <v>0.79800000000000004</v>
      </c>
      <c r="F344" s="72">
        <f t="shared" si="78"/>
        <v>3.5154185022026434</v>
      </c>
      <c r="G344" s="72">
        <f t="shared" si="79"/>
        <v>2.5802790946302543</v>
      </c>
      <c r="H344" s="73">
        <f t="shared" si="71"/>
        <v>7.5752858856098337E-2</v>
      </c>
      <c r="I344" s="73">
        <f t="shared" si="75"/>
        <v>7.5752858856098398E-5</v>
      </c>
      <c r="J344" s="73">
        <f t="shared" si="72"/>
        <v>7.5568426107920181E-5</v>
      </c>
      <c r="K344" s="3">
        <f t="shared" si="73"/>
        <v>7.5660642482009289E-5</v>
      </c>
      <c r="L344" s="79">
        <f t="shared" si="74"/>
        <v>7.2038236767048278E-2</v>
      </c>
    </row>
    <row r="345" spans="1:12">
      <c r="A345" s="4">
        <v>1.119</v>
      </c>
      <c r="B345" s="4">
        <f t="shared" si="76"/>
        <v>0.79899999999999993</v>
      </c>
      <c r="C345" s="6">
        <f t="shared" si="77"/>
        <v>7.3769769274520254</v>
      </c>
      <c r="E345" s="4">
        <v>0.79900000000000004</v>
      </c>
      <c r="F345" s="72">
        <f t="shared" si="78"/>
        <v>3.5198237885462555</v>
      </c>
      <c r="G345" s="72">
        <f t="shared" si="79"/>
        <v>2.5827167271093576</v>
      </c>
      <c r="H345" s="73">
        <f t="shared" si="71"/>
        <v>7.5568426107920111E-2</v>
      </c>
      <c r="I345" s="73">
        <f t="shared" si="75"/>
        <v>7.5568426107920181E-5</v>
      </c>
      <c r="J345" s="73">
        <f t="shared" si="72"/>
        <v>7.5384498959605995E-5</v>
      </c>
      <c r="K345" s="3">
        <f t="shared" si="73"/>
        <v>7.5476462533763088E-5</v>
      </c>
      <c r="L345" s="79">
        <f t="shared" si="74"/>
        <v>7.2113713229582044E-2</v>
      </c>
    </row>
    <row r="346" spans="1:12">
      <c r="A346" s="4">
        <v>1.1200000000000001</v>
      </c>
      <c r="B346" s="4">
        <f t="shared" si="76"/>
        <v>0.8</v>
      </c>
      <c r="C346" s="6">
        <f t="shared" si="77"/>
        <v>7.3692943642323874</v>
      </c>
      <c r="E346" s="4">
        <v>0.8</v>
      </c>
      <c r="F346" s="72">
        <f t="shared" si="78"/>
        <v>3.5242290748898681</v>
      </c>
      <c r="G346" s="72">
        <f t="shared" si="79"/>
        <v>2.5851536091936396</v>
      </c>
      <c r="H346" s="73">
        <f t="shared" si="71"/>
        <v>7.5384498959605931E-2</v>
      </c>
      <c r="I346" s="73">
        <f t="shared" si="75"/>
        <v>7.5384498959605995E-5</v>
      </c>
      <c r="J346" s="73">
        <f t="shared" si="72"/>
        <v>7.5201075816991439E-5</v>
      </c>
      <c r="K346" s="3">
        <f t="shared" si="73"/>
        <v>7.529278738829871E-5</v>
      </c>
      <c r="L346" s="79">
        <f t="shared" si="74"/>
        <v>7.2189006016970342E-2</v>
      </c>
    </row>
    <row r="347" spans="1:12">
      <c r="A347" s="4">
        <v>1.121</v>
      </c>
      <c r="B347" s="4">
        <f t="shared" si="76"/>
        <v>0.80099999999999993</v>
      </c>
      <c r="C347" s="6">
        <f t="shared" si="77"/>
        <v>7.3616250852158256</v>
      </c>
      <c r="E347" s="4">
        <v>0.80100000000000005</v>
      </c>
      <c r="F347" s="72">
        <f t="shared" si="78"/>
        <v>3.5286343612334803</v>
      </c>
      <c r="G347" s="72">
        <f t="shared" si="79"/>
        <v>2.5875897420516609</v>
      </c>
      <c r="H347" s="73">
        <f t="shared" si="71"/>
        <v>7.520107581699137E-2</v>
      </c>
      <c r="I347" s="73">
        <f t="shared" si="75"/>
        <v>7.5201075816991439E-5</v>
      </c>
      <c r="J347" s="73">
        <f t="shared" si="72"/>
        <v>7.5018155091811917E-5</v>
      </c>
      <c r="K347" s="3">
        <f t="shared" si="73"/>
        <v>7.5109615454401678E-5</v>
      </c>
      <c r="L347" s="79">
        <f t="shared" si="74"/>
        <v>7.2264115632424741E-2</v>
      </c>
    </row>
    <row r="348" spans="1:12">
      <c r="A348" s="4">
        <v>1.1220000000000001</v>
      </c>
      <c r="B348" s="4">
        <f t="shared" si="76"/>
        <v>0.80200000000000005</v>
      </c>
      <c r="C348" s="6">
        <f t="shared" si="77"/>
        <v>7.353969058715772</v>
      </c>
      <c r="E348" s="4">
        <v>0.80200000000000005</v>
      </c>
      <c r="F348" s="72">
        <f t="shared" si="78"/>
        <v>3.5330396475770924</v>
      </c>
      <c r="G348" s="72">
        <f t="shared" si="79"/>
        <v>2.5900251268487064</v>
      </c>
      <c r="H348" s="73">
        <f t="shared" si="71"/>
        <v>7.5018155091811853E-2</v>
      </c>
      <c r="I348" s="73">
        <f t="shared" si="75"/>
        <v>7.5018155091811917E-5</v>
      </c>
      <c r="J348" s="73">
        <f t="shared" si="72"/>
        <v>7.4835735201676662E-5</v>
      </c>
      <c r="K348" s="3">
        <f t="shared" si="73"/>
        <v>7.4926945146744296E-5</v>
      </c>
      <c r="L348" s="79">
        <f t="shared" si="74"/>
        <v>7.2339042577571483E-2</v>
      </c>
    </row>
    <row r="349" spans="1:12">
      <c r="A349" s="4">
        <v>1.123</v>
      </c>
      <c r="B349" s="4">
        <f t="shared" si="76"/>
        <v>0.80299999999999994</v>
      </c>
      <c r="C349" s="6">
        <f t="shared" si="77"/>
        <v>7.346326253147847</v>
      </c>
      <c r="E349" s="4">
        <v>0.80300000000000005</v>
      </c>
      <c r="F349" s="72">
        <f t="shared" si="78"/>
        <v>3.537444933920705</v>
      </c>
      <c r="G349" s="72">
        <f t="shared" si="79"/>
        <v>2.5924597647467982</v>
      </c>
      <c r="H349" s="73">
        <f t="shared" si="71"/>
        <v>7.4835735201676593E-2</v>
      </c>
      <c r="I349" s="73">
        <f t="shared" si="75"/>
        <v>7.4835735201676662E-5</v>
      </c>
      <c r="J349" s="73">
        <f t="shared" si="72"/>
        <v>7.4653814570042852E-5</v>
      </c>
      <c r="K349" s="3">
        <f t="shared" si="73"/>
        <v>7.4744774885859757E-5</v>
      </c>
      <c r="L349" s="79">
        <f t="shared" si="74"/>
        <v>7.2413787352457348E-2</v>
      </c>
    </row>
    <row r="350" spans="1:12">
      <c r="A350" s="4">
        <v>1.1240000000000001</v>
      </c>
      <c r="B350" s="4">
        <f t="shared" si="76"/>
        <v>0.80400000000000005</v>
      </c>
      <c r="C350" s="6">
        <f t="shared" si="77"/>
        <v>7.3386966370293729</v>
      </c>
      <c r="E350" s="4">
        <v>0.80400000000000005</v>
      </c>
      <c r="F350" s="72">
        <f t="shared" si="78"/>
        <v>3.5418502202643172</v>
      </c>
      <c r="G350" s="72">
        <f t="shared" si="79"/>
        <v>2.5948936569047074</v>
      </c>
      <c r="H350" s="73">
        <f t="shared" si="71"/>
        <v>7.465381457004279E-2</v>
      </c>
      <c r="I350" s="73">
        <f t="shared" si="75"/>
        <v>7.4653814570042852E-5</v>
      </c>
      <c r="J350" s="73">
        <f t="shared" si="72"/>
        <v>7.4472391626189758E-5</v>
      </c>
      <c r="K350" s="3">
        <f t="shared" si="73"/>
        <v>7.4563103098116305E-5</v>
      </c>
      <c r="L350" s="79">
        <f t="shared" si="74"/>
        <v>7.2488350455555461E-2</v>
      </c>
    </row>
    <row r="351" spans="1:12">
      <c r="A351" s="4">
        <v>1.125</v>
      </c>
      <c r="B351" s="4">
        <f t="shared" si="76"/>
        <v>0.80499999999999994</v>
      </c>
      <c r="C351" s="6">
        <f t="shared" si="77"/>
        <v>7.3310801789789419</v>
      </c>
      <c r="E351" s="4">
        <v>0.80500000000000005</v>
      </c>
      <c r="F351" s="72">
        <f t="shared" si="78"/>
        <v>3.5462555066079298</v>
      </c>
      <c r="G351" s="72">
        <f t="shared" si="79"/>
        <v>2.5973268044779712</v>
      </c>
      <c r="H351" s="73">
        <f t="shared" si="71"/>
        <v>7.4472391626189696E-2</v>
      </c>
      <c r="I351" s="73">
        <f t="shared" si="75"/>
        <v>7.4472391626189758E-5</v>
      </c>
      <c r="J351" s="73">
        <f t="shared" si="72"/>
        <v>7.4291464805193409E-5</v>
      </c>
      <c r="K351" s="3">
        <f t="shared" si="73"/>
        <v>7.4381928215691583E-5</v>
      </c>
      <c r="L351" s="79">
        <f t="shared" si="74"/>
        <v>7.2562732383771159E-2</v>
      </c>
    </row>
    <row r="352" spans="1:12">
      <c r="A352" s="4">
        <v>1.1259999999999999</v>
      </c>
      <c r="B352" s="4">
        <f t="shared" si="76"/>
        <v>0.80599999999999983</v>
      </c>
      <c r="C352" s="6">
        <f t="shared" si="77"/>
        <v>7.3234768477159227</v>
      </c>
      <c r="E352" s="4">
        <v>0.80600000000000005</v>
      </c>
      <c r="F352" s="72">
        <f t="shared" si="78"/>
        <v>3.5506607929515419</v>
      </c>
      <c r="G352" s="72">
        <f t="shared" si="79"/>
        <v>2.5997592086189005</v>
      </c>
      <c r="H352" s="73">
        <f t="shared" si="71"/>
        <v>7.4291464805193344E-2</v>
      </c>
      <c r="I352" s="73">
        <f t="shared" si="75"/>
        <v>7.4291464805193409E-5</v>
      </c>
      <c r="J352" s="73">
        <f t="shared" si="72"/>
        <v>7.4111032547900894E-5</v>
      </c>
      <c r="K352" s="3">
        <f t="shared" si="73"/>
        <v>7.4201248676547158E-5</v>
      </c>
      <c r="L352" s="79">
        <f t="shared" si="74"/>
        <v>7.2636933632447706E-2</v>
      </c>
    </row>
    <row r="353" spans="1:12">
      <c r="A353" s="4">
        <v>1.127</v>
      </c>
      <c r="B353" s="4">
        <f t="shared" si="76"/>
        <v>0.80699999999999994</v>
      </c>
      <c r="C353" s="6">
        <f t="shared" si="77"/>
        <v>7.3158866120600283</v>
      </c>
      <c r="E353" s="4">
        <v>0.80700000000000005</v>
      </c>
      <c r="F353" s="72">
        <f t="shared" si="78"/>
        <v>3.5550660792951545</v>
      </c>
      <c r="G353" s="72">
        <f t="shared" si="79"/>
        <v>2.6021908704765968</v>
      </c>
      <c r="H353" s="73">
        <f t="shared" si="71"/>
        <v>7.4111032547900829E-2</v>
      </c>
      <c r="I353" s="73">
        <f t="shared" si="75"/>
        <v>7.4111032547900894E-5</v>
      </c>
      <c r="J353" s="73">
        <f t="shared" si="72"/>
        <v>7.3931093300905014E-5</v>
      </c>
      <c r="K353" s="3">
        <f t="shared" si="73"/>
        <v>7.4021062924402954E-5</v>
      </c>
      <c r="L353" s="79">
        <f t="shared" si="74"/>
        <v>7.2710954695372115E-2</v>
      </c>
    </row>
    <row r="354" spans="1:12">
      <c r="A354" s="4">
        <v>1.1279999999999999</v>
      </c>
      <c r="B354" s="4">
        <f t="shared" si="76"/>
        <v>0.80799999999999983</v>
      </c>
      <c r="C354" s="6">
        <f t="shared" si="77"/>
        <v>7.3083094409308647</v>
      </c>
      <c r="E354" s="4">
        <v>0.80800000000000005</v>
      </c>
      <c r="F354" s="72">
        <f t="shared" si="78"/>
        <v>3.5594713656387666</v>
      </c>
      <c r="G354" s="72">
        <f t="shared" si="79"/>
        <v>2.6046217911969647</v>
      </c>
      <c r="H354" s="73">
        <f t="shared" si="71"/>
        <v>7.3931093300904943E-2</v>
      </c>
      <c r="I354" s="73">
        <f t="shared" si="75"/>
        <v>7.3931093300905014E-5</v>
      </c>
      <c r="J354" s="73">
        <f t="shared" si="72"/>
        <v>7.3751645516519285E-5</v>
      </c>
      <c r="K354" s="3">
        <f t="shared" si="73"/>
        <v>7.3841369408712143E-5</v>
      </c>
      <c r="L354" s="79">
        <f t="shared" si="74"/>
        <v>7.2784796064780832E-2</v>
      </c>
    </row>
    <row r="355" spans="1:12">
      <c r="A355" s="4">
        <v>1.129</v>
      </c>
      <c r="B355" s="4">
        <f t="shared" si="76"/>
        <v>0.80899999999999994</v>
      </c>
      <c r="C355" s="6">
        <f t="shared" si="77"/>
        <v>7.3007453033474601</v>
      </c>
      <c r="E355" s="4">
        <v>0.80900000000000005</v>
      </c>
      <c r="F355" s="72">
        <f t="shared" si="78"/>
        <v>3.5638766519823788</v>
      </c>
      <c r="G355" s="72">
        <f t="shared" si="79"/>
        <v>2.6070519719227225</v>
      </c>
      <c r="H355" s="73">
        <f t="shared" si="71"/>
        <v>7.3751645516519221E-2</v>
      </c>
      <c r="I355" s="73">
        <f t="shared" si="75"/>
        <v>7.3751645516519285E-5</v>
      </c>
      <c r="J355" s="73">
        <f t="shared" si="72"/>
        <v>7.3572687652752672E-5</v>
      </c>
      <c r="K355" s="3">
        <f t="shared" si="73"/>
        <v>7.3662166584635979E-5</v>
      </c>
      <c r="L355" s="79">
        <f t="shared" si="74"/>
        <v>7.2858458231365469E-2</v>
      </c>
    </row>
    <row r="356" spans="1:12">
      <c r="A356" s="4">
        <v>1.1299999999999999</v>
      </c>
      <c r="B356" s="4">
        <f t="shared" si="76"/>
        <v>0.80999999999999983</v>
      </c>
      <c r="C356" s="6">
        <f t="shared" si="77"/>
        <v>7.2931941684278501</v>
      </c>
      <c r="E356" s="4">
        <v>0.81</v>
      </c>
      <c r="F356" s="72">
        <f t="shared" si="78"/>
        <v>3.5682819383259914</v>
      </c>
      <c r="G356" s="72">
        <f t="shared" si="79"/>
        <v>2.6094814137934179</v>
      </c>
      <c r="H356" s="73">
        <f t="shared" si="71"/>
        <v>7.35726876527526E-2</v>
      </c>
      <c r="I356" s="73">
        <f t="shared" si="75"/>
        <v>7.3572687652752672E-5</v>
      </c>
      <c r="J356" s="73">
        <f t="shared" si="72"/>
        <v>7.3394218173284759E-5</v>
      </c>
      <c r="K356" s="3">
        <f t="shared" si="73"/>
        <v>7.3483452913018722E-5</v>
      </c>
      <c r="L356" s="79">
        <f t="shared" si="74"/>
        <v>7.2931941684278481E-2</v>
      </c>
    </row>
    <row r="357" spans="1:12">
      <c r="A357" s="4">
        <v>1.131</v>
      </c>
      <c r="B357" s="4">
        <f t="shared" si="76"/>
        <v>0.81099999999999994</v>
      </c>
      <c r="C357" s="6">
        <f t="shared" si="77"/>
        <v>7.285656005388601</v>
      </c>
      <c r="E357" s="4">
        <v>0.81100000000000005</v>
      </c>
      <c r="F357" s="72">
        <f t="shared" si="78"/>
        <v>3.5726872246696035</v>
      </c>
      <c r="G357" s="72">
        <f t="shared" si="79"/>
        <v>2.6119101179454383</v>
      </c>
      <c r="H357" s="73">
        <f t="shared" si="71"/>
        <v>7.3394218173284689E-2</v>
      </c>
      <c r="I357" s="73">
        <f t="shared" si="75"/>
        <v>7.3394218173284759E-5</v>
      </c>
      <c r="J357" s="73">
        <f t="shared" si="72"/>
        <v>7.3216235547440858E-5</v>
      </c>
      <c r="K357" s="3">
        <f t="shared" si="73"/>
        <v>7.3305226860362815E-5</v>
      </c>
      <c r="L357" s="79">
        <f t="shared" si="74"/>
        <v>7.3005246911138841E-2</v>
      </c>
    </row>
    <row r="358" spans="1:12">
      <c r="A358" s="4">
        <v>1.1319999999999999</v>
      </c>
      <c r="B358" s="4">
        <f t="shared" si="76"/>
        <v>0.81199999999999983</v>
      </c>
      <c r="C358" s="6">
        <f t="shared" si="77"/>
        <v>7.2781307835444</v>
      </c>
      <c r="E358" s="4">
        <v>0.81200000000000006</v>
      </c>
      <c r="F358" s="72">
        <f t="shared" si="78"/>
        <v>3.5770925110132161</v>
      </c>
      <c r="G358" s="72">
        <f t="shared" si="79"/>
        <v>2.6143380855120251</v>
      </c>
      <c r="H358" s="73">
        <f t="shared" si="71"/>
        <v>7.3216235547440792E-2</v>
      </c>
      <c r="I358" s="73">
        <f t="shared" si="75"/>
        <v>7.3216235547432726E-5</v>
      </c>
      <c r="J358" s="73">
        <f t="shared" si="72"/>
        <v>7.303873825015937E-5</v>
      </c>
      <c r="K358" s="3">
        <f t="shared" si="73"/>
        <v>7.3127486898796055E-5</v>
      </c>
      <c r="L358" s="79">
        <f t="shared" si="74"/>
        <v>7.3078374398037632E-2</v>
      </c>
    </row>
    <row r="359" spans="1:12">
      <c r="A359" s="4">
        <v>1.133</v>
      </c>
      <c r="B359" s="4">
        <f t="shared" si="76"/>
        <v>0.81299999999999994</v>
      </c>
      <c r="C359" s="6">
        <f t="shared" si="77"/>
        <v>7.2706184723075911</v>
      </c>
      <c r="E359" s="4">
        <v>0.81299999999999994</v>
      </c>
      <c r="F359" s="72">
        <f t="shared" si="78"/>
        <v>3.5814977973568278</v>
      </c>
      <c r="G359" s="72">
        <f t="shared" si="79"/>
        <v>2.6167653176232846</v>
      </c>
      <c r="H359" s="73">
        <f t="shared" si="71"/>
        <v>7.303873825016742E-2</v>
      </c>
      <c r="I359" s="73">
        <f t="shared" si="75"/>
        <v>7.3038738250167488E-5</v>
      </c>
      <c r="J359" s="73">
        <f t="shared" si="72"/>
        <v>7.286172476200759E-5</v>
      </c>
      <c r="K359" s="3">
        <f t="shared" si="73"/>
        <v>7.2950231506087532E-5</v>
      </c>
      <c r="L359" s="79">
        <f t="shared" si="74"/>
        <v>7.3151324629543726E-2</v>
      </c>
    </row>
    <row r="360" spans="1:12">
      <c r="A360" s="4">
        <v>1.1339999999999999</v>
      </c>
      <c r="B360" s="4">
        <f t="shared" si="76"/>
        <v>0.81399999999999983</v>
      </c>
      <c r="C360" s="6">
        <f t="shared" si="77"/>
        <v>7.2631190411877622</v>
      </c>
      <c r="E360" s="4">
        <v>0.81399999999999995</v>
      </c>
      <c r="F360" s="72">
        <f t="shared" si="78"/>
        <v>3.58590308370044</v>
      </c>
      <c r="G360" s="72">
        <f t="shared" si="79"/>
        <v>2.6191918154062028</v>
      </c>
      <c r="H360" s="73">
        <f t="shared" si="71"/>
        <v>7.2861724762007529E-2</v>
      </c>
      <c r="I360" s="73">
        <f t="shared" si="75"/>
        <v>7.286172476200759E-5</v>
      </c>
      <c r="J360" s="73">
        <f t="shared" si="72"/>
        <v>7.2685193569076322E-5</v>
      </c>
      <c r="K360" s="3">
        <f t="shared" si="73"/>
        <v>7.2773459165541949E-5</v>
      </c>
      <c r="L360" s="79">
        <f t="shared" si="74"/>
        <v>7.3224098088709264E-2</v>
      </c>
    </row>
    <row r="361" spans="1:12">
      <c r="A361" s="4">
        <v>1.135</v>
      </c>
      <c r="B361" s="4">
        <f t="shared" si="76"/>
        <v>0.81499999999999995</v>
      </c>
      <c r="C361" s="6">
        <f t="shared" si="77"/>
        <v>7.2556324597912933</v>
      </c>
      <c r="E361" s="4">
        <v>0.81499999999999995</v>
      </c>
      <c r="F361" s="72">
        <f t="shared" si="78"/>
        <v>3.5903083700440526</v>
      </c>
      <c r="G361" s="72">
        <f t="shared" si="79"/>
        <v>2.6216175799846564</v>
      </c>
      <c r="H361" s="73">
        <f t="shared" si="71"/>
        <v>7.2685193569076254E-2</v>
      </c>
      <c r="I361" s="73">
        <f t="shared" si="75"/>
        <v>7.2685193569076322E-5</v>
      </c>
      <c r="J361" s="73">
        <f t="shared" si="72"/>
        <v>7.2509143163036662E-5</v>
      </c>
      <c r="K361" s="3">
        <f t="shared" si="73"/>
        <v>7.2597168366056485E-5</v>
      </c>
      <c r="L361" s="79">
        <f t="shared" si="74"/>
        <v>7.3296695257075314E-2</v>
      </c>
    </row>
    <row r="362" spans="1:12">
      <c r="A362" s="4">
        <v>1.1359999999999999</v>
      </c>
      <c r="B362" s="4">
        <f t="shared" si="76"/>
        <v>0.81599999999999984</v>
      </c>
      <c r="C362" s="6">
        <f t="shared" si="77"/>
        <v>7.2481586978209522</v>
      </c>
      <c r="E362" s="4">
        <v>0.81599999999999995</v>
      </c>
      <c r="F362" s="72">
        <f t="shared" si="78"/>
        <v>3.5947136563876647</v>
      </c>
      <c r="G362" s="72">
        <f t="shared" si="79"/>
        <v>2.6240426124794243</v>
      </c>
      <c r="H362" s="73">
        <f t="shared" si="71"/>
        <v>7.2509143163036596E-2</v>
      </c>
      <c r="I362" s="73">
        <f t="shared" si="75"/>
        <v>7.2509143163036662E-5</v>
      </c>
      <c r="J362" s="73">
        <f t="shared" si="72"/>
        <v>7.2333572041075221E-5</v>
      </c>
      <c r="K362" s="3">
        <f t="shared" si="73"/>
        <v>7.2421357602055935E-5</v>
      </c>
      <c r="L362" s="79">
        <f t="shared" si="74"/>
        <v>7.3369116614677377E-2</v>
      </c>
    </row>
    <row r="363" spans="1:12">
      <c r="A363" s="4">
        <v>1.137</v>
      </c>
      <c r="B363" s="4">
        <f t="shared" si="76"/>
        <v>0.81699999999999995</v>
      </c>
      <c r="C363" s="6">
        <f t="shared" si="77"/>
        <v>7.240697725075437</v>
      </c>
      <c r="E363" s="4">
        <v>0.81699999999999995</v>
      </c>
      <c r="F363" s="72">
        <f t="shared" si="78"/>
        <v>3.5991189427312773</v>
      </c>
      <c r="G363" s="72">
        <f t="shared" si="79"/>
        <v>2.6264669140082026</v>
      </c>
      <c r="H363" s="73">
        <f t="shared" si="71"/>
        <v>7.2333572041075156E-2</v>
      </c>
      <c r="I363" s="73">
        <f t="shared" si="75"/>
        <v>7.2333572041075221E-5</v>
      </c>
      <c r="J363" s="73">
        <f t="shared" si="72"/>
        <v>7.21584787058784E-5</v>
      </c>
      <c r="K363" s="3">
        <f t="shared" si="73"/>
        <v>7.2246025373476811E-5</v>
      </c>
      <c r="L363" s="79">
        <f t="shared" si="74"/>
        <v>7.3441362640050856E-2</v>
      </c>
    </row>
    <row r="364" spans="1:12">
      <c r="A364" s="4">
        <v>1.1379999999999999</v>
      </c>
      <c r="B364" s="4">
        <f t="shared" si="76"/>
        <v>0.81799999999999984</v>
      </c>
      <c r="C364" s="6">
        <f t="shared" si="77"/>
        <v>7.2332495114489843</v>
      </c>
      <c r="E364" s="4">
        <v>0.81799999999999995</v>
      </c>
      <c r="F364" s="72">
        <f t="shared" si="78"/>
        <v>3.6035242290748895</v>
      </c>
      <c r="G364" s="72">
        <f t="shared" si="79"/>
        <v>2.6288904856856128</v>
      </c>
      <c r="H364" s="73">
        <f t="shared" si="71"/>
        <v>7.215847870587834E-2</v>
      </c>
      <c r="I364" s="73">
        <f t="shared" si="75"/>
        <v>7.21584787058784E-5</v>
      </c>
      <c r="J364" s="73">
        <f t="shared" si="72"/>
        <v>7.1983861665608119E-5</v>
      </c>
      <c r="K364" s="3">
        <f t="shared" si="73"/>
        <v>7.207117018574326E-5</v>
      </c>
      <c r="L364" s="79">
        <f t="shared" si="74"/>
        <v>7.3513433810236603E-2</v>
      </c>
    </row>
    <row r="365" spans="1:12">
      <c r="A365" s="4">
        <v>1.139</v>
      </c>
      <c r="B365" s="4">
        <f t="shared" si="76"/>
        <v>0.81899999999999995</v>
      </c>
      <c r="C365" s="6">
        <f t="shared" si="77"/>
        <v>7.2258140269309239</v>
      </c>
      <c r="E365" s="4">
        <v>0.81899999999999995</v>
      </c>
      <c r="F365" s="72">
        <f t="shared" si="78"/>
        <v>3.607929515418502</v>
      </c>
      <c r="G365" s="72">
        <f t="shared" si="79"/>
        <v>2.6313133286232193</v>
      </c>
      <c r="H365" s="73">
        <f t="shared" si="71"/>
        <v>7.1983861665608051E-2</v>
      </c>
      <c r="I365" s="73">
        <f t="shared" si="75"/>
        <v>7.1983861665608119E-5</v>
      </c>
      <c r="J365" s="73">
        <f t="shared" si="72"/>
        <v>7.1809719433878319E-5</v>
      </c>
      <c r="K365" s="3">
        <f t="shared" si="73"/>
        <v>7.1896790549743212E-5</v>
      </c>
      <c r="L365" s="79">
        <f t="shared" si="74"/>
        <v>7.3585330600786342E-2</v>
      </c>
    </row>
    <row r="366" spans="1:12">
      <c r="A366" s="4">
        <v>1.1399999999999999</v>
      </c>
      <c r="B366" s="4">
        <f t="shared" si="76"/>
        <v>0.81999999999999984</v>
      </c>
      <c r="C366" s="6">
        <f t="shared" si="77"/>
        <v>7.2183912416052802</v>
      </c>
      <c r="E366" s="4">
        <v>0.82</v>
      </c>
      <c r="F366" s="72">
        <f t="shared" si="78"/>
        <v>3.6123348017621142</v>
      </c>
      <c r="G366" s="72">
        <f t="shared" si="79"/>
        <v>2.6337354439295368</v>
      </c>
      <c r="H366" s="73">
        <f t="shared" si="71"/>
        <v>7.1809719433878261E-2</v>
      </c>
      <c r="I366" s="73">
        <f t="shared" si="75"/>
        <v>7.1809719433878319E-5</v>
      </c>
      <c r="J366" s="73">
        <f t="shared" si="72"/>
        <v>7.1636050529731295E-5</v>
      </c>
      <c r="K366" s="3">
        <f t="shared" si="73"/>
        <v>7.17228849818048E-5</v>
      </c>
      <c r="L366" s="79">
        <f t="shared" si="74"/>
        <v>7.3657053485768148E-2</v>
      </c>
    </row>
    <row r="367" spans="1:12">
      <c r="A367" s="4">
        <v>1.141</v>
      </c>
      <c r="B367" s="4">
        <f t="shared" si="76"/>
        <v>0.82099999999999995</v>
      </c>
      <c r="C367" s="6">
        <f t="shared" si="77"/>
        <v>7.2109811256503376</v>
      </c>
      <c r="E367" s="4">
        <v>0.82099999999999995</v>
      </c>
      <c r="F367" s="72">
        <f t="shared" si="78"/>
        <v>3.6167400881057263</v>
      </c>
      <c r="G367" s="72">
        <f t="shared" si="79"/>
        <v>2.6361568327100438</v>
      </c>
      <c r="H367" s="73">
        <f t="shared" si="71"/>
        <v>7.1636050529731238E-2</v>
      </c>
      <c r="I367" s="73">
        <f t="shared" si="75"/>
        <v>7.1636050529731295E-5</v>
      </c>
      <c r="J367" s="73">
        <f t="shared" si="72"/>
        <v>7.146285347761386E-5</v>
      </c>
      <c r="K367" s="3">
        <f t="shared" si="73"/>
        <v>7.1549452003672571E-5</v>
      </c>
      <c r="L367" s="79">
        <f t="shared" si="74"/>
        <v>7.3728602937771823E-2</v>
      </c>
    </row>
    <row r="368" spans="1:12">
      <c r="A368" s="4">
        <v>1.1419999999999999</v>
      </c>
      <c r="B368" s="4">
        <f t="shared" si="76"/>
        <v>0.82199999999999984</v>
      </c>
      <c r="C368" s="6">
        <f t="shared" si="77"/>
        <v>7.2035836493382508</v>
      </c>
      <c r="E368" s="4">
        <v>0.82199999999999995</v>
      </c>
      <c r="F368" s="72">
        <f t="shared" si="78"/>
        <v>3.6211453744493389</v>
      </c>
      <c r="G368" s="72">
        <f t="shared" si="79"/>
        <v>2.6385774960671973</v>
      </c>
      <c r="H368" s="73">
        <f t="shared" si="71"/>
        <v>7.1462853477613802E-2</v>
      </c>
      <c r="I368" s="73">
        <f t="shared" si="75"/>
        <v>7.146285347761386E-5</v>
      </c>
      <c r="J368" s="73">
        <f t="shared" si="72"/>
        <v>7.1290126807354348E-5</v>
      </c>
      <c r="K368" s="3">
        <f t="shared" si="73"/>
        <v>7.1376490142484111E-5</v>
      </c>
      <c r="L368" s="79">
        <f t="shared" si="74"/>
        <v>7.3799979427914303E-2</v>
      </c>
    </row>
    <row r="369" spans="1:12">
      <c r="A369" s="4">
        <v>1.143</v>
      </c>
      <c r="B369" s="4">
        <f t="shared" si="76"/>
        <v>0.82299999999999995</v>
      </c>
      <c r="C369" s="6">
        <f t="shared" si="77"/>
        <v>7.1961987830346077</v>
      </c>
      <c r="E369" s="4">
        <v>0.82299999999999995</v>
      </c>
      <c r="F369" s="72">
        <f t="shared" si="78"/>
        <v>3.6255506607929511</v>
      </c>
      <c r="G369" s="72">
        <f t="shared" si="79"/>
        <v>2.6409974351004397</v>
      </c>
      <c r="H369" s="73">
        <f t="shared" si="71"/>
        <v>7.129012680735429E-2</v>
      </c>
      <c r="I369" s="73">
        <f t="shared" si="75"/>
        <v>7.1290126807354348E-5</v>
      </c>
      <c r="J369" s="73">
        <f t="shared" si="72"/>
        <v>7.1117869054138904E-5</v>
      </c>
      <c r="K369" s="3">
        <f t="shared" si="73"/>
        <v>7.1203997930746626E-5</v>
      </c>
      <c r="L369" s="79">
        <f t="shared" si="74"/>
        <v>7.3871183425845047E-2</v>
      </c>
    </row>
    <row r="370" spans="1:12">
      <c r="A370" s="4">
        <v>1.1439999999999999</v>
      </c>
      <c r="B370" s="4">
        <f t="shared" si="76"/>
        <v>0.82399999999999984</v>
      </c>
      <c r="C370" s="6">
        <f t="shared" si="77"/>
        <v>7.1888264971980504</v>
      </c>
      <c r="E370" s="4">
        <v>0.82399999999999995</v>
      </c>
      <c r="F370" s="72">
        <f t="shared" si="78"/>
        <v>3.6299559471365637</v>
      </c>
      <c r="G370" s="72">
        <f t="shared" si="79"/>
        <v>2.6434166509062154</v>
      </c>
      <c r="H370" s="73">
        <f t="shared" si="71"/>
        <v>7.1117869054138846E-2</v>
      </c>
      <c r="I370" s="73">
        <f t="shared" si="75"/>
        <v>7.1117869054138904E-5</v>
      </c>
      <c r="J370" s="73">
        <f t="shared" si="72"/>
        <v>7.0946078758488563E-5</v>
      </c>
      <c r="K370" s="3">
        <f t="shared" si="73"/>
        <v>7.103197390631374E-5</v>
      </c>
      <c r="L370" s="79">
        <f t="shared" si="74"/>
        <v>7.3942215399751363E-2</v>
      </c>
    </row>
    <row r="371" spans="1:12">
      <c r="A371" s="4">
        <v>1.145</v>
      </c>
      <c r="B371" s="4">
        <f t="shared" si="76"/>
        <v>0.82499999999999996</v>
      </c>
      <c r="C371" s="6">
        <f t="shared" si="77"/>
        <v>7.1814667623798458</v>
      </c>
      <c r="E371" s="4">
        <v>0.82499999999999996</v>
      </c>
      <c r="F371" s="72">
        <f t="shared" si="78"/>
        <v>3.6343612334801758</v>
      </c>
      <c r="G371" s="72">
        <f t="shared" si="79"/>
        <v>2.6458351445779802</v>
      </c>
      <c r="H371" s="73">
        <f t="shared" si="71"/>
        <v>7.0946078758488504E-2</v>
      </c>
      <c r="I371" s="73">
        <f t="shared" si="75"/>
        <v>7.0946078758488563E-5</v>
      </c>
      <c r="J371" s="73">
        <f t="shared" si="72"/>
        <v>7.07747544662362E-5</v>
      </c>
      <c r="K371" s="3">
        <f t="shared" si="73"/>
        <v>7.0860416612362375E-5</v>
      </c>
      <c r="L371" s="79">
        <f t="shared" si="74"/>
        <v>7.4013075816363724E-2</v>
      </c>
    </row>
    <row r="372" spans="1:12">
      <c r="A372" s="4">
        <v>1.1459999999999999</v>
      </c>
      <c r="B372" s="4">
        <f t="shared" si="76"/>
        <v>0.82599999999999985</v>
      </c>
      <c r="C372" s="6">
        <f t="shared" si="77"/>
        <v>7.1741195492235068</v>
      </c>
      <c r="E372" s="4">
        <v>0.82599999999999996</v>
      </c>
      <c r="F372" s="72">
        <f t="shared" si="78"/>
        <v>3.6387665198237884</v>
      </c>
      <c r="G372" s="72">
        <f t="shared" si="79"/>
        <v>2.6482529172062121</v>
      </c>
      <c r="H372" s="73">
        <f t="shared" si="71"/>
        <v>7.0774754466236142E-2</v>
      </c>
      <c r="I372" s="73">
        <f t="shared" si="75"/>
        <v>7.07747544662362E-5</v>
      </c>
      <c r="J372" s="73">
        <f t="shared" si="72"/>
        <v>7.0603894728503379E-5</v>
      </c>
      <c r="K372" s="3">
        <f t="shared" si="73"/>
        <v>7.0689324597369789E-5</v>
      </c>
      <c r="L372" s="79">
        <f t="shared" si="74"/>
        <v>7.40837651409611E-2</v>
      </c>
    </row>
    <row r="373" spans="1:12">
      <c r="A373" s="4">
        <v>1.147</v>
      </c>
      <c r="B373" s="4">
        <f t="shared" si="76"/>
        <v>0.82699999999999996</v>
      </c>
      <c r="C373" s="6">
        <f t="shared" si="77"/>
        <v>7.1667848284643645</v>
      </c>
      <c r="E373" s="4">
        <v>0.82699999999999996</v>
      </c>
      <c r="F373" s="72">
        <f t="shared" si="78"/>
        <v>3.6431718061674006</v>
      </c>
      <c r="G373" s="72">
        <f t="shared" si="79"/>
        <v>2.6506699698784262</v>
      </c>
      <c r="H373" s="73">
        <f t="shared" si="71"/>
        <v>7.0603894728503314E-2</v>
      </c>
      <c r="I373" s="73">
        <f t="shared" si="75"/>
        <v>7.0603894728503379E-5</v>
      </c>
      <c r="J373" s="73">
        <f t="shared" si="72"/>
        <v>7.0433498101677656E-5</v>
      </c>
      <c r="K373" s="3">
        <f t="shared" si="73"/>
        <v>7.0518696415090517E-5</v>
      </c>
      <c r="L373" s="79">
        <f t="shared" si="74"/>
        <v>7.4154283837376184E-2</v>
      </c>
    </row>
    <row r="374" spans="1:12">
      <c r="A374" s="4">
        <v>1.1479999999999999</v>
      </c>
      <c r="B374" s="4">
        <f t="shared" si="76"/>
        <v>0.82799999999999985</v>
      </c>
      <c r="C374" s="6">
        <f t="shared" si="77"/>
        <v>7.1594625709292039</v>
      </c>
      <c r="E374" s="4">
        <v>0.82799999999999996</v>
      </c>
      <c r="F374" s="72">
        <f t="shared" si="78"/>
        <v>3.6475770925110127</v>
      </c>
      <c r="G374" s="72">
        <f t="shared" si="79"/>
        <v>2.6530863036791841</v>
      </c>
      <c r="H374" s="73">
        <f t="shared" si="71"/>
        <v>7.0433498101677594E-2</v>
      </c>
      <c r="I374" s="73">
        <f t="shared" si="75"/>
        <v>7.0433498101677656E-5</v>
      </c>
      <c r="J374" s="73">
        <f t="shared" si="72"/>
        <v>7.0263563147389941E-5</v>
      </c>
      <c r="K374" s="3">
        <f t="shared" si="73"/>
        <v>7.0348530624533799E-5</v>
      </c>
      <c r="L374" s="79">
        <f t="shared" si="74"/>
        <v>7.4224632368000712E-2</v>
      </c>
    </row>
    <row r="375" spans="1:12">
      <c r="A375" s="4">
        <v>1.149</v>
      </c>
      <c r="B375" s="4">
        <f t="shared" si="76"/>
        <v>0.82899999999999996</v>
      </c>
      <c r="C375" s="6">
        <f t="shared" si="77"/>
        <v>7.1521527475358386</v>
      </c>
      <c r="E375" s="4">
        <v>0.82899999999999996</v>
      </c>
      <c r="F375" s="72">
        <f t="shared" si="78"/>
        <v>3.6519823788546253</v>
      </c>
      <c r="G375" s="72">
        <f t="shared" si="79"/>
        <v>2.6555019196901055</v>
      </c>
      <c r="H375" s="73">
        <f t="shared" si="71"/>
        <v>7.0263563147389879E-2</v>
      </c>
      <c r="I375" s="73">
        <f t="shared" si="75"/>
        <v>7.0263563147389941E-5</v>
      </c>
      <c r="J375" s="73">
        <f t="shared" si="72"/>
        <v>7.0094088432491849E-5</v>
      </c>
      <c r="K375" s="3">
        <f t="shared" si="73"/>
        <v>7.0178825789940895E-5</v>
      </c>
      <c r="L375" s="79">
        <f t="shared" si="74"/>
        <v>7.4294811193790652E-2</v>
      </c>
    </row>
    <row r="376" spans="1:12">
      <c r="A376" s="4">
        <v>1.1499999999999999</v>
      </c>
      <c r="B376" s="4">
        <f t="shared" si="76"/>
        <v>0.82999999999999985</v>
      </c>
      <c r="C376" s="6">
        <f t="shared" si="77"/>
        <v>7.1448553292927439</v>
      </c>
      <c r="E376" s="4">
        <v>0.83</v>
      </c>
      <c r="F376" s="72">
        <f t="shared" si="78"/>
        <v>3.6563876651982374</v>
      </c>
      <c r="G376" s="72">
        <f t="shared" si="79"/>
        <v>2.6579168189898796</v>
      </c>
      <c r="H376" s="73">
        <f t="shared" si="71"/>
        <v>7.0094088432491791E-2</v>
      </c>
      <c r="I376" s="73">
        <f t="shared" si="75"/>
        <v>7.0094088432491849E-5</v>
      </c>
      <c r="J376" s="73">
        <f t="shared" si="72"/>
        <v>6.9925072529033132E-5</v>
      </c>
      <c r="K376" s="3">
        <f t="shared" si="73"/>
        <v>7.0009580480762497E-5</v>
      </c>
      <c r="L376" s="79">
        <f t="shared" si="74"/>
        <v>7.4364820774271409E-2</v>
      </c>
    </row>
    <row r="377" spans="1:12">
      <c r="A377" s="4">
        <v>1.151</v>
      </c>
      <c r="B377" s="4">
        <f t="shared" si="76"/>
        <v>0.83099999999999996</v>
      </c>
      <c r="C377" s="6">
        <f t="shared" si="77"/>
        <v>7.1375702872986482</v>
      </c>
      <c r="E377" s="4">
        <v>0.83099999999999996</v>
      </c>
      <c r="F377" s="72">
        <f t="shared" si="78"/>
        <v>3.66079295154185</v>
      </c>
      <c r="G377" s="72">
        <f t="shared" si="79"/>
        <v>2.6603310026542788</v>
      </c>
      <c r="H377" s="73">
        <f t="shared" si="71"/>
        <v>6.9925072529033072E-2</v>
      </c>
      <c r="I377" s="73">
        <f t="shared" si="75"/>
        <v>6.9925072529033132E-5</v>
      </c>
      <c r="J377" s="73">
        <f t="shared" si="72"/>
        <v>6.9756514014239458E-5</v>
      </c>
      <c r="K377" s="3">
        <f t="shared" si="73"/>
        <v>6.9840793271636295E-5</v>
      </c>
      <c r="L377" s="79">
        <f t="shared" si="74"/>
        <v>7.443466156754304E-2</v>
      </c>
    </row>
    <row r="378" spans="1:12">
      <c r="A378" s="4">
        <v>1.1519999999999999</v>
      </c>
      <c r="B378" s="4">
        <f t="shared" si="76"/>
        <v>0.83199999999999985</v>
      </c>
      <c r="C378" s="6">
        <f t="shared" si="77"/>
        <v>7.130297592742159</v>
      </c>
      <c r="E378" s="4">
        <v>0.83199999999999996</v>
      </c>
      <c r="F378" s="72">
        <f t="shared" si="78"/>
        <v>3.6651982378854622</v>
      </c>
      <c r="G378" s="72">
        <f t="shared" si="79"/>
        <v>2.6627444717561666</v>
      </c>
      <c r="H378" s="73">
        <f t="shared" si="71"/>
        <v>6.9756514014239393E-2</v>
      </c>
      <c r="I378" s="73">
        <f t="shared" si="75"/>
        <v>6.9756514014239458E-5</v>
      </c>
      <c r="J378" s="73">
        <f t="shared" si="72"/>
        <v>6.9588411470490139E-5</v>
      </c>
      <c r="K378" s="3">
        <f t="shared" si="73"/>
        <v>6.9672462742364805E-5</v>
      </c>
      <c r="L378" s="79">
        <f t="shared" si="74"/>
        <v>7.4504334030285405E-2</v>
      </c>
    </row>
    <row r="379" spans="1:12">
      <c r="A379" s="4">
        <v>1.153</v>
      </c>
      <c r="B379" s="4">
        <f t="shared" si="76"/>
        <v>0.83299999999999996</v>
      </c>
      <c r="C379" s="6">
        <f t="shared" si="77"/>
        <v>7.123037216901368</v>
      </c>
      <c r="E379" s="4">
        <v>0.83299999999999996</v>
      </c>
      <c r="F379" s="72">
        <f t="shared" si="78"/>
        <v>3.6696035242290748</v>
      </c>
      <c r="G379" s="72">
        <f t="shared" si="79"/>
        <v>2.6651572273655115</v>
      </c>
      <c r="H379" s="73">
        <f>EXP(-G379)</f>
        <v>6.958841147049008E-2</v>
      </c>
      <c r="I379" s="73">
        <f t="shared" si="75"/>
        <v>6.9588411470490139E-5</v>
      </c>
      <c r="J379" s="73">
        <f t="shared" ref="J379:J442" si="80">(E380-E379)*H380</f>
        <v>6.942076348529595E-5</v>
      </c>
      <c r="K379" s="3">
        <f>(I379+J379)/2</f>
        <v>6.9504587477893037E-5</v>
      </c>
      <c r="L379" s="79">
        <f t="shared" si="74"/>
        <v>7.4573838617763302E-2</v>
      </c>
    </row>
    <row r="380" spans="1:12">
      <c r="A380" s="4">
        <v>1.1539999999999999</v>
      </c>
      <c r="B380" s="4">
        <f t="shared" si="76"/>
        <v>0.83399999999999985</v>
      </c>
      <c r="C380" s="6">
        <f t="shared" si="77"/>
        <v>7.1157891311434796</v>
      </c>
      <c r="E380" s="4">
        <v>0.83399999999999996</v>
      </c>
      <c r="F380" s="72">
        <f t="shared" si="78"/>
        <v>3.6740088105726869</v>
      </c>
      <c r="G380" s="72">
        <f t="shared" si="79"/>
        <v>2.6675692705493974</v>
      </c>
      <c r="H380" s="73">
        <f t="shared" ref="H380:H443" si="81">EXP(-G380)</f>
        <v>6.9420763485295883E-2</v>
      </c>
      <c r="I380" s="73">
        <f t="shared" si="75"/>
        <v>6.942076348529595E-5</v>
      </c>
      <c r="J380" s="73">
        <f t="shared" si="80"/>
        <v>6.9253568651277104E-5</v>
      </c>
      <c r="K380" s="3">
        <f t="shared" ref="K380:K443" si="82">(I380+J380)/2</f>
        <v>6.9337166068286527E-5</v>
      </c>
      <c r="L380" s="79">
        <f t="shared" si="74"/>
        <v>7.4643175783831589E-2</v>
      </c>
    </row>
    <row r="381" spans="1:12">
      <c r="A381" s="4">
        <v>1.155</v>
      </c>
      <c r="B381" s="4">
        <f t="shared" si="76"/>
        <v>0.83499999999999996</v>
      </c>
      <c r="C381" s="6">
        <f t="shared" si="77"/>
        <v>7.1085533069244171</v>
      </c>
      <c r="E381" s="4">
        <v>0.83499999999999996</v>
      </c>
      <c r="F381" s="72">
        <f t="shared" si="78"/>
        <v>3.6784140969162995</v>
      </c>
      <c r="G381" s="72">
        <f t="shared" si="79"/>
        <v>2.6699806023720352</v>
      </c>
      <c r="H381" s="73">
        <f t="shared" si="81"/>
        <v>6.9253568651277048E-2</v>
      </c>
      <c r="I381" s="73">
        <f t="shared" si="75"/>
        <v>6.9253568651277104E-5</v>
      </c>
      <c r="J381" s="73">
        <f t="shared" si="80"/>
        <v>6.9086825566141527E-5</v>
      </c>
      <c r="K381" s="3">
        <f t="shared" si="82"/>
        <v>6.9170197108709309E-5</v>
      </c>
      <c r="L381" s="79">
        <f t="shared" ref="L381:L444" si="83">K381+L380</f>
        <v>7.4712345980940301E-2</v>
      </c>
    </row>
    <row r="382" spans="1:12">
      <c r="A382" s="4">
        <v>1.1559999999999999</v>
      </c>
      <c r="B382" s="4">
        <f t="shared" si="76"/>
        <v>0.83599999999999985</v>
      </c>
      <c r="C382" s="6">
        <f t="shared" si="77"/>
        <v>7.1013297157884621</v>
      </c>
      <c r="E382" s="4">
        <v>0.83599999999999997</v>
      </c>
      <c r="F382" s="72">
        <f t="shared" si="78"/>
        <v>3.6828193832599116</v>
      </c>
      <c r="G382" s="72">
        <f t="shared" si="79"/>
        <v>2.6723912238947727</v>
      </c>
      <c r="H382" s="73">
        <f t="shared" si="81"/>
        <v>6.9086825566141472E-2</v>
      </c>
      <c r="I382" s="73">
        <f t="shared" si="75"/>
        <v>6.9086825566141527E-5</v>
      </c>
      <c r="J382" s="73">
        <f t="shared" si="80"/>
        <v>6.8920532832662782E-5</v>
      </c>
      <c r="K382" s="3">
        <f t="shared" si="82"/>
        <v>6.9003679199402154E-5</v>
      </c>
      <c r="L382" s="79">
        <f t="shared" si="83"/>
        <v>7.4781349660139704E-2</v>
      </c>
    </row>
    <row r="383" spans="1:12">
      <c r="A383" s="4">
        <v>1.157</v>
      </c>
      <c r="B383" s="4">
        <f t="shared" si="76"/>
        <v>0.83699999999999997</v>
      </c>
      <c r="C383" s="6">
        <f t="shared" si="77"/>
        <v>7.0941183293678582</v>
      </c>
      <c r="E383" s="4">
        <v>0.83699999999999997</v>
      </c>
      <c r="F383" s="72">
        <f t="shared" si="78"/>
        <v>3.6872246696035238</v>
      </c>
      <c r="G383" s="72">
        <f t="shared" si="79"/>
        <v>2.6748011361761077</v>
      </c>
      <c r="H383" s="73">
        <f t="shared" si="81"/>
        <v>6.8920532832662723E-2</v>
      </c>
      <c r="I383" s="73">
        <f t="shared" ref="I383:I446" si="84">(E384-E383)*H383</f>
        <v>6.8920532832662782E-5</v>
      </c>
      <c r="J383" s="73">
        <f t="shared" si="80"/>
        <v>6.8754689058658574E-5</v>
      </c>
      <c r="K383" s="3">
        <f t="shared" si="82"/>
        <v>6.8837610945660685E-5</v>
      </c>
      <c r="L383" s="79">
        <f t="shared" si="83"/>
        <v>7.4850187271085361E-2</v>
      </c>
    </row>
    <row r="384" spans="1:12">
      <c r="A384" s="4">
        <v>1.1579999999999999</v>
      </c>
      <c r="B384" s="4">
        <f t="shared" si="76"/>
        <v>0.83799999999999986</v>
      </c>
      <c r="C384" s="6">
        <f t="shared" si="77"/>
        <v>7.086919119382463</v>
      </c>
      <c r="E384" s="4">
        <v>0.83799999999999997</v>
      </c>
      <c r="F384" s="72">
        <f t="shared" si="78"/>
        <v>3.6916299559471364</v>
      </c>
      <c r="G384" s="72">
        <f t="shared" si="79"/>
        <v>2.6772103402716985</v>
      </c>
      <c r="H384" s="73">
        <f t="shared" si="81"/>
        <v>6.8754689058658516E-2</v>
      </c>
      <c r="I384" s="73">
        <f t="shared" si="84"/>
        <v>6.8754689058658574E-5</v>
      </c>
      <c r="J384" s="73">
        <f t="shared" si="80"/>
        <v>6.8589292856969202E-5</v>
      </c>
      <c r="K384" s="3">
        <f t="shared" si="82"/>
        <v>6.8671990957813888E-5</v>
      </c>
      <c r="L384" s="79">
        <f t="shared" si="83"/>
        <v>7.4918859262043169E-2</v>
      </c>
    </row>
    <row r="385" spans="1:12">
      <c r="A385" s="4">
        <v>1.159</v>
      </c>
      <c r="B385" s="4">
        <f t="shared" si="76"/>
        <v>0.83899999999999997</v>
      </c>
      <c r="C385" s="6">
        <f t="shared" si="77"/>
        <v>7.0797320576393528</v>
      </c>
      <c r="E385" s="4">
        <v>0.83899999999999997</v>
      </c>
      <c r="F385" s="72">
        <f t="shared" si="78"/>
        <v>3.6960352422907485</v>
      </c>
      <c r="G385" s="72">
        <f t="shared" si="79"/>
        <v>2.6796188372343726</v>
      </c>
      <c r="H385" s="73">
        <f t="shared" si="81"/>
        <v>6.8589292856969145E-2</v>
      </c>
      <c r="I385" s="73">
        <f t="shared" si="84"/>
        <v>6.8589292856969202E-5</v>
      </c>
      <c r="J385" s="73">
        <f t="shared" si="80"/>
        <v>6.8424342845436022E-5</v>
      </c>
      <c r="K385" s="3">
        <f t="shared" si="82"/>
        <v>6.8506817851202612E-5</v>
      </c>
      <c r="L385" s="79">
        <f t="shared" si="83"/>
        <v>7.4987366079894369E-2</v>
      </c>
    </row>
    <row r="386" spans="1:12">
      <c r="A386" s="4">
        <v>1.1599999999999999</v>
      </c>
      <c r="B386" s="4">
        <f t="shared" si="76"/>
        <v>0.83999999999999986</v>
      </c>
      <c r="C386" s="6">
        <f t="shared" si="77"/>
        <v>7.0725571160324732</v>
      </c>
      <c r="E386" s="4">
        <v>0.84</v>
      </c>
      <c r="F386" s="72">
        <f t="shared" si="78"/>
        <v>3.7004405286343611</v>
      </c>
      <c r="G386" s="72">
        <f t="shared" si="79"/>
        <v>2.6820266281141407</v>
      </c>
      <c r="H386" s="73">
        <f t="shared" si="81"/>
        <v>6.8424342845435956E-2</v>
      </c>
      <c r="I386" s="73">
        <f t="shared" si="84"/>
        <v>6.8424342845436022E-5</v>
      </c>
      <c r="J386" s="73">
        <f t="shared" si="80"/>
        <v>6.8259837646880012E-5</v>
      </c>
      <c r="K386" s="3">
        <f t="shared" si="82"/>
        <v>6.8342090246158017E-5</v>
      </c>
      <c r="L386" s="79">
        <f t="shared" si="83"/>
        <v>7.5055708170140525E-2</v>
      </c>
    </row>
    <row r="387" spans="1:12">
      <c r="A387" s="4">
        <v>1.161</v>
      </c>
      <c r="B387" s="4">
        <f t="shared" si="76"/>
        <v>0.84099999999999997</v>
      </c>
      <c r="C387" s="6">
        <f t="shared" si="77"/>
        <v>7.065394266542258</v>
      </c>
      <c r="E387" s="4">
        <v>0.84099999999999997</v>
      </c>
      <c r="F387" s="72">
        <f t="shared" si="78"/>
        <v>3.7048458149779733</v>
      </c>
      <c r="G387" s="72">
        <f t="shared" si="79"/>
        <v>2.6844337139582071</v>
      </c>
      <c r="H387" s="73">
        <f t="shared" si="81"/>
        <v>6.8259837646879956E-2</v>
      </c>
      <c r="I387" s="73">
        <f t="shared" si="84"/>
        <v>6.8259837646880012E-5</v>
      </c>
      <c r="J387" s="73">
        <f t="shared" si="80"/>
        <v>6.8095775889080812E-5</v>
      </c>
      <c r="K387" s="3">
        <f t="shared" si="82"/>
        <v>6.8177806767980405E-5</v>
      </c>
      <c r="L387" s="79">
        <f t="shared" si="83"/>
        <v>7.51238859769085E-2</v>
      </c>
    </row>
    <row r="388" spans="1:12">
      <c r="A388" s="4">
        <v>1.1619999999999999</v>
      </c>
      <c r="B388" s="4">
        <f t="shared" si="76"/>
        <v>0.84199999999999986</v>
      </c>
      <c r="C388" s="6">
        <f t="shared" si="77"/>
        <v>7.0582434812352801</v>
      </c>
      <c r="E388" s="4">
        <v>0.84199999999999997</v>
      </c>
      <c r="F388" s="72">
        <f t="shared" si="78"/>
        <v>3.7092511013215859</v>
      </c>
      <c r="G388" s="72">
        <f t="shared" si="79"/>
        <v>2.6868400958109784</v>
      </c>
      <c r="H388" s="73">
        <f t="shared" si="81"/>
        <v>6.8095775889080751E-2</v>
      </c>
      <c r="I388" s="73">
        <f t="shared" si="84"/>
        <v>6.8095775889080812E-5</v>
      </c>
      <c r="J388" s="73">
        <f t="shared" si="80"/>
        <v>6.7932156204755307E-5</v>
      </c>
      <c r="K388" s="3">
        <f t="shared" si="82"/>
        <v>6.8013966046918066E-5</v>
      </c>
      <c r="L388" s="79">
        <f t="shared" si="83"/>
        <v>7.5191899942955415E-2</v>
      </c>
    </row>
    <row r="389" spans="1:12">
      <c r="A389" s="4">
        <v>1.163</v>
      </c>
      <c r="B389" s="4">
        <f t="shared" si="76"/>
        <v>0.84299999999999997</v>
      </c>
      <c r="C389" s="6">
        <f t="shared" si="77"/>
        <v>7.0511047322638714</v>
      </c>
      <c r="E389" s="4">
        <v>0.84299999999999997</v>
      </c>
      <c r="F389" s="72">
        <f t="shared" si="78"/>
        <v>3.713656387665198</v>
      </c>
      <c r="G389" s="72">
        <f t="shared" si="79"/>
        <v>2.6892457747140757</v>
      </c>
      <c r="H389" s="73">
        <f t="shared" si="81"/>
        <v>6.7932156204755248E-2</v>
      </c>
      <c r="I389" s="73">
        <f t="shared" si="84"/>
        <v>6.7932156204755307E-5</v>
      </c>
      <c r="J389" s="73">
        <f t="shared" si="80"/>
        <v>6.7768977231536719E-5</v>
      </c>
      <c r="K389" s="3">
        <f t="shared" si="82"/>
        <v>6.7850566718146013E-5</v>
      </c>
      <c r="L389" s="79">
        <f t="shared" si="83"/>
        <v>7.5259750509673567E-2</v>
      </c>
    </row>
    <row r="390" spans="1:12">
      <c r="A390" s="4">
        <v>1.1639999999999999</v>
      </c>
      <c r="B390" s="4">
        <f t="shared" si="76"/>
        <v>0.84399999999999986</v>
      </c>
      <c r="C390" s="6">
        <f t="shared" si="77"/>
        <v>7.043977991865785</v>
      </c>
      <c r="E390" s="4">
        <v>0.84399999999999997</v>
      </c>
      <c r="F390" s="72">
        <f t="shared" si="78"/>
        <v>3.7180616740088102</v>
      </c>
      <c r="G390" s="72">
        <f t="shared" si="79"/>
        <v>2.6916507517063466</v>
      </c>
      <c r="H390" s="73">
        <f t="shared" si="81"/>
        <v>6.7768977231536659E-2</v>
      </c>
      <c r="I390" s="73">
        <f t="shared" si="84"/>
        <v>6.7768977231536719E-5</v>
      </c>
      <c r="J390" s="73">
        <f t="shared" si="80"/>
        <v>6.7606237611953675E-5</v>
      </c>
      <c r="K390" s="3">
        <f t="shared" si="82"/>
        <v>6.7687607421745204E-5</v>
      </c>
      <c r="L390" s="79">
        <f t="shared" si="83"/>
        <v>7.5327438117095316E-2</v>
      </c>
    </row>
    <row r="391" spans="1:12">
      <c r="A391" s="4">
        <v>1.165</v>
      </c>
      <c r="B391" s="4">
        <f t="shared" si="76"/>
        <v>0.84499999999999997</v>
      </c>
      <c r="C391" s="6">
        <f t="shared" si="77"/>
        <v>7.0368632323638121</v>
      </c>
      <c r="E391" s="4">
        <v>0.84499999999999997</v>
      </c>
      <c r="F391" s="72">
        <f t="shared" si="78"/>
        <v>3.7224669603524227</v>
      </c>
      <c r="G391" s="72">
        <f t="shared" si="79"/>
        <v>2.694055027823874</v>
      </c>
      <c r="H391" s="73">
        <f t="shared" si="81"/>
        <v>6.7606237611953612E-2</v>
      </c>
      <c r="I391" s="73">
        <f t="shared" si="84"/>
        <v>6.7606237611953675E-5</v>
      </c>
      <c r="J391" s="73">
        <f t="shared" si="80"/>
        <v>6.7443935993409391E-5</v>
      </c>
      <c r="K391" s="3">
        <f t="shared" si="82"/>
        <v>6.7525086802681526E-5</v>
      </c>
      <c r="L391" s="79">
        <f t="shared" si="83"/>
        <v>7.5394963203897991E-2</v>
      </c>
    </row>
    <row r="392" spans="1:12">
      <c r="A392" s="4">
        <v>1.1659999999999999</v>
      </c>
      <c r="B392" s="4">
        <f t="shared" si="76"/>
        <v>0.84599999999999986</v>
      </c>
      <c r="C392" s="6">
        <f t="shared" si="77"/>
        <v>7.029760426165458</v>
      </c>
      <c r="E392" s="4">
        <v>0.84599999999999997</v>
      </c>
      <c r="F392" s="72">
        <f t="shared" si="78"/>
        <v>3.7268722466960349</v>
      </c>
      <c r="G392" s="72">
        <f t="shared" si="79"/>
        <v>2.6964586040999867</v>
      </c>
      <c r="H392" s="73">
        <f t="shared" si="81"/>
        <v>6.7443935993409337E-2</v>
      </c>
      <c r="I392" s="73">
        <f t="shared" si="84"/>
        <v>6.7443935993409391E-5</v>
      </c>
      <c r="J392" s="73">
        <f t="shared" si="80"/>
        <v>6.7282071028161025E-5</v>
      </c>
      <c r="K392" s="3">
        <f t="shared" si="82"/>
        <v>6.7363003510785208E-5</v>
      </c>
      <c r="L392" s="79">
        <f t="shared" si="83"/>
        <v>7.5462326207408781E-2</v>
      </c>
    </row>
    <row r="393" spans="1:12">
      <c r="A393" s="4">
        <v>1.167</v>
      </c>
      <c r="B393" s="4">
        <f t="shared" si="76"/>
        <v>0.84699999999999998</v>
      </c>
      <c r="C393" s="6">
        <f t="shared" si="77"/>
        <v>7.022669545762553</v>
      </c>
      <c r="E393" s="4">
        <v>0.84699999999999998</v>
      </c>
      <c r="F393" s="72">
        <f t="shared" si="78"/>
        <v>3.7312775330396475</v>
      </c>
      <c r="G393" s="72">
        <f t="shared" si="79"/>
        <v>2.6988614815652716</v>
      </c>
      <c r="H393" s="73">
        <f t="shared" si="81"/>
        <v>6.7282071028160959E-2</v>
      </c>
      <c r="I393" s="73">
        <f t="shared" si="84"/>
        <v>6.7282071028161025E-5</v>
      </c>
      <c r="J393" s="73">
        <f t="shared" si="80"/>
        <v>6.7120641373298961E-5</v>
      </c>
      <c r="K393" s="3">
        <f t="shared" si="82"/>
        <v>6.7201356200729986E-5</v>
      </c>
      <c r="L393" s="79">
        <f t="shared" si="83"/>
        <v>7.5529527563609505E-2</v>
      </c>
    </row>
    <row r="394" spans="1:12">
      <c r="A394" s="4">
        <v>1.1679999999999999</v>
      </c>
      <c r="B394" s="4">
        <f t="shared" si="76"/>
        <v>0.84799999999999986</v>
      </c>
      <c r="C394" s="6">
        <f t="shared" si="77"/>
        <v>7.015590563730937</v>
      </c>
      <c r="E394" s="4">
        <v>0.84799999999999998</v>
      </c>
      <c r="F394" s="72">
        <f t="shared" si="78"/>
        <v>3.7356828193832596</v>
      </c>
      <c r="G394" s="72">
        <f t="shared" si="79"/>
        <v>2.701263661247582</v>
      </c>
      <c r="H394" s="73">
        <f t="shared" si="81"/>
        <v>6.71206413732989E-2</v>
      </c>
      <c r="I394" s="73">
        <f t="shared" si="84"/>
        <v>6.7120641373298961E-5</v>
      </c>
      <c r="J394" s="73">
        <f t="shared" si="80"/>
        <v>6.6959645690726385E-5</v>
      </c>
      <c r="K394" s="3">
        <f t="shared" si="82"/>
        <v>6.7040143532012673E-5</v>
      </c>
      <c r="L394" s="79">
        <f t="shared" si="83"/>
        <v>7.5596567707141515E-2</v>
      </c>
    </row>
    <row r="395" spans="1:12">
      <c r="A395" s="4">
        <v>1.169</v>
      </c>
      <c r="B395" s="4">
        <f t="shared" si="76"/>
        <v>0.84899999999999998</v>
      </c>
      <c r="C395" s="6">
        <f t="shared" si="77"/>
        <v>7.0085234527300786</v>
      </c>
      <c r="E395" s="4">
        <v>0.84899999999999998</v>
      </c>
      <c r="F395" s="72">
        <f t="shared" si="78"/>
        <v>3.7400881057268722</v>
      </c>
      <c r="G395" s="72">
        <f t="shared" si="79"/>
        <v>2.7036651441720503</v>
      </c>
      <c r="H395" s="73">
        <f t="shared" si="81"/>
        <v>6.6959645690726322E-2</v>
      </c>
      <c r="I395" s="73">
        <f t="shared" si="84"/>
        <v>6.6959645690726385E-5</v>
      </c>
      <c r="J395" s="73">
        <f t="shared" si="80"/>
        <v>6.679908264713887E-5</v>
      </c>
      <c r="K395" s="3">
        <f t="shared" si="82"/>
        <v>6.6879364168932634E-5</v>
      </c>
      <c r="L395" s="79">
        <f t="shared" si="83"/>
        <v>7.5663447071310452E-2</v>
      </c>
    </row>
    <row r="396" spans="1:12">
      <c r="A396" s="4">
        <v>1.17</v>
      </c>
      <c r="B396" s="4">
        <f t="shared" ref="B396:B459" si="85">A396-$C$6</f>
        <v>0.84999999999999987</v>
      </c>
      <c r="C396" s="6">
        <f t="shared" ref="C396:C459" si="86">2*$C$3/(A396-2*$C$6)*L396</f>
        <v>7.0014681855027554</v>
      </c>
      <c r="E396" s="4">
        <v>0.85</v>
      </c>
      <c r="F396" s="72">
        <f t="shared" ref="F396:F459" si="87">E396/$C$4</f>
        <v>3.7444933920704844</v>
      </c>
      <c r="G396" s="72">
        <f t="shared" ref="G396:G459" si="88">F396^$C$5</f>
        <v>2.7060659313610964</v>
      </c>
      <c r="H396" s="73">
        <f t="shared" si="81"/>
        <v>6.679908264713881E-2</v>
      </c>
      <c r="I396" s="73">
        <f t="shared" si="84"/>
        <v>6.679908264713887E-5</v>
      </c>
      <c r="J396" s="73">
        <f t="shared" si="80"/>
        <v>6.6638950914004095E-5</v>
      </c>
      <c r="K396" s="3">
        <f t="shared" si="82"/>
        <v>6.6719016780571476E-5</v>
      </c>
      <c r="L396" s="79">
        <f t="shared" si="83"/>
        <v>7.5730166088091022E-2</v>
      </c>
    </row>
    <row r="397" spans="1:12">
      <c r="A397" s="4">
        <v>1.171</v>
      </c>
      <c r="B397" s="4">
        <f t="shared" si="85"/>
        <v>0.85099999999999998</v>
      </c>
      <c r="C397" s="6">
        <f t="shared" si="86"/>
        <v>6.9944247348746851</v>
      </c>
      <c r="E397" s="4">
        <v>0.85099999999999998</v>
      </c>
      <c r="F397" s="72">
        <f t="shared" si="87"/>
        <v>3.7488986784140965</v>
      </c>
      <c r="G397" s="72">
        <f t="shared" si="88"/>
        <v>2.7084660238344398</v>
      </c>
      <c r="H397" s="73">
        <f t="shared" si="81"/>
        <v>6.6638950914004041E-2</v>
      </c>
      <c r="I397" s="73">
        <f t="shared" si="84"/>
        <v>6.6638950914004095E-5</v>
      </c>
      <c r="J397" s="73">
        <f t="shared" si="80"/>
        <v>6.6479249167541605E-5</v>
      </c>
      <c r="K397" s="3">
        <f t="shared" si="82"/>
        <v>6.655910004077285E-5</v>
      </c>
      <c r="L397" s="79">
        <f t="shared" si="83"/>
        <v>7.5796725188131797E-2</v>
      </c>
    </row>
    <row r="398" spans="1:12">
      <c r="A398" s="4">
        <v>1.1719999999999999</v>
      </c>
      <c r="B398" s="4">
        <f t="shared" si="85"/>
        <v>0.85199999999999987</v>
      </c>
      <c r="C398" s="6">
        <f t="shared" si="86"/>
        <v>6.9873930737542045</v>
      </c>
      <c r="E398" s="4">
        <v>0.85199999999999998</v>
      </c>
      <c r="F398" s="72">
        <f t="shared" si="87"/>
        <v>3.7533039647577091</v>
      </c>
      <c r="G398" s="72">
        <f t="shared" si="88"/>
        <v>2.7108654226091091</v>
      </c>
      <c r="H398" s="73">
        <f t="shared" si="81"/>
        <v>6.647924916754154E-2</v>
      </c>
      <c r="I398" s="73">
        <f t="shared" si="84"/>
        <v>6.6479249167541605E-5</v>
      </c>
      <c r="J398" s="73">
        <f t="shared" si="80"/>
        <v>6.6319976088702852E-5</v>
      </c>
      <c r="K398" s="3">
        <f t="shared" si="82"/>
        <v>6.6399612628122222E-5</v>
      </c>
      <c r="L398" s="79">
        <f t="shared" si="83"/>
        <v>7.5863124800759921E-2</v>
      </c>
    </row>
    <row r="399" spans="1:12">
      <c r="A399" s="4">
        <v>1.173</v>
      </c>
      <c r="B399" s="4">
        <f t="shared" si="85"/>
        <v>0.85299999999999998</v>
      </c>
      <c r="C399" s="6">
        <f t="shared" si="86"/>
        <v>6.9803731751319074</v>
      </c>
      <c r="E399" s="4">
        <v>0.85299999999999998</v>
      </c>
      <c r="F399" s="72">
        <f t="shared" si="87"/>
        <v>3.7577092511013213</v>
      </c>
      <c r="G399" s="72">
        <f t="shared" si="88"/>
        <v>2.7132641286994508</v>
      </c>
      <c r="H399" s="73">
        <f t="shared" si="81"/>
        <v>6.6319976088702798E-2</v>
      </c>
      <c r="I399" s="73">
        <f t="shared" si="84"/>
        <v>6.6319976088702852E-5</v>
      </c>
      <c r="J399" s="73">
        <f t="shared" si="80"/>
        <v>6.6161130363150985E-5</v>
      </c>
      <c r="K399" s="3">
        <f t="shared" si="82"/>
        <v>6.6240553225926918E-5</v>
      </c>
      <c r="L399" s="79">
        <f t="shared" si="83"/>
        <v>7.5929365353985853E-2</v>
      </c>
    </row>
    <row r="400" spans="1:12">
      <c r="A400" s="4">
        <v>1.1739999999999999</v>
      </c>
      <c r="B400" s="4">
        <f t="shared" si="85"/>
        <v>0.85399999999999987</v>
      </c>
      <c r="C400" s="6">
        <f t="shared" si="86"/>
        <v>6.9733650120803272</v>
      </c>
      <c r="E400" s="4">
        <v>0.85399999999999998</v>
      </c>
      <c r="F400" s="72">
        <f t="shared" si="87"/>
        <v>3.7621145374449338</v>
      </c>
      <c r="G400" s="72">
        <f t="shared" si="88"/>
        <v>2.7156621431171435</v>
      </c>
      <c r="H400" s="73">
        <f t="shared" si="81"/>
        <v>6.6161130363150925E-2</v>
      </c>
      <c r="I400" s="73">
        <f t="shared" si="84"/>
        <v>6.6161130363150985E-5</v>
      </c>
      <c r="J400" s="73">
        <f t="shared" si="80"/>
        <v>6.6002710681241215E-5</v>
      </c>
      <c r="K400" s="3">
        <f t="shared" si="82"/>
        <v>6.60819205221961E-5</v>
      </c>
      <c r="L400" s="79">
        <f t="shared" si="83"/>
        <v>7.5995447274508049E-2</v>
      </c>
    </row>
    <row r="401" spans="1:12">
      <c r="A401" s="4">
        <v>1.175</v>
      </c>
      <c r="B401" s="4">
        <f t="shared" si="85"/>
        <v>0.85499999999999998</v>
      </c>
      <c r="C401" s="6">
        <f t="shared" si="86"/>
        <v>6.9663685577535812</v>
      </c>
      <c r="E401" s="4">
        <v>0.85499999999999998</v>
      </c>
      <c r="F401" s="72">
        <f t="shared" si="87"/>
        <v>3.766519823788546</v>
      </c>
      <c r="G401" s="72">
        <f t="shared" si="88"/>
        <v>2.7180594668712028</v>
      </c>
      <c r="H401" s="73">
        <f t="shared" si="81"/>
        <v>6.6002710681241153E-2</v>
      </c>
      <c r="I401" s="73">
        <f t="shared" si="84"/>
        <v>6.6002710681241215E-5</v>
      </c>
      <c r="J401" s="73">
        <f t="shared" si="80"/>
        <v>6.584471573800077E-5</v>
      </c>
      <c r="K401" s="3">
        <f t="shared" si="82"/>
        <v>6.5923713209620986E-5</v>
      </c>
      <c r="L401" s="79">
        <f t="shared" si="83"/>
        <v>7.6061370987717675E-2</v>
      </c>
    </row>
    <row r="402" spans="1:12">
      <c r="A402" s="4">
        <v>1.1759999999999999</v>
      </c>
      <c r="B402" s="4">
        <f t="shared" si="85"/>
        <v>0.85599999999999987</v>
      </c>
      <c r="C402" s="6">
        <f t="shared" si="86"/>
        <v>6.9593837853870495</v>
      </c>
      <c r="E402" s="4">
        <v>0.85599999999999998</v>
      </c>
      <c r="F402" s="72">
        <f t="shared" si="87"/>
        <v>3.7709251101321586</v>
      </c>
      <c r="G402" s="72">
        <f t="shared" si="88"/>
        <v>2.7204561009679966</v>
      </c>
      <c r="H402" s="73">
        <f t="shared" si="81"/>
        <v>6.5844715738000714E-2</v>
      </c>
      <c r="I402" s="73">
        <f t="shared" si="84"/>
        <v>6.584471573800077E-5</v>
      </c>
      <c r="J402" s="73">
        <f t="shared" si="80"/>
        <v>6.5687144233109515E-5</v>
      </c>
      <c r="K402" s="3">
        <f t="shared" si="82"/>
        <v>6.5765929985555136E-5</v>
      </c>
      <c r="L402" s="79">
        <f t="shared" si="83"/>
        <v>7.6127136917703231E-2</v>
      </c>
    </row>
    <row r="403" spans="1:12">
      <c r="A403" s="4">
        <v>1.177</v>
      </c>
      <c r="B403" s="4">
        <f t="shared" si="85"/>
        <v>0.85699999999999998</v>
      </c>
      <c r="C403" s="6">
        <f t="shared" si="86"/>
        <v>6.9524106682970315</v>
      </c>
      <c r="E403" s="4">
        <v>0.85699999999999998</v>
      </c>
      <c r="F403" s="72">
        <f t="shared" si="87"/>
        <v>3.7753303964757707</v>
      </c>
      <c r="G403" s="72">
        <f t="shared" si="88"/>
        <v>2.7228520464112504</v>
      </c>
      <c r="H403" s="73">
        <f t="shared" si="81"/>
        <v>6.5687144233109451E-2</v>
      </c>
      <c r="I403" s="73">
        <f t="shared" si="84"/>
        <v>6.5687144233109515E-5</v>
      </c>
      <c r="J403" s="73">
        <f t="shared" si="80"/>
        <v>6.5529994870880043E-5</v>
      </c>
      <c r="K403" s="3">
        <f t="shared" si="82"/>
        <v>6.5608569551994772E-5</v>
      </c>
      <c r="L403" s="79">
        <f t="shared" si="83"/>
        <v>7.6192745487255228E-2</v>
      </c>
    </row>
    <row r="404" spans="1:12">
      <c r="A404" s="4">
        <v>1.1779999999999999</v>
      </c>
      <c r="B404" s="4">
        <f t="shared" si="85"/>
        <v>0.85799999999999987</v>
      </c>
      <c r="C404" s="6">
        <f t="shared" si="86"/>
        <v>6.9454491798804252</v>
      </c>
      <c r="E404" s="4">
        <v>0.85799999999999998</v>
      </c>
      <c r="F404" s="72">
        <f t="shared" si="87"/>
        <v>3.7797356828193829</v>
      </c>
      <c r="G404" s="72">
        <f t="shared" si="88"/>
        <v>2.7252473042020608</v>
      </c>
      <c r="H404" s="73">
        <f t="shared" si="81"/>
        <v>6.5529994870879987E-2</v>
      </c>
      <c r="I404" s="73">
        <f t="shared" si="84"/>
        <v>6.5529994870880043E-5</v>
      </c>
      <c r="J404" s="73">
        <f t="shared" si="80"/>
        <v>6.5373266360238417E-5</v>
      </c>
      <c r="K404" s="3">
        <f t="shared" si="82"/>
        <v>6.5451630615559237E-5</v>
      </c>
      <c r="L404" s="79">
        <f t="shared" si="83"/>
        <v>7.6258197117870782E-2</v>
      </c>
    </row>
    <row r="405" spans="1:12">
      <c r="A405" s="4">
        <v>1.179</v>
      </c>
      <c r="B405" s="4">
        <f t="shared" si="85"/>
        <v>0.85899999999999999</v>
      </c>
      <c r="C405" s="6">
        <f t="shared" si="86"/>
        <v>6.9384992936143872</v>
      </c>
      <c r="E405" s="4">
        <v>0.85899999999999999</v>
      </c>
      <c r="F405" s="72">
        <f t="shared" si="87"/>
        <v>3.7841409691629955</v>
      </c>
      <c r="G405" s="72">
        <f t="shared" si="88"/>
        <v>2.7276418753389042</v>
      </c>
      <c r="H405" s="73">
        <f t="shared" si="81"/>
        <v>6.5373266360238352E-2</v>
      </c>
      <c r="I405" s="73">
        <f t="shared" si="84"/>
        <v>6.5373266360238417E-5</v>
      </c>
      <c r="J405" s="73">
        <f t="shared" si="80"/>
        <v>6.5216957414704612E-5</v>
      </c>
      <c r="K405" s="3">
        <f t="shared" si="82"/>
        <v>6.5295111887471514E-5</v>
      </c>
      <c r="L405" s="79">
        <f t="shared" si="83"/>
        <v>7.6323492229758261E-2</v>
      </c>
    </row>
    <row r="406" spans="1:12">
      <c r="A406" s="4">
        <v>1.18</v>
      </c>
      <c r="B406" s="4">
        <f t="shared" si="85"/>
        <v>0.85999999999999988</v>
      </c>
      <c r="C406" s="6">
        <f t="shared" si="86"/>
        <v>6.9315609830560154</v>
      </c>
      <c r="E406" s="4">
        <v>0.86</v>
      </c>
      <c r="F406" s="72">
        <f t="shared" si="87"/>
        <v>3.7885462555066076</v>
      </c>
      <c r="G406" s="72">
        <f t="shared" si="88"/>
        <v>2.7300357608176467</v>
      </c>
      <c r="H406" s="73">
        <f t="shared" si="81"/>
        <v>6.5216957414704554E-2</v>
      </c>
      <c r="I406" s="73">
        <f t="shared" si="84"/>
        <v>6.5216957414704612E-5</v>
      </c>
      <c r="J406" s="73">
        <f t="shared" si="80"/>
        <v>6.506106675237341E-5</v>
      </c>
      <c r="K406" s="3">
        <f t="shared" si="82"/>
        <v>6.5139012083539004E-5</v>
      </c>
      <c r="L406" s="79">
        <f t="shared" si="83"/>
        <v>7.6388631241841795E-2</v>
      </c>
    </row>
    <row r="407" spans="1:12">
      <c r="A407" s="4">
        <v>1.181</v>
      </c>
      <c r="B407" s="4">
        <f t="shared" si="85"/>
        <v>0.86099999999999999</v>
      </c>
      <c r="C407" s="6">
        <f t="shared" si="86"/>
        <v>6.9246342218420152</v>
      </c>
      <c r="E407" s="4">
        <v>0.86099999999999999</v>
      </c>
      <c r="F407" s="72">
        <f t="shared" si="87"/>
        <v>3.7929515418502202</v>
      </c>
      <c r="G407" s="72">
        <f t="shared" si="88"/>
        <v>2.7324289616315522</v>
      </c>
      <c r="H407" s="73">
        <f t="shared" si="81"/>
        <v>6.5061066752373359E-2</v>
      </c>
      <c r="I407" s="73">
        <f t="shared" si="84"/>
        <v>6.506106675237341E-5</v>
      </c>
      <c r="J407" s="73">
        <f t="shared" si="80"/>
        <v>6.4905593095894963E-5</v>
      </c>
      <c r="K407" s="3">
        <f t="shared" si="82"/>
        <v>6.4983329924134193E-5</v>
      </c>
      <c r="L407" s="79">
        <f t="shared" si="83"/>
        <v>7.6453614571765929E-2</v>
      </c>
    </row>
    <row r="408" spans="1:12">
      <c r="A408" s="4">
        <v>1.1819999999999999</v>
      </c>
      <c r="B408" s="4">
        <f t="shared" si="85"/>
        <v>0.86199999999999988</v>
      </c>
      <c r="C408" s="6">
        <f t="shared" si="86"/>
        <v>6.9177189836883874</v>
      </c>
      <c r="E408" s="4">
        <v>0.86199999999999999</v>
      </c>
      <c r="F408" s="72">
        <f t="shared" si="87"/>
        <v>3.7973568281938324</v>
      </c>
      <c r="G408" s="72">
        <f t="shared" si="88"/>
        <v>2.734821478771297</v>
      </c>
      <c r="H408" s="73">
        <f t="shared" si="81"/>
        <v>6.4905593095894901E-2</v>
      </c>
      <c r="I408" s="73">
        <f t="shared" si="84"/>
        <v>6.4905593095894963E-5</v>
      </c>
      <c r="J408" s="73">
        <f t="shared" si="80"/>
        <v>6.4750535172455859E-5</v>
      </c>
      <c r="K408" s="3">
        <f t="shared" si="82"/>
        <v>6.4828064134175411E-5</v>
      </c>
      <c r="L408" s="79">
        <f t="shared" si="83"/>
        <v>7.6518442635900102E-2</v>
      </c>
    </row>
    <row r="409" spans="1:12">
      <c r="A409" s="4">
        <v>1.1830000000000001</v>
      </c>
      <c r="B409" s="4">
        <f t="shared" si="85"/>
        <v>0.86299999999999999</v>
      </c>
      <c r="C409" s="6">
        <f t="shared" si="86"/>
        <v>6.9108152423900862</v>
      </c>
      <c r="E409" s="4">
        <v>0.86299999999999999</v>
      </c>
      <c r="F409" s="72">
        <f t="shared" si="87"/>
        <v>3.8017621145374449</v>
      </c>
      <c r="G409" s="72">
        <f t="shared" si="88"/>
        <v>2.7372133132249741</v>
      </c>
      <c r="H409" s="73">
        <f t="shared" si="81"/>
        <v>6.4750535172455798E-2</v>
      </c>
      <c r="I409" s="73">
        <f t="shared" si="84"/>
        <v>6.4750535172455859E-5</v>
      </c>
      <c r="J409" s="73">
        <f t="shared" si="80"/>
        <v>6.4595891713760056E-5</v>
      </c>
      <c r="K409" s="3">
        <f t="shared" si="82"/>
        <v>6.4673213443107951E-5</v>
      </c>
      <c r="L409" s="79">
        <f t="shared" si="83"/>
        <v>7.6583115849343214E-2</v>
      </c>
    </row>
    <row r="410" spans="1:12">
      <c r="A410" s="4">
        <v>1.1839999999999999</v>
      </c>
      <c r="B410" s="4">
        <f t="shared" si="85"/>
        <v>0.86399999999999988</v>
      </c>
      <c r="C410" s="6">
        <f t="shared" si="86"/>
        <v>6.9039229718207302</v>
      </c>
      <c r="E410" s="4">
        <v>0.86399999999999999</v>
      </c>
      <c r="F410" s="72">
        <f t="shared" si="87"/>
        <v>3.8061674008810571</v>
      </c>
      <c r="G410" s="72">
        <f t="shared" si="88"/>
        <v>2.7396044659781063</v>
      </c>
      <c r="H410" s="73">
        <f t="shared" si="81"/>
        <v>6.4595891713759998E-2</v>
      </c>
      <c r="I410" s="73">
        <f t="shared" si="84"/>
        <v>6.4595891713760056E-5</v>
      </c>
      <c r="J410" s="73">
        <f t="shared" si="80"/>
        <v>6.4441661456009989E-5</v>
      </c>
      <c r="K410" s="3">
        <f t="shared" si="82"/>
        <v>6.4518776584885029E-5</v>
      </c>
      <c r="L410" s="79">
        <f t="shared" si="83"/>
        <v>7.6647634625928093E-2</v>
      </c>
    </row>
    <row r="411" spans="1:12">
      <c r="A411" s="4">
        <v>1.1850000000000001</v>
      </c>
      <c r="B411" s="4">
        <f t="shared" si="85"/>
        <v>0.86499999999999999</v>
      </c>
      <c r="C411" s="6">
        <f t="shared" si="86"/>
        <v>6.8970421459322493</v>
      </c>
      <c r="E411" s="4">
        <v>0.86499999999999999</v>
      </c>
      <c r="F411" s="72">
        <f t="shared" si="87"/>
        <v>3.8105726872246692</v>
      </c>
      <c r="G411" s="72">
        <f t="shared" si="88"/>
        <v>2.7419949380136543</v>
      </c>
      <c r="H411" s="73">
        <f t="shared" si="81"/>
        <v>6.4441661456009935E-2</v>
      </c>
      <c r="I411" s="73">
        <f t="shared" si="84"/>
        <v>6.4441661456009989E-5</v>
      </c>
      <c r="J411" s="73">
        <f t="shared" si="80"/>
        <v>6.4287843139887771E-5</v>
      </c>
      <c r="K411" s="3">
        <f t="shared" si="82"/>
        <v>6.436475229794888E-5</v>
      </c>
      <c r="L411" s="79">
        <f t="shared" si="83"/>
        <v>7.6711999378226037E-2</v>
      </c>
    </row>
    <row r="412" spans="1:12">
      <c r="A412" s="4">
        <v>1.1859999999999999</v>
      </c>
      <c r="B412" s="4">
        <f t="shared" si="85"/>
        <v>0.86599999999999988</v>
      </c>
      <c r="C412" s="6">
        <f t="shared" si="86"/>
        <v>6.8901727387546003</v>
      </c>
      <c r="E412" s="4">
        <v>0.86599999999999999</v>
      </c>
      <c r="F412" s="72">
        <f t="shared" si="87"/>
        <v>3.8149779735682818</v>
      </c>
      <c r="G412" s="72">
        <f t="shared" si="88"/>
        <v>2.744384730312027</v>
      </c>
      <c r="H412" s="73">
        <f t="shared" si="81"/>
        <v>6.428784313988771E-2</v>
      </c>
      <c r="I412" s="73">
        <f t="shared" si="84"/>
        <v>6.4287843139887771E-5</v>
      </c>
      <c r="J412" s="73">
        <f t="shared" si="80"/>
        <v>6.4134435510536169E-5</v>
      </c>
      <c r="K412" s="3">
        <f t="shared" si="82"/>
        <v>6.421113932521197E-5</v>
      </c>
      <c r="L412" s="79">
        <f t="shared" si="83"/>
        <v>7.6776210517551249E-2</v>
      </c>
    </row>
    <row r="413" spans="1:12">
      <c r="A413" s="4">
        <v>1.1870000000000001</v>
      </c>
      <c r="B413" s="4">
        <f t="shared" si="85"/>
        <v>0.86699999999999999</v>
      </c>
      <c r="C413" s="6">
        <f t="shared" si="86"/>
        <v>6.8833147243954276</v>
      </c>
      <c r="E413" s="4">
        <v>0.86699999999999999</v>
      </c>
      <c r="F413" s="72">
        <f t="shared" si="87"/>
        <v>3.819383259911894</v>
      </c>
      <c r="G413" s="72">
        <f t="shared" si="88"/>
        <v>2.7467738438510931</v>
      </c>
      <c r="H413" s="73">
        <f t="shared" si="81"/>
        <v>6.4134435510536117E-2</v>
      </c>
      <c r="I413" s="73">
        <f t="shared" si="84"/>
        <v>6.4134435510536169E-5</v>
      </c>
      <c r="J413" s="73">
        <f t="shared" si="80"/>
        <v>6.3981437317540615E-5</v>
      </c>
      <c r="K413" s="3">
        <f t="shared" si="82"/>
        <v>6.4057936414038392E-5</v>
      </c>
      <c r="L413" s="79">
        <f t="shared" si="83"/>
        <v>7.6840268453965285E-2</v>
      </c>
    </row>
    <row r="414" spans="1:12">
      <c r="A414" s="4">
        <v>1.1879999999999999</v>
      </c>
      <c r="B414" s="4">
        <f t="shared" si="85"/>
        <v>0.86799999999999988</v>
      </c>
      <c r="C414" s="6">
        <f t="shared" si="86"/>
        <v>6.8764680770397719</v>
      </c>
      <c r="E414" s="4">
        <v>0.86799999999999999</v>
      </c>
      <c r="F414" s="72">
        <f t="shared" si="87"/>
        <v>3.8237885462555066</v>
      </c>
      <c r="G414" s="72">
        <f t="shared" si="88"/>
        <v>2.7491622796061845</v>
      </c>
      <c r="H414" s="73">
        <f t="shared" si="81"/>
        <v>6.3981437317540565E-2</v>
      </c>
      <c r="I414" s="73">
        <f t="shared" si="84"/>
        <v>6.3981437317540615E-5</v>
      </c>
      <c r="J414" s="73">
        <f t="shared" si="80"/>
        <v>6.3828847314910061E-5</v>
      </c>
      <c r="K414" s="3">
        <f t="shared" si="82"/>
        <v>6.3905142316225338E-5</v>
      </c>
      <c r="L414" s="79">
        <f t="shared" si="83"/>
        <v>7.6904173596281517E-2</v>
      </c>
    </row>
    <row r="415" spans="1:12">
      <c r="A415" s="4">
        <v>1.1890000000000001</v>
      </c>
      <c r="B415" s="4">
        <f t="shared" si="85"/>
        <v>0.86899999999999999</v>
      </c>
      <c r="C415" s="6">
        <f t="shared" si="86"/>
        <v>6.8696327709497362</v>
      </c>
      <c r="E415" s="4">
        <v>0.86899999999999999</v>
      </c>
      <c r="F415" s="72">
        <f t="shared" si="87"/>
        <v>3.8281938325991187</v>
      </c>
      <c r="G415" s="72">
        <f t="shared" si="88"/>
        <v>2.7515500385501119</v>
      </c>
      <c r="H415" s="73">
        <f t="shared" si="81"/>
        <v>6.3828847314910009E-2</v>
      </c>
      <c r="I415" s="73">
        <f t="shared" si="84"/>
        <v>6.3828847314910061E-5</v>
      </c>
      <c r="J415" s="73">
        <f t="shared" si="80"/>
        <v>6.3676664261058693E-5</v>
      </c>
      <c r="K415" s="3">
        <f t="shared" si="82"/>
        <v>6.375275578798437E-5</v>
      </c>
      <c r="L415" s="79">
        <f t="shared" si="83"/>
        <v>7.6967926352069505E-2</v>
      </c>
    </row>
    <row r="416" spans="1:12">
      <c r="A416" s="4">
        <v>1.19</v>
      </c>
      <c r="B416" s="4">
        <f t="shared" si="85"/>
        <v>0.86999999999999988</v>
      </c>
      <c r="C416" s="6">
        <f t="shared" si="86"/>
        <v>6.8628087804642046</v>
      </c>
      <c r="E416" s="4">
        <v>0.87</v>
      </c>
      <c r="F416" s="72">
        <f t="shared" si="87"/>
        <v>3.8325991189427313</v>
      </c>
      <c r="G416" s="72">
        <f t="shared" si="88"/>
        <v>2.7539371216531725</v>
      </c>
      <c r="H416" s="73">
        <f t="shared" si="81"/>
        <v>6.3676664261058641E-2</v>
      </c>
      <c r="I416" s="73">
        <f t="shared" si="84"/>
        <v>6.3676664261058693E-5</v>
      </c>
      <c r="J416" s="73">
        <f t="shared" si="80"/>
        <v>6.3524886918787745E-5</v>
      </c>
      <c r="K416" s="3">
        <f t="shared" si="82"/>
        <v>6.3600775589923219E-5</v>
      </c>
      <c r="L416" s="79">
        <f t="shared" si="83"/>
        <v>7.7031527127659427E-2</v>
      </c>
    </row>
    <row r="417" spans="1:12">
      <c r="A417" s="4">
        <v>1.1910000000000001</v>
      </c>
      <c r="B417" s="4">
        <f t="shared" si="85"/>
        <v>0.871</v>
      </c>
      <c r="C417" s="6">
        <f t="shared" si="86"/>
        <v>6.855996079998504</v>
      </c>
      <c r="E417" s="4">
        <v>0.871</v>
      </c>
      <c r="F417" s="72">
        <f t="shared" si="87"/>
        <v>3.8370044052863435</v>
      </c>
      <c r="G417" s="72">
        <f t="shared" si="88"/>
        <v>2.7563235298831579</v>
      </c>
      <c r="H417" s="73">
        <f t="shared" si="81"/>
        <v>6.3524886918787687E-2</v>
      </c>
      <c r="I417" s="73">
        <f t="shared" si="84"/>
        <v>6.3524886918787745E-5</v>
      </c>
      <c r="J417" s="73">
        <f t="shared" si="80"/>
        <v>6.3373514055266945E-5</v>
      </c>
      <c r="K417" s="3">
        <f t="shared" si="82"/>
        <v>6.3449200487027352E-5</v>
      </c>
      <c r="L417" s="79">
        <f t="shared" si="83"/>
        <v>7.709497632814645E-2</v>
      </c>
    </row>
    <row r="418" spans="1:12">
      <c r="A418" s="4">
        <v>1.1919999999999999</v>
      </c>
      <c r="B418" s="4">
        <f t="shared" si="85"/>
        <v>0.87199999999999989</v>
      </c>
      <c r="C418" s="6">
        <f t="shared" si="86"/>
        <v>6.8491946440441307</v>
      </c>
      <c r="E418" s="4">
        <v>0.872</v>
      </c>
      <c r="F418" s="72">
        <f t="shared" si="87"/>
        <v>3.8414096916299556</v>
      </c>
      <c r="G418" s="72">
        <f t="shared" si="88"/>
        <v>2.7587092642053657</v>
      </c>
      <c r="H418" s="73">
        <f t="shared" si="81"/>
        <v>6.3373514055266894E-2</v>
      </c>
      <c r="I418" s="73">
        <f t="shared" si="84"/>
        <v>6.3373514055266945E-5</v>
      </c>
      <c r="J418" s="73">
        <f t="shared" si="80"/>
        <v>6.3222544442016737E-5</v>
      </c>
      <c r="K418" s="3">
        <f t="shared" si="82"/>
        <v>6.3298029248641841E-5</v>
      </c>
      <c r="L418" s="79">
        <f t="shared" si="83"/>
        <v>7.7158274357395099E-2</v>
      </c>
    </row>
    <row r="419" spans="1:12">
      <c r="A419" s="4">
        <v>1.1930000000000001</v>
      </c>
      <c r="B419" s="4">
        <f t="shared" si="85"/>
        <v>0.873</v>
      </c>
      <c r="C419" s="6">
        <f t="shared" si="86"/>
        <v>6.8424044471684144</v>
      </c>
      <c r="E419" s="4">
        <v>0.873</v>
      </c>
      <c r="F419" s="72">
        <f t="shared" si="87"/>
        <v>3.8458149779735682</v>
      </c>
      <c r="G419" s="72">
        <f t="shared" si="88"/>
        <v>2.7610943255826053</v>
      </c>
      <c r="H419" s="73">
        <f t="shared" si="81"/>
        <v>6.3222544442016679E-2</v>
      </c>
      <c r="I419" s="73">
        <f t="shared" si="84"/>
        <v>6.3222544442016737E-5</v>
      </c>
      <c r="J419" s="73">
        <f t="shared" si="80"/>
        <v>6.3071976854889709E-5</v>
      </c>
      <c r="K419" s="3">
        <f t="shared" si="82"/>
        <v>6.314726064845323E-5</v>
      </c>
      <c r="L419" s="79">
        <f t="shared" si="83"/>
        <v>7.7221421618043545E-2</v>
      </c>
    </row>
    <row r="420" spans="1:12">
      <c r="A420" s="4">
        <v>1.194</v>
      </c>
      <c r="B420" s="4">
        <f t="shared" si="85"/>
        <v>0.87399999999999989</v>
      </c>
      <c r="C420" s="6">
        <f t="shared" si="86"/>
        <v>6.8356254640142469</v>
      </c>
      <c r="E420" s="4">
        <v>0.874</v>
      </c>
      <c r="F420" s="72">
        <f t="shared" si="87"/>
        <v>3.8502202643171803</v>
      </c>
      <c r="G420" s="72">
        <f t="shared" si="88"/>
        <v>2.763478714975212</v>
      </c>
      <c r="H420" s="73">
        <f t="shared" si="81"/>
        <v>6.3071976854889647E-2</v>
      </c>
      <c r="I420" s="73">
        <f t="shared" si="84"/>
        <v>6.3071976854889709E-5</v>
      </c>
      <c r="J420" s="73">
        <f t="shared" si="80"/>
        <v>6.2921810074052925E-5</v>
      </c>
      <c r="K420" s="3">
        <f t="shared" si="82"/>
        <v>6.2996893464471317E-5</v>
      </c>
      <c r="L420" s="79">
        <f t="shared" si="83"/>
        <v>7.728441851150801E-2</v>
      </c>
    </row>
    <row r="421" spans="1:12">
      <c r="A421" s="4">
        <v>1.1950000000000001</v>
      </c>
      <c r="B421" s="4">
        <f t="shared" si="85"/>
        <v>0.875</v>
      </c>
      <c r="C421" s="6">
        <f t="shared" si="86"/>
        <v>6.8288576692997545</v>
      </c>
      <c r="E421" s="4">
        <v>0.875</v>
      </c>
      <c r="F421" s="72">
        <f t="shared" si="87"/>
        <v>3.8546255506607929</v>
      </c>
      <c r="G421" s="72">
        <f t="shared" si="88"/>
        <v>2.7658624333410526</v>
      </c>
      <c r="H421" s="73">
        <f t="shared" si="81"/>
        <v>6.292181007405287E-2</v>
      </c>
      <c r="I421" s="73">
        <f t="shared" si="84"/>
        <v>6.2921810074052925E-5</v>
      </c>
      <c r="J421" s="73">
        <f t="shared" si="80"/>
        <v>6.2772042883970017E-5</v>
      </c>
      <c r="K421" s="3">
        <f t="shared" si="82"/>
        <v>6.2846926479011471E-5</v>
      </c>
      <c r="L421" s="79">
        <f t="shared" si="83"/>
        <v>7.734726543798702E-2</v>
      </c>
    </row>
    <row r="422" spans="1:12">
      <c r="A422" s="4">
        <v>1.196</v>
      </c>
      <c r="B422" s="4">
        <f t="shared" si="85"/>
        <v>0.87599999999999989</v>
      </c>
      <c r="C422" s="6">
        <f t="shared" si="86"/>
        <v>6.8221010378180207</v>
      </c>
      <c r="E422" s="4">
        <v>0.876</v>
      </c>
      <c r="F422" s="72">
        <f t="shared" si="87"/>
        <v>3.8590308370044051</v>
      </c>
      <c r="G422" s="72">
        <f t="shared" si="88"/>
        <v>2.768245481635534</v>
      </c>
      <c r="H422" s="73">
        <f t="shared" si="81"/>
        <v>6.2772042883969967E-2</v>
      </c>
      <c r="I422" s="73">
        <f t="shared" si="84"/>
        <v>6.2772042883970017E-5</v>
      </c>
      <c r="J422" s="73">
        <f t="shared" si="80"/>
        <v>6.2622674073383196E-5</v>
      </c>
      <c r="K422" s="3">
        <f t="shared" si="82"/>
        <v>6.2697358478676607E-5</v>
      </c>
      <c r="L422" s="79">
        <f t="shared" si="83"/>
        <v>7.7409962796465698E-2</v>
      </c>
    </row>
    <row r="423" spans="1:12">
      <c r="A423" s="4">
        <v>1.1970000000000001</v>
      </c>
      <c r="B423" s="4">
        <f t="shared" si="85"/>
        <v>0.877</v>
      </c>
      <c r="C423" s="6">
        <f t="shared" si="86"/>
        <v>6.8153555444367706</v>
      </c>
      <c r="E423" s="4">
        <v>0.877</v>
      </c>
      <c r="F423" s="72">
        <f t="shared" si="87"/>
        <v>3.8634361233480177</v>
      </c>
      <c r="G423" s="72">
        <f t="shared" si="88"/>
        <v>2.7706278608116155</v>
      </c>
      <c r="H423" s="73">
        <f t="shared" si="81"/>
        <v>6.2622674073383136E-2</v>
      </c>
      <c r="I423" s="73">
        <f t="shared" si="84"/>
        <v>6.2622674073383196E-5</v>
      </c>
      <c r="J423" s="73">
        <f t="shared" si="80"/>
        <v>6.2473702435295473E-5</v>
      </c>
      <c r="K423" s="3">
        <f t="shared" si="82"/>
        <v>6.2548188254339334E-5</v>
      </c>
      <c r="L423" s="79">
        <f t="shared" si="83"/>
        <v>7.7472510984720036E-2</v>
      </c>
    </row>
    <row r="424" spans="1:12">
      <c r="A424" s="4">
        <v>1.198</v>
      </c>
      <c r="B424" s="4">
        <f t="shared" si="85"/>
        <v>0.87799999999999989</v>
      </c>
      <c r="C424" s="6">
        <f t="shared" si="86"/>
        <v>6.8086211640980956</v>
      </c>
      <c r="E424" s="4">
        <v>0.878</v>
      </c>
      <c r="F424" s="72">
        <f t="shared" si="87"/>
        <v>3.8678414096916298</v>
      </c>
      <c r="G424" s="72">
        <f t="shared" si="88"/>
        <v>2.7730095718198173</v>
      </c>
      <c r="H424" s="73">
        <f t="shared" si="81"/>
        <v>6.2473702435295417E-2</v>
      </c>
      <c r="I424" s="73">
        <f t="shared" si="84"/>
        <v>6.2473702435295473E-5</v>
      </c>
      <c r="J424" s="73">
        <f t="shared" si="80"/>
        <v>6.2325126766953377E-5</v>
      </c>
      <c r="K424" s="3">
        <f t="shared" si="82"/>
        <v>6.2399414601124425E-5</v>
      </c>
      <c r="L424" s="79">
        <f t="shared" si="83"/>
        <v>7.7534910399321158E-2</v>
      </c>
    </row>
    <row r="425" spans="1:12">
      <c r="A425" s="4">
        <v>1.1990000000000001</v>
      </c>
      <c r="B425" s="4">
        <f t="shared" si="85"/>
        <v>0.879</v>
      </c>
      <c r="C425" s="6">
        <f t="shared" si="86"/>
        <v>6.8018978718181353</v>
      </c>
      <c r="E425" s="4">
        <v>0.879</v>
      </c>
      <c r="F425" s="72">
        <f t="shared" si="87"/>
        <v>3.872246696035242</v>
      </c>
      <c r="G425" s="72">
        <f t="shared" si="88"/>
        <v>2.7753906156082251</v>
      </c>
      <c r="H425" s="73">
        <f t="shared" si="81"/>
        <v>6.2325126766953315E-2</v>
      </c>
      <c r="I425" s="73">
        <f t="shared" si="84"/>
        <v>6.2325126766953377E-5</v>
      </c>
      <c r="J425" s="73">
        <f t="shared" si="80"/>
        <v>6.2176945869828936E-5</v>
      </c>
      <c r="K425" s="3">
        <f t="shared" si="82"/>
        <v>6.2251036318391149E-5</v>
      </c>
      <c r="L425" s="79">
        <f t="shared" si="83"/>
        <v>7.759716143563955E-2</v>
      </c>
    </row>
    <row r="426" spans="1:12">
      <c r="A426" s="4">
        <v>1.2</v>
      </c>
      <c r="B426" s="4">
        <f t="shared" si="85"/>
        <v>0.87999999999999989</v>
      </c>
      <c r="C426" s="6">
        <f t="shared" si="86"/>
        <v>6.7951856426868122</v>
      </c>
      <c r="E426" s="4">
        <v>0.88</v>
      </c>
      <c r="F426" s="72">
        <f t="shared" si="87"/>
        <v>3.8766519823788546</v>
      </c>
      <c r="G426" s="72">
        <f t="shared" si="88"/>
        <v>2.7777709931225054</v>
      </c>
      <c r="H426" s="73">
        <f t="shared" si="81"/>
        <v>6.217694586982888E-2</v>
      </c>
      <c r="I426" s="73">
        <f t="shared" si="84"/>
        <v>6.2176945869828936E-5</v>
      </c>
      <c r="J426" s="73">
        <f t="shared" si="80"/>
        <v>6.2029158549602523E-5</v>
      </c>
      <c r="K426" s="3">
        <f t="shared" si="82"/>
        <v>6.2103052209715729E-5</v>
      </c>
      <c r="L426" s="79">
        <f t="shared" si="83"/>
        <v>7.7659264487849267E-2</v>
      </c>
    </row>
    <row r="427" spans="1:12">
      <c r="A427" s="4">
        <v>1.2010000000000001</v>
      </c>
      <c r="B427" s="4">
        <f t="shared" si="85"/>
        <v>0.88100000000000001</v>
      </c>
      <c r="C427" s="6">
        <f t="shared" si="86"/>
        <v>6.7884844518675118</v>
      </c>
      <c r="E427" s="4">
        <v>0.88100000000000001</v>
      </c>
      <c r="F427" s="72">
        <f t="shared" si="87"/>
        <v>3.8810572687224667</v>
      </c>
      <c r="G427" s="72">
        <f t="shared" si="88"/>
        <v>2.78015070530591</v>
      </c>
      <c r="H427" s="73">
        <f t="shared" si="81"/>
        <v>6.2029158549602469E-2</v>
      </c>
      <c r="I427" s="73">
        <f t="shared" si="84"/>
        <v>6.2029158549602523E-5</v>
      </c>
      <c r="J427" s="73">
        <f t="shared" si="80"/>
        <v>6.1881763616145277E-5</v>
      </c>
      <c r="K427" s="3">
        <f t="shared" si="82"/>
        <v>6.1955461082873907E-5</v>
      </c>
      <c r="L427" s="79">
        <f t="shared" si="83"/>
        <v>7.7721219948932135E-2</v>
      </c>
    </row>
    <row r="428" spans="1:12">
      <c r="A428" s="4">
        <v>1.202</v>
      </c>
      <c r="B428" s="4">
        <f t="shared" si="85"/>
        <v>0.8819999999999999</v>
      </c>
      <c r="C428" s="6">
        <f t="shared" si="86"/>
        <v>6.7817942745968258</v>
      </c>
      <c r="E428" s="4">
        <v>0.88200000000000001</v>
      </c>
      <c r="F428" s="72">
        <f t="shared" si="87"/>
        <v>3.8854625550660793</v>
      </c>
      <c r="G428" s="72">
        <f t="shared" si="88"/>
        <v>2.7825297530992876</v>
      </c>
      <c r="H428" s="73">
        <f t="shared" si="81"/>
        <v>6.1881763616145218E-2</v>
      </c>
      <c r="I428" s="73">
        <f t="shared" si="84"/>
        <v>6.1881763616145277E-5</v>
      </c>
      <c r="J428" s="73">
        <f t="shared" si="80"/>
        <v>6.1734759883502044E-5</v>
      </c>
      <c r="K428" s="3">
        <f t="shared" si="82"/>
        <v>6.1808261749823668E-5</v>
      </c>
      <c r="L428" s="79">
        <f t="shared" si="83"/>
        <v>7.7783028210681962E-2</v>
      </c>
    </row>
    <row r="429" spans="1:12">
      <c r="A429" s="4">
        <v>1.2030000000000001</v>
      </c>
      <c r="B429" s="4">
        <f t="shared" si="85"/>
        <v>0.88300000000000001</v>
      </c>
      <c r="C429" s="6">
        <f t="shared" si="86"/>
        <v>6.7751150861842335</v>
      </c>
      <c r="E429" s="4">
        <v>0.88300000000000001</v>
      </c>
      <c r="F429" s="72">
        <f t="shared" si="87"/>
        <v>3.8898678414096914</v>
      </c>
      <c r="G429" s="72">
        <f t="shared" si="88"/>
        <v>2.7849081374410884</v>
      </c>
      <c r="H429" s="73">
        <f t="shared" si="81"/>
        <v>6.1734759883501987E-2</v>
      </c>
      <c r="I429" s="73">
        <f t="shared" si="84"/>
        <v>6.1734759883502044E-5</v>
      </c>
      <c r="J429" s="73">
        <f t="shared" si="80"/>
        <v>6.1588146169873779E-5</v>
      </c>
      <c r="K429" s="3">
        <f t="shared" si="82"/>
        <v>6.1661453026687905E-5</v>
      </c>
      <c r="L429" s="79">
        <f t="shared" si="83"/>
        <v>7.7844689663708652E-2</v>
      </c>
    </row>
    <row r="430" spans="1:12">
      <c r="A430" s="4">
        <v>1.204</v>
      </c>
      <c r="B430" s="4">
        <f t="shared" si="85"/>
        <v>0.8839999999999999</v>
      </c>
      <c r="C430" s="6">
        <f t="shared" si="86"/>
        <v>6.7684468620118388</v>
      </c>
      <c r="E430" s="4">
        <v>0.88400000000000001</v>
      </c>
      <c r="F430" s="72">
        <f t="shared" si="87"/>
        <v>3.894273127753304</v>
      </c>
      <c r="G430" s="72">
        <f t="shared" si="88"/>
        <v>2.7872858592673797</v>
      </c>
      <c r="H430" s="73">
        <f t="shared" si="81"/>
        <v>6.158814616987373E-2</v>
      </c>
      <c r="I430" s="73">
        <f t="shared" si="84"/>
        <v>6.1588146169873779E-5</v>
      </c>
      <c r="J430" s="73">
        <f t="shared" si="80"/>
        <v>6.1441921297600733E-5</v>
      </c>
      <c r="K430" s="3">
        <f t="shared" si="82"/>
        <v>6.1515033733737263E-5</v>
      </c>
      <c r="L430" s="79">
        <f t="shared" si="83"/>
        <v>7.7906204697442388E-2</v>
      </c>
    </row>
    <row r="431" spans="1:12">
      <c r="A431" s="4">
        <v>1.2050000000000001</v>
      </c>
      <c r="B431" s="4">
        <f t="shared" si="85"/>
        <v>0.88500000000000001</v>
      </c>
      <c r="C431" s="6">
        <f t="shared" si="86"/>
        <v>6.7617895775340715</v>
      </c>
      <c r="E431" s="4">
        <v>0.88500000000000001</v>
      </c>
      <c r="F431" s="72">
        <f t="shared" si="87"/>
        <v>3.8986784140969162</v>
      </c>
      <c r="G431" s="72">
        <f t="shared" si="88"/>
        <v>2.7896629195118487</v>
      </c>
      <c r="H431" s="73">
        <f t="shared" si="81"/>
        <v>6.1441921297600684E-2</v>
      </c>
      <c r="I431" s="73">
        <f t="shared" si="84"/>
        <v>6.1441921297600733E-5</v>
      </c>
      <c r="J431" s="73">
        <f t="shared" si="80"/>
        <v>6.1296084093145266E-5</v>
      </c>
      <c r="K431" s="3">
        <f t="shared" si="82"/>
        <v>6.1369002695373006E-5</v>
      </c>
      <c r="L431" s="79">
        <f t="shared" si="83"/>
        <v>7.7967573700137766E-2</v>
      </c>
    </row>
    <row r="432" spans="1:12">
      <c r="A432" s="4">
        <v>1.206</v>
      </c>
      <c r="B432" s="4">
        <f t="shared" si="85"/>
        <v>0.8859999999999999</v>
      </c>
      <c r="C432" s="6">
        <f t="shared" si="86"/>
        <v>6.7551432082774134</v>
      </c>
      <c r="E432" s="4">
        <v>0.88600000000000001</v>
      </c>
      <c r="F432" s="72">
        <f t="shared" si="87"/>
        <v>3.9030837004405288</v>
      </c>
      <c r="G432" s="72">
        <f t="shared" si="88"/>
        <v>2.7920393191058146</v>
      </c>
      <c r="H432" s="73">
        <f t="shared" si="81"/>
        <v>6.1296084093145208E-2</v>
      </c>
      <c r="I432" s="73">
        <f t="shared" si="84"/>
        <v>6.1296084093145266E-5</v>
      </c>
      <c r="J432" s="73">
        <f t="shared" si="80"/>
        <v>6.1150633387075016E-5</v>
      </c>
      <c r="K432" s="3">
        <f t="shared" si="82"/>
        <v>6.1223358740110134E-5</v>
      </c>
      <c r="L432" s="79">
        <f t="shared" si="83"/>
        <v>7.8028797058877872E-2</v>
      </c>
    </row>
    <row r="433" spans="1:12">
      <c r="A433" s="4">
        <v>1.2070000000000001</v>
      </c>
      <c r="B433" s="4">
        <f t="shared" si="85"/>
        <v>0.88700000000000001</v>
      </c>
      <c r="C433" s="6">
        <f t="shared" si="86"/>
        <v>6.748507729840111</v>
      </c>
      <c r="E433" s="4">
        <v>0.88700000000000001</v>
      </c>
      <c r="F433" s="72">
        <f t="shared" si="87"/>
        <v>3.9074889867841409</v>
      </c>
      <c r="G433" s="72">
        <f t="shared" si="88"/>
        <v>2.7944150589782328</v>
      </c>
      <c r="H433" s="73">
        <f t="shared" si="81"/>
        <v>6.1150633387074965E-2</v>
      </c>
      <c r="I433" s="73">
        <f t="shared" si="84"/>
        <v>6.1150633387075016E-5</v>
      </c>
      <c r="J433" s="73">
        <f t="shared" si="80"/>
        <v>6.1005568014045741E-5</v>
      </c>
      <c r="K433" s="3">
        <f t="shared" si="82"/>
        <v>6.1078100700560385E-5</v>
      </c>
      <c r="L433" s="79">
        <f t="shared" si="83"/>
        <v>7.8089875159578437E-2</v>
      </c>
    </row>
    <row r="434" spans="1:12">
      <c r="A434" s="4">
        <v>1.208</v>
      </c>
      <c r="B434" s="4">
        <f t="shared" si="85"/>
        <v>0.8879999999999999</v>
      </c>
      <c r="C434" s="6">
        <f t="shared" si="86"/>
        <v>6.7418831178919039</v>
      </c>
      <c r="E434" s="4">
        <v>0.88800000000000001</v>
      </c>
      <c r="F434" s="72">
        <f t="shared" si="87"/>
        <v>3.9118942731277531</v>
      </c>
      <c r="G434" s="72">
        <f t="shared" si="88"/>
        <v>2.7967901400557111</v>
      </c>
      <c r="H434" s="73">
        <f t="shared" si="81"/>
        <v>6.1005568014045684E-2</v>
      </c>
      <c r="I434" s="73">
        <f t="shared" si="84"/>
        <v>6.1005568014045741E-5</v>
      </c>
      <c r="J434" s="73">
        <f t="shared" si="80"/>
        <v>6.0860886812784715E-5</v>
      </c>
      <c r="K434" s="3">
        <f t="shared" si="82"/>
        <v>6.0933227413415228E-5</v>
      </c>
      <c r="L434" s="79">
        <f t="shared" si="83"/>
        <v>7.8150808386991857E-2</v>
      </c>
    </row>
    <row r="435" spans="1:12">
      <c r="A435" s="4">
        <v>1.2090000000000001</v>
      </c>
      <c r="B435" s="4">
        <f t="shared" si="85"/>
        <v>0.88900000000000001</v>
      </c>
      <c r="C435" s="6">
        <f t="shared" si="86"/>
        <v>6.7352693481737314</v>
      </c>
      <c r="E435" s="4">
        <v>0.88900000000000001</v>
      </c>
      <c r="F435" s="72">
        <f t="shared" si="87"/>
        <v>3.9162995594713657</v>
      </c>
      <c r="G435" s="72">
        <f t="shared" si="88"/>
        <v>2.799164563262512</v>
      </c>
      <c r="H435" s="73">
        <f t="shared" si="81"/>
        <v>6.0860886812784662E-2</v>
      </c>
      <c r="I435" s="73">
        <f t="shared" si="84"/>
        <v>6.0860886812784715E-5</v>
      </c>
      <c r="J435" s="73">
        <f t="shared" si="80"/>
        <v>6.0716588626074077E-5</v>
      </c>
      <c r="K435" s="3">
        <f t="shared" si="82"/>
        <v>6.0788737719429396E-5</v>
      </c>
      <c r="L435" s="79">
        <f t="shared" si="83"/>
        <v>7.8211597124711291E-2</v>
      </c>
    </row>
    <row r="436" spans="1:12">
      <c r="A436" s="4">
        <v>1.21</v>
      </c>
      <c r="B436" s="4">
        <f t="shared" si="85"/>
        <v>0.8899999999999999</v>
      </c>
      <c r="C436" s="6">
        <f t="shared" si="86"/>
        <v>6.7286663964974744</v>
      </c>
      <c r="E436" s="4">
        <v>0.89</v>
      </c>
      <c r="F436" s="72">
        <f t="shared" si="87"/>
        <v>3.9207048458149778</v>
      </c>
      <c r="G436" s="72">
        <f t="shared" si="88"/>
        <v>2.8015383295205623</v>
      </c>
      <c r="H436" s="73">
        <f t="shared" si="81"/>
        <v>6.0716588626074021E-2</v>
      </c>
      <c r="I436" s="73">
        <f t="shared" si="84"/>
        <v>6.0716588626074077E-5</v>
      </c>
      <c r="J436" s="73">
        <f t="shared" si="80"/>
        <v>6.0572672300733939E-5</v>
      </c>
      <c r="K436" s="3">
        <f t="shared" si="82"/>
        <v>6.0644630463404008E-5</v>
      </c>
      <c r="L436" s="79">
        <f t="shared" si="83"/>
        <v>7.8272241755174693E-2</v>
      </c>
    </row>
    <row r="437" spans="1:12">
      <c r="A437" s="4">
        <v>1.2110000000000001</v>
      </c>
      <c r="B437" s="4">
        <f t="shared" si="85"/>
        <v>0.89100000000000001</v>
      </c>
      <c r="C437" s="6">
        <f t="shared" si="86"/>
        <v>6.7220742387456625</v>
      </c>
      <c r="E437" s="4">
        <v>0.89100000000000001</v>
      </c>
      <c r="F437" s="72">
        <f t="shared" si="87"/>
        <v>3.9251101321585904</v>
      </c>
      <c r="G437" s="72">
        <f t="shared" si="88"/>
        <v>2.8039114397494642</v>
      </c>
      <c r="H437" s="73">
        <f t="shared" si="81"/>
        <v>6.0572672300733883E-2</v>
      </c>
      <c r="I437" s="73">
        <f t="shared" si="84"/>
        <v>6.0572672300733939E-5</v>
      </c>
      <c r="J437" s="73">
        <f t="shared" si="80"/>
        <v>6.0429136687606065E-5</v>
      </c>
      <c r="K437" s="3">
        <f t="shared" si="82"/>
        <v>6.0500904494169999E-5</v>
      </c>
      <c r="L437" s="79">
        <f t="shared" si="83"/>
        <v>7.8332742659668858E-2</v>
      </c>
    </row>
    <row r="438" spans="1:12">
      <c r="A438" s="4">
        <v>1.212</v>
      </c>
      <c r="B438" s="4">
        <f t="shared" si="85"/>
        <v>0.8919999999999999</v>
      </c>
      <c r="C438" s="6">
        <f t="shared" si="86"/>
        <v>6.7154928508712208</v>
      </c>
      <c r="E438" s="4">
        <v>0.89200000000000002</v>
      </c>
      <c r="F438" s="72">
        <f t="shared" si="87"/>
        <v>3.9295154185022025</v>
      </c>
      <c r="G438" s="72">
        <f t="shared" si="88"/>
        <v>2.8062838948665014</v>
      </c>
      <c r="H438" s="73">
        <f t="shared" si="81"/>
        <v>6.0429136687606008E-2</v>
      </c>
      <c r="I438" s="73">
        <f t="shared" si="84"/>
        <v>6.0429136687606065E-5</v>
      </c>
      <c r="J438" s="73">
        <f t="shared" si="80"/>
        <v>6.0285980641537202E-5</v>
      </c>
      <c r="K438" s="3">
        <f t="shared" si="82"/>
        <v>6.0357558664571633E-5</v>
      </c>
      <c r="L438" s="79">
        <f t="shared" si="83"/>
        <v>7.8393100218333428E-2</v>
      </c>
    </row>
    <row r="439" spans="1:12">
      <c r="A439" s="4">
        <v>1.2130000000000001</v>
      </c>
      <c r="B439" s="4">
        <f t="shared" si="85"/>
        <v>0.89300000000000002</v>
      </c>
      <c r="C439" s="6">
        <f t="shared" si="86"/>
        <v>6.7089222088971701</v>
      </c>
      <c r="E439" s="4">
        <v>0.89300000000000002</v>
      </c>
      <c r="F439" s="72">
        <f t="shared" si="87"/>
        <v>3.9339207048458151</v>
      </c>
      <c r="G439" s="72">
        <f t="shared" si="88"/>
        <v>2.8086556957866491</v>
      </c>
      <c r="H439" s="73">
        <f t="shared" si="81"/>
        <v>6.0285980641537146E-2</v>
      </c>
      <c r="I439" s="73">
        <f t="shared" si="84"/>
        <v>6.0285980641537202E-5</v>
      </c>
      <c r="J439" s="73">
        <f t="shared" si="80"/>
        <v>6.0143203021362942E-5</v>
      </c>
      <c r="K439" s="3">
        <f t="shared" si="82"/>
        <v>6.0214591831450075E-5</v>
      </c>
      <c r="L439" s="79">
        <f t="shared" si="83"/>
        <v>7.8453314810164876E-2</v>
      </c>
    </row>
    <row r="440" spans="1:12">
      <c r="A440" s="4">
        <v>1.214</v>
      </c>
      <c r="B440" s="4">
        <f t="shared" si="85"/>
        <v>0.89399999999999991</v>
      </c>
      <c r="C440" s="6">
        <f t="shared" si="86"/>
        <v>6.702362288916385</v>
      </c>
      <c r="E440" s="4">
        <v>0.89400000000000002</v>
      </c>
      <c r="F440" s="72">
        <f t="shared" si="87"/>
        <v>3.9383259911894273</v>
      </c>
      <c r="G440" s="72">
        <f t="shared" si="88"/>
        <v>2.8110268434225789</v>
      </c>
      <c r="H440" s="73">
        <f t="shared" si="81"/>
        <v>6.014320302136289E-2</v>
      </c>
      <c r="I440" s="73">
        <f t="shared" si="84"/>
        <v>6.0143203021362942E-5</v>
      </c>
      <c r="J440" s="73">
        <f t="shared" si="80"/>
        <v>6.0000802689891045E-5</v>
      </c>
      <c r="K440" s="3">
        <f t="shared" si="82"/>
        <v>6.0072002855626993E-5</v>
      </c>
      <c r="L440" s="79">
        <f t="shared" si="83"/>
        <v>7.8513386813020503E-2</v>
      </c>
    </row>
    <row r="441" spans="1:12">
      <c r="A441" s="4">
        <v>1.2150000000000001</v>
      </c>
      <c r="B441" s="4">
        <f t="shared" si="85"/>
        <v>0.89500000000000002</v>
      </c>
      <c r="C441" s="6">
        <f t="shared" si="86"/>
        <v>6.695813067091299</v>
      </c>
      <c r="E441" s="4">
        <v>0.89500000000000002</v>
      </c>
      <c r="F441" s="72">
        <f t="shared" si="87"/>
        <v>3.9427312775330394</v>
      </c>
      <c r="G441" s="72">
        <f t="shared" si="88"/>
        <v>2.8133973386846733</v>
      </c>
      <c r="H441" s="73">
        <f t="shared" si="81"/>
        <v>6.000080268989099E-2</v>
      </c>
      <c r="I441" s="73">
        <f t="shared" si="84"/>
        <v>6.0000802689891045E-5</v>
      </c>
      <c r="J441" s="73">
        <f t="shared" si="80"/>
        <v>5.9858778513885507E-5</v>
      </c>
      <c r="K441" s="3">
        <f t="shared" si="82"/>
        <v>5.9929790601888279E-5</v>
      </c>
      <c r="L441" s="79">
        <f t="shared" si="83"/>
        <v>7.8573316603622392E-2</v>
      </c>
    </row>
    <row r="442" spans="1:12">
      <c r="A442" s="4">
        <v>1.216</v>
      </c>
      <c r="B442" s="4">
        <f t="shared" si="85"/>
        <v>0.89599999999999991</v>
      </c>
      <c r="C442" s="6">
        <f t="shared" si="86"/>
        <v>6.689274519653658</v>
      </c>
      <c r="E442" s="4">
        <v>0.89600000000000002</v>
      </c>
      <c r="F442" s="72">
        <f t="shared" si="87"/>
        <v>3.947136563876652</v>
      </c>
      <c r="G442" s="72">
        <f t="shared" si="88"/>
        <v>2.8157671824810282</v>
      </c>
      <c r="H442" s="73">
        <f t="shared" si="81"/>
        <v>5.9858778513885456E-2</v>
      </c>
      <c r="I442" s="73">
        <f t="shared" si="84"/>
        <v>5.9858778513885507E-5</v>
      </c>
      <c r="J442" s="73">
        <f t="shared" si="80"/>
        <v>5.9717129364050245E-5</v>
      </c>
      <c r="K442" s="3">
        <f t="shared" si="82"/>
        <v>5.9787953938967873E-5</v>
      </c>
      <c r="L442" s="79">
        <f t="shared" si="83"/>
        <v>7.8633104557561354E-2</v>
      </c>
    </row>
    <row r="443" spans="1:12">
      <c r="A443" s="4">
        <v>1.2170000000000001</v>
      </c>
      <c r="B443" s="4">
        <f t="shared" si="85"/>
        <v>0.89700000000000002</v>
      </c>
      <c r="C443" s="6">
        <f t="shared" si="86"/>
        <v>6.6827466229042338</v>
      </c>
      <c r="E443" s="4">
        <v>0.89700000000000002</v>
      </c>
      <c r="F443" s="72">
        <f t="shared" si="87"/>
        <v>3.9515418502202642</v>
      </c>
      <c r="G443" s="72">
        <f t="shared" si="88"/>
        <v>2.8181363757174642</v>
      </c>
      <c r="H443" s="73">
        <f t="shared" si="81"/>
        <v>5.9717129364050194E-2</v>
      </c>
      <c r="I443" s="73">
        <f t="shared" si="84"/>
        <v>5.9717129364050245E-5</v>
      </c>
      <c r="J443" s="73">
        <f t="shared" ref="J443:J506" si="89">(E444-E443)*H444</f>
        <v>5.9575854115013041E-5</v>
      </c>
      <c r="K443" s="3">
        <f t="shared" si="82"/>
        <v>5.964649173953164E-5</v>
      </c>
      <c r="L443" s="79">
        <f t="shared" si="83"/>
        <v>7.8692751049300888E-2</v>
      </c>
    </row>
    <row r="444" spans="1:12">
      <c r="A444" s="4">
        <v>1.218</v>
      </c>
      <c r="B444" s="4">
        <f t="shared" si="85"/>
        <v>0.89799999999999991</v>
      </c>
      <c r="C444" s="6">
        <f t="shared" si="86"/>
        <v>6.6762293532125803</v>
      </c>
      <c r="E444" s="4">
        <v>0.89800000000000002</v>
      </c>
      <c r="F444" s="72">
        <f t="shared" si="87"/>
        <v>3.9559471365638768</v>
      </c>
      <c r="G444" s="72">
        <f t="shared" si="88"/>
        <v>2.8205049192975342</v>
      </c>
      <c r="H444" s="73">
        <f t="shared" ref="H444:H507" si="90">EXP(-G444)</f>
        <v>5.957585411501299E-2</v>
      </c>
      <c r="I444" s="73">
        <f t="shared" si="84"/>
        <v>5.9575854115013041E-5</v>
      </c>
      <c r="J444" s="73">
        <f t="shared" si="89"/>
        <v>5.9434951645309559E-5</v>
      </c>
      <c r="K444" s="3">
        <f t="shared" ref="K444:K507" si="91">(I444+J444)/2</f>
        <v>5.95054028801613E-5</v>
      </c>
      <c r="L444" s="79">
        <f t="shared" si="83"/>
        <v>7.8752256452181049E-2</v>
      </c>
    </row>
    <row r="445" spans="1:12">
      <c r="A445" s="4">
        <v>1.2190000000000001</v>
      </c>
      <c r="B445" s="4">
        <f t="shared" si="85"/>
        <v>0.89900000000000002</v>
      </c>
      <c r="C445" s="6">
        <f t="shared" si="86"/>
        <v>6.6697226870167468</v>
      </c>
      <c r="E445" s="4">
        <v>0.89900000000000002</v>
      </c>
      <c r="F445" s="72">
        <f t="shared" si="87"/>
        <v>3.9603524229074889</v>
      </c>
      <c r="G445" s="72">
        <f t="shared" si="88"/>
        <v>2.822872814122531</v>
      </c>
      <c r="H445" s="73">
        <f t="shared" si="90"/>
        <v>5.9434951645309507E-2</v>
      </c>
      <c r="I445" s="73">
        <f t="shared" si="84"/>
        <v>5.9434951645309559E-5</v>
      </c>
      <c r="J445" s="73">
        <f t="shared" si="89"/>
        <v>5.9294420837367319E-5</v>
      </c>
      <c r="K445" s="3">
        <f t="shared" si="91"/>
        <v>5.9364686241338436E-5</v>
      </c>
      <c r="L445" s="79">
        <f t="shared" ref="L445:L508" si="92">K445+L444</f>
        <v>7.8811621138422383E-2</v>
      </c>
    </row>
    <row r="446" spans="1:12">
      <c r="A446" s="4">
        <v>1.22</v>
      </c>
      <c r="B446" s="4">
        <f t="shared" si="85"/>
        <v>0.89999999999999991</v>
      </c>
      <c r="C446" s="6">
        <f t="shared" si="86"/>
        <v>6.6632266008230365</v>
      </c>
      <c r="E446" s="4">
        <v>0.9</v>
      </c>
      <c r="F446" s="72">
        <f t="shared" si="87"/>
        <v>3.9647577092511015</v>
      </c>
      <c r="G446" s="72">
        <f t="shared" si="88"/>
        <v>2.8252400610914976</v>
      </c>
      <c r="H446" s="73">
        <f t="shared" si="90"/>
        <v>5.9294420837367266E-2</v>
      </c>
      <c r="I446" s="73">
        <f t="shared" si="84"/>
        <v>5.9294420837367319E-5</v>
      </c>
      <c r="J446" s="73">
        <f t="shared" si="89"/>
        <v>5.9154260577490056E-5</v>
      </c>
      <c r="K446" s="3">
        <f t="shared" si="91"/>
        <v>5.9224340707428688E-5</v>
      </c>
      <c r="L446" s="79">
        <f t="shared" si="92"/>
        <v>7.8870845479129814E-2</v>
      </c>
    </row>
    <row r="447" spans="1:12">
      <c r="A447" s="4">
        <v>1.2210000000000001</v>
      </c>
      <c r="B447" s="4">
        <f t="shared" si="85"/>
        <v>0.90100000000000002</v>
      </c>
      <c r="C447" s="6">
        <f t="shared" si="86"/>
        <v>6.6567410712057251</v>
      </c>
      <c r="E447" s="4">
        <v>0.90100000000000002</v>
      </c>
      <c r="F447" s="72">
        <f t="shared" si="87"/>
        <v>3.9691629955947136</v>
      </c>
      <c r="G447" s="72">
        <f t="shared" si="88"/>
        <v>2.8276066611012314</v>
      </c>
      <c r="H447" s="73">
        <f t="shared" si="90"/>
        <v>5.915426057749E-2</v>
      </c>
      <c r="I447" s="73">
        <f t="shared" ref="I447:I510" si="93">(E448-E447)*H447</f>
        <v>5.9154260577490056E-5</v>
      </c>
      <c r="J447" s="73">
        <f t="shared" si="89"/>
        <v>5.9014469755841737E-5</v>
      </c>
      <c r="K447" s="3">
        <f t="shared" si="91"/>
        <v>5.90843651666659E-5</v>
      </c>
      <c r="L447" s="79">
        <f t="shared" si="92"/>
        <v>7.8929929844296476E-2</v>
      </c>
    </row>
    <row r="448" spans="1:12">
      <c r="A448" s="4">
        <v>1.222</v>
      </c>
      <c r="B448" s="4">
        <f t="shared" si="85"/>
        <v>0.90199999999999991</v>
      </c>
      <c r="C448" s="6">
        <f t="shared" si="86"/>
        <v>6.6502660748068259</v>
      </c>
      <c r="E448" s="4">
        <v>0.90200000000000002</v>
      </c>
      <c r="F448" s="72">
        <f t="shared" si="87"/>
        <v>3.9735682819383258</v>
      </c>
      <c r="G448" s="72">
        <f t="shared" si="88"/>
        <v>2.8299726150462954</v>
      </c>
      <c r="H448" s="73">
        <f t="shared" si="90"/>
        <v>5.9014469755841681E-2</v>
      </c>
      <c r="I448" s="73">
        <f t="shared" si="93"/>
        <v>5.9014469755841737E-5</v>
      </c>
      <c r="J448" s="73">
        <f t="shared" si="89"/>
        <v>5.887504726643093E-5</v>
      </c>
      <c r="K448" s="3">
        <f t="shared" si="91"/>
        <v>5.894475851113633E-5</v>
      </c>
      <c r="L448" s="79">
        <f t="shared" si="92"/>
        <v>7.898887460280761E-2</v>
      </c>
    </row>
    <row r="449" spans="1:12">
      <c r="A449" s="4">
        <v>1.2230000000000001</v>
      </c>
      <c r="B449" s="4">
        <f t="shared" si="85"/>
        <v>0.90300000000000002</v>
      </c>
      <c r="C449" s="6">
        <f t="shared" si="86"/>
        <v>6.6438015883358039</v>
      </c>
      <c r="E449" s="4">
        <v>0.90300000000000002</v>
      </c>
      <c r="F449" s="72">
        <f t="shared" si="87"/>
        <v>3.9779735682819384</v>
      </c>
      <c r="G449" s="72">
        <f t="shared" si="88"/>
        <v>2.832337923819026</v>
      </c>
      <c r="H449" s="73">
        <f t="shared" si="90"/>
        <v>5.8875047266430877E-2</v>
      </c>
      <c r="I449" s="73">
        <f t="shared" si="93"/>
        <v>5.887504726643093E-5</v>
      </c>
      <c r="J449" s="73">
        <f t="shared" si="89"/>
        <v>5.873599200709514E-5</v>
      </c>
      <c r="K449" s="3">
        <f t="shared" si="91"/>
        <v>5.8805519636763039E-5</v>
      </c>
      <c r="L449" s="79">
        <f t="shared" si="92"/>
        <v>7.9047680122444369E-2</v>
      </c>
    </row>
    <row r="450" spans="1:12">
      <c r="A450" s="4">
        <v>1.224</v>
      </c>
      <c r="B450" s="4">
        <f t="shared" si="85"/>
        <v>0.90399999999999991</v>
      </c>
      <c r="C450" s="6">
        <f t="shared" si="86"/>
        <v>6.6373475885693418</v>
      </c>
      <c r="E450" s="4">
        <v>0.90400000000000003</v>
      </c>
      <c r="F450" s="72">
        <f t="shared" si="87"/>
        <v>3.9823788546255505</v>
      </c>
      <c r="G450" s="72">
        <f t="shared" si="88"/>
        <v>2.8347025883095411</v>
      </c>
      <c r="H450" s="73">
        <f t="shared" si="90"/>
        <v>5.8735992007095089E-2</v>
      </c>
      <c r="I450" s="73">
        <f t="shared" si="93"/>
        <v>5.873599200709514E-5</v>
      </c>
      <c r="J450" s="73">
        <f t="shared" si="89"/>
        <v>5.859730287948543E-5</v>
      </c>
      <c r="K450" s="3">
        <f t="shared" si="91"/>
        <v>5.8666647443290289E-5</v>
      </c>
      <c r="L450" s="79">
        <f t="shared" si="92"/>
        <v>7.9106346769887662E-2</v>
      </c>
    </row>
    <row r="451" spans="1:12">
      <c r="A451" s="4">
        <v>1.2250000000000001</v>
      </c>
      <c r="B451" s="4">
        <f t="shared" si="85"/>
        <v>0.90500000000000003</v>
      </c>
      <c r="C451" s="6">
        <f t="shared" si="86"/>
        <v>6.6309040523510658</v>
      </c>
      <c r="E451" s="4">
        <v>0.90500000000000003</v>
      </c>
      <c r="F451" s="72">
        <f t="shared" si="87"/>
        <v>3.9867841409691631</v>
      </c>
      <c r="G451" s="72">
        <f t="shared" si="88"/>
        <v>2.8370666094057451</v>
      </c>
      <c r="H451" s="73">
        <f t="shared" si="90"/>
        <v>5.8597302879485377E-2</v>
      </c>
      <c r="I451" s="73">
        <f t="shared" si="93"/>
        <v>5.859730287948543E-5</v>
      </c>
      <c r="J451" s="73">
        <f t="shared" si="89"/>
        <v>5.8458978789050673E-5</v>
      </c>
      <c r="K451" s="3">
        <f t="shared" si="91"/>
        <v>5.8528140834268055E-5</v>
      </c>
      <c r="L451" s="79">
        <f t="shared" si="92"/>
        <v>7.9164874910721925E-2</v>
      </c>
    </row>
    <row r="452" spans="1:12">
      <c r="A452" s="4">
        <v>1.226</v>
      </c>
      <c r="B452" s="4">
        <f t="shared" si="85"/>
        <v>0.90599999999999992</v>
      </c>
      <c r="C452" s="6">
        <f t="shared" si="86"/>
        <v>6.6244709565913116</v>
      </c>
      <c r="E452" s="4">
        <v>0.90600000000000003</v>
      </c>
      <c r="F452" s="72">
        <f t="shared" si="87"/>
        <v>3.9911894273127753</v>
      </c>
      <c r="G452" s="72">
        <f t="shared" si="88"/>
        <v>2.8394299879933413</v>
      </c>
      <c r="H452" s="73">
        <f t="shared" si="90"/>
        <v>5.8458978789050618E-2</v>
      </c>
      <c r="I452" s="73">
        <f t="shared" si="93"/>
        <v>5.8458978789050673E-5</v>
      </c>
      <c r="J452" s="73">
        <f t="shared" si="89"/>
        <v>5.8321018645022402E-5</v>
      </c>
      <c r="K452" s="3">
        <f t="shared" si="91"/>
        <v>5.8389998717036534E-5</v>
      </c>
      <c r="L452" s="79">
        <f t="shared" si="92"/>
        <v>7.9223264909438956E-2</v>
      </c>
    </row>
    <row r="453" spans="1:12">
      <c r="A453" s="4">
        <v>1.2270000000000001</v>
      </c>
      <c r="B453" s="4">
        <f t="shared" si="85"/>
        <v>0.90700000000000003</v>
      </c>
      <c r="C453" s="6">
        <f t="shared" si="86"/>
        <v>6.6180482782668504</v>
      </c>
      <c r="E453" s="4">
        <v>0.90700000000000003</v>
      </c>
      <c r="F453" s="72">
        <f t="shared" si="87"/>
        <v>3.9955947136563879</v>
      </c>
      <c r="G453" s="72">
        <f t="shared" si="88"/>
        <v>2.8417927249558361</v>
      </c>
      <c r="H453" s="73">
        <f t="shared" si="90"/>
        <v>5.832101864502235E-2</v>
      </c>
      <c r="I453" s="73">
        <f t="shared" si="93"/>
        <v>5.8321018645022402E-5</v>
      </c>
      <c r="J453" s="73">
        <f t="shared" si="89"/>
        <v>5.8183421360399305E-5</v>
      </c>
      <c r="K453" s="3">
        <f t="shared" si="91"/>
        <v>5.8252220002710857E-5</v>
      </c>
      <c r="L453" s="79">
        <f t="shared" si="92"/>
        <v>7.9281517129441662E-2</v>
      </c>
    </row>
    <row r="454" spans="1:12">
      <c r="A454" s="4">
        <v>1.228</v>
      </c>
      <c r="B454" s="4">
        <f t="shared" si="85"/>
        <v>0.90799999999999992</v>
      </c>
      <c r="C454" s="6">
        <f t="shared" si="86"/>
        <v>6.6116359944206531</v>
      </c>
      <c r="E454" s="4">
        <v>0.90800000000000003</v>
      </c>
      <c r="F454" s="72">
        <f t="shared" si="87"/>
        <v>4</v>
      </c>
      <c r="G454" s="72">
        <f t="shared" si="88"/>
        <v>2.8441548211745498</v>
      </c>
      <c r="H454" s="73">
        <f t="shared" si="90"/>
        <v>5.8183421360399251E-2</v>
      </c>
      <c r="I454" s="73">
        <f t="shared" si="93"/>
        <v>5.8183421360399305E-5</v>
      </c>
      <c r="J454" s="73">
        <f t="shared" si="89"/>
        <v>5.8046185851932164E-5</v>
      </c>
      <c r="K454" s="3">
        <f t="shared" si="91"/>
        <v>5.8114803606165735E-5</v>
      </c>
      <c r="L454" s="79">
        <f t="shared" si="92"/>
        <v>7.9339631933047827E-2</v>
      </c>
    </row>
    <row r="455" spans="1:12">
      <c r="A455" s="4">
        <v>1.2290000000000001</v>
      </c>
      <c r="B455" s="4">
        <f t="shared" si="85"/>
        <v>0.90900000000000003</v>
      </c>
      <c r="C455" s="6">
        <f t="shared" si="86"/>
        <v>6.6052340821616253</v>
      </c>
      <c r="E455" s="4">
        <v>0.90900000000000003</v>
      </c>
      <c r="F455" s="72">
        <f t="shared" si="87"/>
        <v>4.0044052863436121</v>
      </c>
      <c r="G455" s="72">
        <f t="shared" si="88"/>
        <v>2.8465162775286204</v>
      </c>
      <c r="H455" s="73">
        <f t="shared" si="90"/>
        <v>5.8046185851932115E-2</v>
      </c>
      <c r="I455" s="73">
        <f t="shared" si="93"/>
        <v>5.8046185851932164E-5</v>
      </c>
      <c r="J455" s="73">
        <f t="shared" si="89"/>
        <v>5.790931104010834E-5</v>
      </c>
      <c r="K455" s="3">
        <f t="shared" si="91"/>
        <v>5.7977748446020252E-5</v>
      </c>
      <c r="L455" s="79">
        <f t="shared" si="92"/>
        <v>7.9397609681493841E-2</v>
      </c>
    </row>
    <row r="456" spans="1:12">
      <c r="A456" s="4">
        <v>1.23</v>
      </c>
      <c r="B456" s="4">
        <f t="shared" si="85"/>
        <v>0.90999999999999992</v>
      </c>
      <c r="C456" s="6">
        <f t="shared" si="86"/>
        <v>6.598842518664382</v>
      </c>
      <c r="E456" s="4">
        <v>0.91</v>
      </c>
      <c r="F456" s="72">
        <f t="shared" si="87"/>
        <v>4.0088105726872243</v>
      </c>
      <c r="G456" s="72">
        <f t="shared" si="88"/>
        <v>2.8488770948950179</v>
      </c>
      <c r="H456" s="73">
        <f t="shared" si="90"/>
        <v>5.790931104010829E-2</v>
      </c>
      <c r="I456" s="73">
        <f t="shared" si="93"/>
        <v>5.790931104010834E-5</v>
      </c>
      <c r="J456" s="73">
        <f t="shared" si="89"/>
        <v>5.7772795849137035E-5</v>
      </c>
      <c r="K456" s="3">
        <f t="shared" si="91"/>
        <v>5.7841053444622687E-5</v>
      </c>
      <c r="L456" s="79">
        <f t="shared" si="92"/>
        <v>7.9455450734938468E-2</v>
      </c>
    </row>
    <row r="457" spans="1:12">
      <c r="A457" s="4">
        <v>1.2310000000000001</v>
      </c>
      <c r="B457" s="4">
        <f t="shared" si="85"/>
        <v>0.91100000000000003</v>
      </c>
      <c r="C457" s="6">
        <f t="shared" si="86"/>
        <v>6.5924612811689638</v>
      </c>
      <c r="E457" s="4">
        <v>0.91100000000000003</v>
      </c>
      <c r="F457" s="72">
        <f t="shared" si="87"/>
        <v>4.0132158590308373</v>
      </c>
      <c r="G457" s="72">
        <f t="shared" si="88"/>
        <v>2.8512372741485454</v>
      </c>
      <c r="H457" s="73">
        <f t="shared" si="90"/>
        <v>5.7772795849136985E-2</v>
      </c>
      <c r="I457" s="73">
        <f t="shared" si="93"/>
        <v>5.7772795849137035E-5</v>
      </c>
      <c r="J457" s="73">
        <f t="shared" si="89"/>
        <v>5.7636639206934116E-5</v>
      </c>
      <c r="K457" s="3">
        <f t="shared" si="91"/>
        <v>5.7704717528035579E-5</v>
      </c>
      <c r="L457" s="79">
        <f t="shared" si="92"/>
        <v>7.9513155452466497E-2</v>
      </c>
    </row>
    <row r="458" spans="1:12">
      <c r="A458" s="4">
        <v>1.232</v>
      </c>
      <c r="B458" s="4">
        <f t="shared" si="85"/>
        <v>0.91199999999999992</v>
      </c>
      <c r="C458" s="6">
        <f t="shared" si="86"/>
        <v>6.5860903469806313</v>
      </c>
      <c r="E458" s="4">
        <v>0.91200000000000003</v>
      </c>
      <c r="F458" s="72">
        <f t="shared" si="87"/>
        <v>4.0176211453744495</v>
      </c>
      <c r="G458" s="72">
        <f t="shared" si="88"/>
        <v>2.8535968161618492</v>
      </c>
      <c r="H458" s="73">
        <f t="shared" si="90"/>
        <v>5.7636639206934064E-2</v>
      </c>
      <c r="I458" s="73">
        <f t="shared" si="93"/>
        <v>5.7636639206934116E-5</v>
      </c>
      <c r="J458" s="73">
        <f t="shared" si="89"/>
        <v>5.7500840045107018E-5</v>
      </c>
      <c r="K458" s="3">
        <f t="shared" si="91"/>
        <v>5.7568739626020567E-5</v>
      </c>
      <c r="L458" s="79">
        <f t="shared" si="92"/>
        <v>7.9570724192092518E-2</v>
      </c>
    </row>
    <row r="459" spans="1:12">
      <c r="A459" s="4">
        <v>1.2330000000000001</v>
      </c>
      <c r="B459" s="4">
        <f t="shared" si="85"/>
        <v>0.91300000000000003</v>
      </c>
      <c r="C459" s="6">
        <f t="shared" si="86"/>
        <v>6.5797296934695826</v>
      </c>
      <c r="E459" s="4">
        <v>0.91300000000000003</v>
      </c>
      <c r="F459" s="72">
        <f t="shared" si="87"/>
        <v>4.0220264317180616</v>
      </c>
      <c r="G459" s="72">
        <f t="shared" si="88"/>
        <v>2.8559557218054286</v>
      </c>
      <c r="H459" s="73">
        <f t="shared" si="90"/>
        <v>5.7500840045106964E-2</v>
      </c>
      <c r="I459" s="73">
        <f t="shared" si="93"/>
        <v>5.7500840045107018E-5</v>
      </c>
      <c r="J459" s="73">
        <f t="shared" si="89"/>
        <v>5.7365397298940041E-5</v>
      </c>
      <c r="K459" s="3">
        <f t="shared" si="91"/>
        <v>5.7433118672023533E-5</v>
      </c>
      <c r="L459" s="79">
        <f t="shared" si="92"/>
        <v>7.9628157310764544E-2</v>
      </c>
    </row>
    <row r="460" spans="1:12">
      <c r="A460" s="4">
        <v>1.234</v>
      </c>
      <c r="B460" s="4">
        <f t="shared" ref="B460:B523" si="94">A460-$C$6</f>
        <v>0.91399999999999992</v>
      </c>
      <c r="C460" s="6">
        <f t="shared" ref="C460:C523" si="95">2*$C$3/(A460-2*$C$6)*L460</f>
        <v>6.5733792980707362</v>
      </c>
      <c r="E460" s="4">
        <v>0.91400000000000003</v>
      </c>
      <c r="F460" s="72">
        <f t="shared" ref="F460:F523" si="96">E460/$C$4</f>
        <v>4.0264317180616738</v>
      </c>
      <c r="G460" s="72">
        <f t="shared" ref="G460:G523" si="97">F460^$C$5</f>
        <v>2.8583139919476404</v>
      </c>
      <c r="H460" s="73">
        <f t="shared" si="90"/>
        <v>5.7365397298939989E-2</v>
      </c>
      <c r="I460" s="73">
        <f t="shared" si="93"/>
        <v>5.7365397298940041E-5</v>
      </c>
      <c r="J460" s="73">
        <f t="shared" si="89"/>
        <v>5.7230309907379387E-5</v>
      </c>
      <c r="K460" s="3">
        <f t="shared" si="91"/>
        <v>5.7297853603159718E-5</v>
      </c>
      <c r="L460" s="79">
        <f t="shared" si="92"/>
        <v>7.9685455164367702E-2</v>
      </c>
    </row>
    <row r="461" spans="1:12">
      <c r="A461" s="4">
        <v>1.2350000000000001</v>
      </c>
      <c r="B461" s="4">
        <f t="shared" si="94"/>
        <v>0.91500000000000004</v>
      </c>
      <c r="C461" s="6">
        <f t="shared" si="95"/>
        <v>6.567039138283473</v>
      </c>
      <c r="E461" s="4">
        <v>0.91500000000000004</v>
      </c>
      <c r="F461" s="72">
        <f t="shared" si="96"/>
        <v>4.0308370044052868</v>
      </c>
      <c r="G461" s="72">
        <f t="shared" si="97"/>
        <v>2.860671627454709</v>
      </c>
      <c r="H461" s="73">
        <f t="shared" si="90"/>
        <v>5.7230309907379338E-2</v>
      </c>
      <c r="I461" s="73">
        <f t="shared" si="93"/>
        <v>5.7230309907379387E-5</v>
      </c>
      <c r="J461" s="73">
        <f t="shared" si="89"/>
        <v>5.7095576813018601E-5</v>
      </c>
      <c r="K461" s="3">
        <f t="shared" si="91"/>
        <v>5.7162943360198991E-5</v>
      </c>
      <c r="L461" s="79">
        <f t="shared" si="92"/>
        <v>7.9742618107727897E-2</v>
      </c>
    </row>
    <row r="462" spans="1:12">
      <c r="A462" s="4">
        <v>1.236</v>
      </c>
      <c r="B462" s="4">
        <f t="shared" si="94"/>
        <v>0.91599999999999993</v>
      </c>
      <c r="C462" s="6">
        <f t="shared" si="95"/>
        <v>6.5607091916714042</v>
      </c>
      <c r="E462" s="4">
        <v>0.91600000000000004</v>
      </c>
      <c r="F462" s="72">
        <f t="shared" si="96"/>
        <v>4.035242290748899</v>
      </c>
      <c r="G462" s="72">
        <f t="shared" si="97"/>
        <v>2.863028629190731</v>
      </c>
      <c r="H462" s="73">
        <f t="shared" si="90"/>
        <v>5.709557681301855E-2</v>
      </c>
      <c r="I462" s="73">
        <f t="shared" si="93"/>
        <v>5.7095576813018601E-5</v>
      </c>
      <c r="J462" s="73">
        <f t="shared" si="89"/>
        <v>5.696119696208355E-5</v>
      </c>
      <c r="K462" s="3">
        <f t="shared" si="91"/>
        <v>5.7028386887551073E-5</v>
      </c>
      <c r="L462" s="79">
        <f t="shared" si="92"/>
        <v>7.9799646494615448E-2</v>
      </c>
    </row>
    <row r="463" spans="1:12">
      <c r="A463" s="4">
        <v>1.2370000000000001</v>
      </c>
      <c r="B463" s="4">
        <f t="shared" si="94"/>
        <v>0.91700000000000004</v>
      </c>
      <c r="C463" s="6">
        <f t="shared" si="95"/>
        <v>6.5543894358621193</v>
      </c>
      <c r="E463" s="4">
        <v>0.91700000000000004</v>
      </c>
      <c r="F463" s="72">
        <f t="shared" si="96"/>
        <v>4.0396475770925111</v>
      </c>
      <c r="G463" s="72">
        <f t="shared" si="97"/>
        <v>2.8653849980176873</v>
      </c>
      <c r="H463" s="73">
        <f t="shared" si="90"/>
        <v>5.6961196962083502E-2</v>
      </c>
      <c r="I463" s="73">
        <f t="shared" si="93"/>
        <v>5.696119696208355E-5</v>
      </c>
      <c r="J463" s="73">
        <f t="shared" si="89"/>
        <v>5.682716930441828E-5</v>
      </c>
      <c r="K463" s="3">
        <f t="shared" si="91"/>
        <v>5.6894183133250915E-5</v>
      </c>
      <c r="L463" s="79">
        <f t="shared" si="92"/>
        <v>7.9856540677748694E-2</v>
      </c>
    </row>
    <row r="464" spans="1:12">
      <c r="A464" s="4">
        <v>1.238</v>
      </c>
      <c r="B464" s="4">
        <f t="shared" si="94"/>
        <v>0.91799999999999993</v>
      </c>
      <c r="C464" s="6">
        <f t="shared" si="95"/>
        <v>6.5480798485469638</v>
      </c>
      <c r="E464" s="4">
        <v>0.91800000000000004</v>
      </c>
      <c r="F464" s="72">
        <f t="shared" si="96"/>
        <v>4.0440528634361232</v>
      </c>
      <c r="G464" s="72">
        <f t="shared" si="97"/>
        <v>2.867740734795444</v>
      </c>
      <c r="H464" s="73">
        <f t="shared" si="90"/>
        <v>5.682716930441823E-2</v>
      </c>
      <c r="I464" s="73">
        <f t="shared" si="93"/>
        <v>5.682716930441828E-5</v>
      </c>
      <c r="J464" s="73">
        <f t="shared" si="89"/>
        <v>5.6693492793469945E-5</v>
      </c>
      <c r="K464" s="3">
        <f t="shared" si="91"/>
        <v>5.6760331048944109E-5</v>
      </c>
      <c r="L464" s="79">
        <f t="shared" si="92"/>
        <v>7.9913301008797635E-2</v>
      </c>
    </row>
    <row r="465" spans="1:12">
      <c r="A465" s="4">
        <v>1.2390000000000001</v>
      </c>
      <c r="B465" s="4">
        <f t="shared" si="94"/>
        <v>0.91900000000000004</v>
      </c>
      <c r="C465" s="6">
        <f t="shared" si="95"/>
        <v>6.5417804074807799</v>
      </c>
      <c r="E465" s="4">
        <v>0.91900000000000004</v>
      </c>
      <c r="F465" s="72">
        <f t="shared" si="96"/>
        <v>4.0484581497797354</v>
      </c>
      <c r="G465" s="72">
        <f t="shared" si="97"/>
        <v>2.8700958403817682</v>
      </c>
      <c r="H465" s="73">
        <f t="shared" si="90"/>
        <v>5.6693492793469892E-2</v>
      </c>
      <c r="I465" s="73">
        <f t="shared" si="93"/>
        <v>5.6693492793469945E-5</v>
      </c>
      <c r="J465" s="73">
        <f t="shared" si="89"/>
        <v>5.6560166386274808E-5</v>
      </c>
      <c r="K465" s="3">
        <f t="shared" si="91"/>
        <v>5.662682958987238E-5</v>
      </c>
      <c r="L465" s="79">
        <f t="shared" si="92"/>
        <v>7.9969927838387508E-2</v>
      </c>
    </row>
    <row r="466" spans="1:12">
      <c r="A466" s="4">
        <v>1.24</v>
      </c>
      <c r="B466" s="4">
        <f t="shared" si="94"/>
        <v>0.91999999999999993</v>
      </c>
      <c r="C466" s="6">
        <f t="shared" si="95"/>
        <v>6.5354910904816936</v>
      </c>
      <c r="E466" s="4">
        <v>0.92</v>
      </c>
      <c r="F466" s="72">
        <f t="shared" si="96"/>
        <v>4.0528634361233484</v>
      </c>
      <c r="G466" s="72">
        <f t="shared" si="97"/>
        <v>2.8724503156323271</v>
      </c>
      <c r="H466" s="73">
        <f t="shared" si="90"/>
        <v>5.6560166386274757E-2</v>
      </c>
      <c r="I466" s="73">
        <f t="shared" si="93"/>
        <v>5.6560166386274808E-5</v>
      </c>
      <c r="J466" s="73">
        <f t="shared" si="89"/>
        <v>5.6427189043443524E-5</v>
      </c>
      <c r="K466" s="3">
        <f t="shared" si="91"/>
        <v>5.649367771485917E-5</v>
      </c>
      <c r="L466" s="79">
        <f t="shared" si="92"/>
        <v>8.002642151610237E-2</v>
      </c>
    </row>
    <row r="467" spans="1:12">
      <c r="A467" s="4">
        <v>1.2410000000000001</v>
      </c>
      <c r="B467" s="4">
        <f t="shared" si="94"/>
        <v>0.92100000000000004</v>
      </c>
      <c r="C467" s="6">
        <f t="shared" si="95"/>
        <v>6.529211875430855</v>
      </c>
      <c r="E467" s="4">
        <v>0.92100000000000004</v>
      </c>
      <c r="F467" s="72">
        <f t="shared" si="96"/>
        <v>4.0572687224669606</v>
      </c>
      <c r="G467" s="72">
        <f t="shared" si="97"/>
        <v>2.8748041614007014</v>
      </c>
      <c r="H467" s="73">
        <f t="shared" si="90"/>
        <v>5.6427189043443474E-2</v>
      </c>
      <c r="I467" s="73">
        <f t="shared" si="93"/>
        <v>5.6427189043443524E-5</v>
      </c>
      <c r="J467" s="73">
        <f t="shared" si="89"/>
        <v>5.6294559729146956E-5</v>
      </c>
      <c r="K467" s="3">
        <f t="shared" si="91"/>
        <v>5.6360874386295244E-5</v>
      </c>
      <c r="L467" s="79">
        <f t="shared" si="92"/>
        <v>8.008278239048866E-2</v>
      </c>
    </row>
    <row r="468" spans="1:12">
      <c r="A468" s="4">
        <v>1.242</v>
      </c>
      <c r="B468" s="4">
        <f t="shared" si="94"/>
        <v>0.92199999999999993</v>
      </c>
      <c r="C468" s="6">
        <f t="shared" si="95"/>
        <v>6.522942740272228</v>
      </c>
      <c r="E468" s="4">
        <v>0.92200000000000004</v>
      </c>
      <c r="F468" s="72">
        <f t="shared" si="96"/>
        <v>4.0616740088105727</v>
      </c>
      <c r="G468" s="72">
        <f t="shared" si="97"/>
        <v>2.8771573785383895</v>
      </c>
      <c r="H468" s="73">
        <f t="shared" si="90"/>
        <v>5.6294559729146904E-2</v>
      </c>
      <c r="I468" s="73">
        <f t="shared" si="93"/>
        <v>5.6294559729146956E-5</v>
      </c>
      <c r="J468" s="73">
        <f t="shared" si="89"/>
        <v>5.6162277411101782E-5</v>
      </c>
      <c r="K468" s="3">
        <f t="shared" si="91"/>
        <v>5.6228418570124366E-5</v>
      </c>
      <c r="L468" s="79">
        <f t="shared" si="92"/>
        <v>8.0139010809058789E-2</v>
      </c>
    </row>
    <row r="469" spans="1:12">
      <c r="A469" s="4">
        <v>1.2430000000000001</v>
      </c>
      <c r="B469" s="4">
        <f t="shared" si="94"/>
        <v>0.92300000000000004</v>
      </c>
      <c r="C469" s="6">
        <f t="shared" si="95"/>
        <v>6.5166836630123308</v>
      </c>
      <c r="E469" s="4">
        <v>0.92300000000000004</v>
      </c>
      <c r="F469" s="72">
        <f t="shared" si="96"/>
        <v>4.0660792951541849</v>
      </c>
      <c r="G469" s="72">
        <f t="shared" si="97"/>
        <v>2.8795099678948168</v>
      </c>
      <c r="H469" s="73">
        <f t="shared" si="90"/>
        <v>5.6162277411101733E-2</v>
      </c>
      <c r="I469" s="73">
        <f t="shared" si="93"/>
        <v>5.6162277411101782E-5</v>
      </c>
      <c r="J469" s="73">
        <f t="shared" si="89"/>
        <v>5.603034106055651E-5</v>
      </c>
      <c r="K469" s="3">
        <f t="shared" si="91"/>
        <v>5.609630923582915E-5</v>
      </c>
      <c r="L469" s="79">
        <f t="shared" si="92"/>
        <v>8.0195107118294612E-2</v>
      </c>
    </row>
    <row r="470" spans="1:12">
      <c r="A470" s="4">
        <v>1.244</v>
      </c>
      <c r="B470" s="4">
        <f t="shared" si="94"/>
        <v>0.92399999999999993</v>
      </c>
      <c r="C470" s="6">
        <f t="shared" si="95"/>
        <v>6.5104346217200337</v>
      </c>
      <c r="E470" s="4">
        <v>0.92400000000000004</v>
      </c>
      <c r="F470" s="72">
        <f t="shared" si="96"/>
        <v>4.070484581497797</v>
      </c>
      <c r="G470" s="72">
        <f t="shared" si="97"/>
        <v>2.8818619303173403</v>
      </c>
      <c r="H470" s="73">
        <f t="shared" si="90"/>
        <v>5.603034106055646E-2</v>
      </c>
      <c r="I470" s="73">
        <f t="shared" si="93"/>
        <v>5.603034106055651E-5</v>
      </c>
      <c r="J470" s="73">
        <f t="shared" si="89"/>
        <v>5.5898749652276994E-5</v>
      </c>
      <c r="K470" s="3">
        <f t="shared" si="91"/>
        <v>5.5964545356416752E-5</v>
      </c>
      <c r="L470" s="79">
        <f t="shared" si="92"/>
        <v>8.025107166365103E-2</v>
      </c>
    </row>
    <row r="471" spans="1:12">
      <c r="A471" s="4">
        <v>1.2450000000000001</v>
      </c>
      <c r="B471" s="4">
        <f t="shared" si="94"/>
        <v>0.92500000000000004</v>
      </c>
      <c r="C471" s="6">
        <f t="shared" si="95"/>
        <v>6.5041955945262995</v>
      </c>
      <c r="E471" s="4">
        <v>0.92500000000000004</v>
      </c>
      <c r="F471" s="72">
        <f t="shared" si="96"/>
        <v>4.0748898678414101</v>
      </c>
      <c r="G471" s="72">
        <f t="shared" si="97"/>
        <v>2.8842132666512605</v>
      </c>
      <c r="H471" s="73">
        <f t="shared" si="90"/>
        <v>5.5898749652276945E-2</v>
      </c>
      <c r="I471" s="73">
        <f t="shared" si="93"/>
        <v>5.5898749652276994E-5</v>
      </c>
      <c r="J471" s="73">
        <f t="shared" si="89"/>
        <v>5.5767502164532758E-5</v>
      </c>
      <c r="K471" s="3">
        <f t="shared" si="91"/>
        <v>5.5833125908404876E-5</v>
      </c>
      <c r="L471" s="79">
        <f t="shared" si="92"/>
        <v>8.030690478955943E-2</v>
      </c>
    </row>
    <row r="472" spans="1:12">
      <c r="A472" s="4">
        <v>1.246</v>
      </c>
      <c r="B472" s="4">
        <f t="shared" si="94"/>
        <v>0.92599999999999993</v>
      </c>
      <c r="C472" s="6">
        <f t="shared" si="95"/>
        <v>6.4979665596239782</v>
      </c>
      <c r="E472" s="4">
        <v>0.92600000000000005</v>
      </c>
      <c r="F472" s="72">
        <f t="shared" si="96"/>
        <v>4.0792951541850222</v>
      </c>
      <c r="G472" s="72">
        <f t="shared" si="97"/>
        <v>2.8865639777398227</v>
      </c>
      <c r="H472" s="73">
        <f t="shared" si="90"/>
        <v>5.576750216453271E-2</v>
      </c>
      <c r="I472" s="73">
        <f t="shared" si="93"/>
        <v>5.5767502164532758E-5</v>
      </c>
      <c r="J472" s="73">
        <f t="shared" si="89"/>
        <v>5.5636597579082796E-5</v>
      </c>
      <c r="K472" s="3">
        <f t="shared" si="91"/>
        <v>5.5702049871807777E-5</v>
      </c>
      <c r="L472" s="79">
        <f t="shared" si="92"/>
        <v>8.0362606839431236E-2</v>
      </c>
    </row>
    <row r="473" spans="1:12">
      <c r="A473" s="4">
        <v>1.2470000000000001</v>
      </c>
      <c r="B473" s="4">
        <f t="shared" si="94"/>
        <v>0.92700000000000005</v>
      </c>
      <c r="C473" s="6">
        <f t="shared" si="95"/>
        <v>6.4917474952675542</v>
      </c>
      <c r="E473" s="4">
        <v>0.92700000000000005</v>
      </c>
      <c r="F473" s="72">
        <f t="shared" si="96"/>
        <v>4.0837004405286343</v>
      </c>
      <c r="G473" s="72">
        <f t="shared" si="97"/>
        <v>2.8889140644242275</v>
      </c>
      <c r="H473" s="73">
        <f t="shared" si="90"/>
        <v>5.5636597579082743E-2</v>
      </c>
      <c r="I473" s="73">
        <f t="shared" si="93"/>
        <v>5.5636597579082796E-5</v>
      </c>
      <c r="J473" s="73">
        <f t="shared" si="89"/>
        <v>5.5506034881161483E-5</v>
      </c>
      <c r="K473" s="3">
        <f t="shared" si="91"/>
        <v>5.557131623012214E-5</v>
      </c>
      <c r="L473" s="79">
        <f t="shared" si="92"/>
        <v>8.0418178155661352E-2</v>
      </c>
    </row>
    <row r="474" spans="1:12">
      <c r="A474" s="4">
        <v>1.248</v>
      </c>
      <c r="B474" s="4">
        <f t="shared" si="94"/>
        <v>0.92799999999999994</v>
      </c>
      <c r="C474" s="6">
        <f t="shared" si="95"/>
        <v>6.4855383797729456</v>
      </c>
      <c r="E474" s="4">
        <v>0.92800000000000005</v>
      </c>
      <c r="F474" s="72">
        <f t="shared" si="96"/>
        <v>4.0881057268722465</v>
      </c>
      <c r="G474" s="72">
        <f t="shared" si="97"/>
        <v>2.8912635275436402</v>
      </c>
      <c r="H474" s="73">
        <f t="shared" si="90"/>
        <v>5.5506034881161431E-2</v>
      </c>
      <c r="I474" s="73">
        <f t="shared" si="93"/>
        <v>5.5506034881161483E-5</v>
      </c>
      <c r="J474" s="73">
        <f t="shared" si="89"/>
        <v>5.5375813059465035E-5</v>
      </c>
      <c r="K474" s="3">
        <f t="shared" si="91"/>
        <v>5.5440923970313262E-5</v>
      </c>
      <c r="L474" s="79">
        <f t="shared" si="92"/>
        <v>8.0473619079631659E-2</v>
      </c>
    </row>
    <row r="475" spans="1:12">
      <c r="A475" s="4">
        <v>1.2490000000000001</v>
      </c>
      <c r="B475" s="4">
        <f t="shared" si="94"/>
        <v>0.92900000000000005</v>
      </c>
      <c r="C475" s="6">
        <f t="shared" si="95"/>
        <v>6.479339191517254</v>
      </c>
      <c r="E475" s="4">
        <v>0.92900000000000005</v>
      </c>
      <c r="F475" s="72">
        <f t="shared" si="96"/>
        <v>4.0925110132158595</v>
      </c>
      <c r="G475" s="72">
        <f t="shared" si="97"/>
        <v>2.8936123679351931</v>
      </c>
      <c r="H475" s="73">
        <f t="shared" si="90"/>
        <v>5.5375813059464984E-2</v>
      </c>
      <c r="I475" s="73">
        <f t="shared" si="93"/>
        <v>5.5375813059465035E-5</v>
      </c>
      <c r="J475" s="73">
        <f t="shared" si="89"/>
        <v>5.5245931106137528E-5</v>
      </c>
      <c r="K475" s="3">
        <f t="shared" si="91"/>
        <v>5.5310872082801282E-5</v>
      </c>
      <c r="L475" s="79">
        <f t="shared" si="92"/>
        <v>8.0528929951714456E-2</v>
      </c>
    </row>
    <row r="476" spans="1:12">
      <c r="A476" s="4">
        <v>1.25</v>
      </c>
      <c r="B476" s="4">
        <f t="shared" si="94"/>
        <v>0.92999999999999994</v>
      </c>
      <c r="C476" s="6">
        <f t="shared" si="95"/>
        <v>6.4731499089385567</v>
      </c>
      <c r="E476" s="4">
        <v>0.93</v>
      </c>
      <c r="F476" s="72">
        <f t="shared" si="96"/>
        <v>4.0969162995594717</v>
      </c>
      <c r="G476" s="72">
        <f t="shared" si="97"/>
        <v>2.8959605864339943</v>
      </c>
      <c r="H476" s="73">
        <f t="shared" si="90"/>
        <v>5.5245931106137479E-2</v>
      </c>
      <c r="I476" s="73">
        <f t="shared" si="93"/>
        <v>5.5245931106137528E-5</v>
      </c>
      <c r="J476" s="73">
        <f t="shared" si="89"/>
        <v>5.5116388016757056E-5</v>
      </c>
      <c r="K476" s="3">
        <f t="shared" si="91"/>
        <v>5.5181159561447292E-5</v>
      </c>
      <c r="L476" s="79">
        <f t="shared" si="92"/>
        <v>8.0584111111275905E-2</v>
      </c>
    </row>
    <row r="477" spans="1:12">
      <c r="A477" s="4">
        <v>1.2509999999999999</v>
      </c>
      <c r="B477" s="4">
        <f t="shared" si="94"/>
        <v>0.93099999999999983</v>
      </c>
      <c r="C477" s="6">
        <f t="shared" si="95"/>
        <v>6.4669705105356687</v>
      </c>
      <c r="E477" s="4">
        <v>0.93100000000000005</v>
      </c>
      <c r="F477" s="72">
        <f t="shared" si="96"/>
        <v>4.1013215859030838</v>
      </c>
      <c r="G477" s="72">
        <f t="shared" si="97"/>
        <v>2.8983081838731382</v>
      </c>
      <c r="H477" s="73">
        <f t="shared" si="90"/>
        <v>5.5116388016757008E-2</v>
      </c>
      <c r="I477" s="73">
        <f t="shared" si="93"/>
        <v>5.5116388016757056E-5</v>
      </c>
      <c r="J477" s="73">
        <f t="shared" si="89"/>
        <v>5.4987182790322274E-5</v>
      </c>
      <c r="K477" s="3">
        <f t="shared" si="91"/>
        <v>5.5051785403539662E-5</v>
      </c>
      <c r="L477" s="79">
        <f t="shared" si="92"/>
        <v>8.0639162896679439E-2</v>
      </c>
    </row>
    <row r="478" spans="1:12">
      <c r="A478" s="4">
        <v>1.252</v>
      </c>
      <c r="B478" s="4">
        <f t="shared" si="94"/>
        <v>0.93199999999999994</v>
      </c>
      <c r="C478" s="6">
        <f t="shared" si="95"/>
        <v>6.4608009748679285</v>
      </c>
      <c r="E478" s="4">
        <v>0.93200000000000005</v>
      </c>
      <c r="F478" s="72">
        <f t="shared" si="96"/>
        <v>4.105726872246696</v>
      </c>
      <c r="G478" s="72">
        <f t="shared" si="97"/>
        <v>2.9006551610837068</v>
      </c>
      <c r="H478" s="73">
        <f t="shared" si="90"/>
        <v>5.4987182790322227E-2</v>
      </c>
      <c r="I478" s="73">
        <f t="shared" si="93"/>
        <v>5.4987182790322274E-5</v>
      </c>
      <c r="J478" s="73">
        <f t="shared" si="89"/>
        <v>5.4858314429238643E-5</v>
      </c>
      <c r="K478" s="3">
        <f t="shared" si="91"/>
        <v>5.4922748609780462E-5</v>
      </c>
      <c r="L478" s="79">
        <f t="shared" si="92"/>
        <v>8.0694085645289224E-2</v>
      </c>
    </row>
    <row r="479" spans="1:12">
      <c r="A479" s="4">
        <v>1.2529999999999999</v>
      </c>
      <c r="B479" s="4">
        <f t="shared" si="94"/>
        <v>0.93299999999999983</v>
      </c>
      <c r="C479" s="6">
        <f t="shared" si="95"/>
        <v>6.4546412805549789</v>
      </c>
      <c r="E479" s="4">
        <v>0.93300000000000005</v>
      </c>
      <c r="F479" s="72">
        <f t="shared" si="96"/>
        <v>4.1101321585903081</v>
      </c>
      <c r="G479" s="72">
        <f t="shared" si="97"/>
        <v>2.9030015188947811</v>
      </c>
      <c r="H479" s="73">
        <f t="shared" si="90"/>
        <v>5.4858314429238594E-2</v>
      </c>
      <c r="I479" s="73">
        <f t="shared" si="93"/>
        <v>5.4858314429238643E-5</v>
      </c>
      <c r="J479" s="73">
        <f t="shared" si="89"/>
        <v>5.4729781939304868E-5</v>
      </c>
      <c r="K479" s="3">
        <f t="shared" si="91"/>
        <v>5.4794048184271756E-5</v>
      </c>
      <c r="L479" s="79">
        <f t="shared" si="92"/>
        <v>8.0748879693473496E-2</v>
      </c>
    </row>
    <row r="480" spans="1:12">
      <c r="A480" s="4">
        <v>1.254</v>
      </c>
      <c r="B480" s="4">
        <f t="shared" si="94"/>
        <v>0.93399999999999994</v>
      </c>
      <c r="C480" s="6">
        <f t="shared" si="95"/>
        <v>6.4484914062765339</v>
      </c>
      <c r="E480" s="4">
        <v>0.93400000000000005</v>
      </c>
      <c r="F480" s="72">
        <f t="shared" si="96"/>
        <v>4.1145374449339212</v>
      </c>
      <c r="G480" s="72">
        <f t="shared" si="97"/>
        <v>2.905347258133447</v>
      </c>
      <c r="H480" s="73">
        <f t="shared" si="90"/>
        <v>5.472978193930482E-2</v>
      </c>
      <c r="I480" s="73">
        <f t="shared" si="93"/>
        <v>5.4729781939304868E-5</v>
      </c>
      <c r="J480" s="73">
        <f t="shared" si="89"/>
        <v>5.4601584329699605E-5</v>
      </c>
      <c r="K480" s="3">
        <f t="shared" si="91"/>
        <v>5.4665683134502233E-5</v>
      </c>
      <c r="L480" s="79">
        <f t="shared" si="92"/>
        <v>8.0803545376607999E-2</v>
      </c>
    </row>
    <row r="481" spans="1:12">
      <c r="A481" s="4">
        <v>1.2549999999999999</v>
      </c>
      <c r="B481" s="4">
        <f t="shared" si="94"/>
        <v>0.93499999999999983</v>
      </c>
      <c r="C481" s="6">
        <f t="shared" si="95"/>
        <v>6.4423513307721754</v>
      </c>
      <c r="E481" s="4">
        <v>0.93500000000000005</v>
      </c>
      <c r="F481" s="72">
        <f t="shared" si="96"/>
        <v>4.1189427312775333</v>
      </c>
      <c r="G481" s="72">
        <f t="shared" si="97"/>
        <v>2.9076923796247991</v>
      </c>
      <c r="H481" s="73">
        <f t="shared" si="90"/>
        <v>5.4601584329699554E-2</v>
      </c>
      <c r="I481" s="73">
        <f t="shared" si="93"/>
        <v>5.4601584329699605E-5</v>
      </c>
      <c r="J481" s="73">
        <f t="shared" si="89"/>
        <v>5.4473720612967767E-5</v>
      </c>
      <c r="K481" s="3">
        <f t="shared" si="91"/>
        <v>5.4537652471333686E-5</v>
      </c>
      <c r="L481" s="79">
        <f t="shared" si="92"/>
        <v>8.0858083029079333E-2</v>
      </c>
    </row>
    <row r="482" spans="1:12">
      <c r="A482" s="4">
        <v>1.256</v>
      </c>
      <c r="B482" s="4">
        <f t="shared" si="94"/>
        <v>0.93599999999999994</v>
      </c>
      <c r="C482" s="6">
        <f t="shared" si="95"/>
        <v>6.4362210328411162</v>
      </c>
      <c r="E482" s="4">
        <v>0.93600000000000005</v>
      </c>
      <c r="F482" s="72">
        <f t="shared" si="96"/>
        <v>4.1233480176211454</v>
      </c>
      <c r="G482" s="72">
        <f t="shared" si="97"/>
        <v>2.9100368841919528</v>
      </c>
      <c r="H482" s="73">
        <f t="shared" si="90"/>
        <v>5.4473720612967721E-2</v>
      </c>
      <c r="I482" s="73">
        <f t="shared" si="93"/>
        <v>5.4473720612967767E-5</v>
      </c>
      <c r="J482" s="73">
        <f t="shared" si="89"/>
        <v>5.4346189805007341E-5</v>
      </c>
      <c r="K482" s="3">
        <f t="shared" si="91"/>
        <v>5.4409955208987551E-5</v>
      </c>
      <c r="L482" s="79">
        <f t="shared" si="92"/>
        <v>8.091249298428832E-2</v>
      </c>
    </row>
    <row r="483" spans="1:12">
      <c r="A483" s="4">
        <v>1.2569999999999999</v>
      </c>
      <c r="B483" s="4">
        <f t="shared" si="94"/>
        <v>0.93699999999999983</v>
      </c>
      <c r="C483" s="6">
        <f t="shared" si="95"/>
        <v>6.4301004913420012</v>
      </c>
      <c r="E483" s="4">
        <v>0.93700000000000006</v>
      </c>
      <c r="F483" s="72">
        <f t="shared" si="96"/>
        <v>4.1277533039647576</v>
      </c>
      <c r="G483" s="72">
        <f t="shared" si="97"/>
        <v>2.9123807726560482</v>
      </c>
      <c r="H483" s="73">
        <f t="shared" si="90"/>
        <v>5.4346189805007293E-2</v>
      </c>
      <c r="I483" s="73">
        <f t="shared" si="93"/>
        <v>5.434618980500131E-5</v>
      </c>
      <c r="J483" s="73">
        <f t="shared" si="89"/>
        <v>5.4218990925050011E-5</v>
      </c>
      <c r="K483" s="3">
        <f t="shared" si="91"/>
        <v>5.4282590365025657E-5</v>
      </c>
      <c r="L483" s="79">
        <f t="shared" si="92"/>
        <v>8.0966775574653344E-2</v>
      </c>
    </row>
    <row r="484" spans="1:12">
      <c r="A484" s="4">
        <v>1.258</v>
      </c>
      <c r="B484" s="4">
        <f t="shared" si="94"/>
        <v>0.93799999999999994</v>
      </c>
      <c r="C484" s="6">
        <f t="shared" si="95"/>
        <v>6.423989685192673</v>
      </c>
      <c r="E484" s="4">
        <v>0.93799999999999994</v>
      </c>
      <c r="F484" s="72">
        <f t="shared" si="96"/>
        <v>4.1321585903083697</v>
      </c>
      <c r="G484" s="72">
        <f t="shared" si="97"/>
        <v>2.9147240458362571</v>
      </c>
      <c r="H484" s="73">
        <f t="shared" si="90"/>
        <v>5.4218990925055985E-2</v>
      </c>
      <c r="I484" s="73">
        <f t="shared" si="93"/>
        <v>5.4218990925056035E-5</v>
      </c>
      <c r="J484" s="73">
        <f t="shared" si="89"/>
        <v>5.4092122995678092E-5</v>
      </c>
      <c r="K484" s="3">
        <f t="shared" si="91"/>
        <v>5.4155556960367067E-5</v>
      </c>
      <c r="L484" s="79">
        <f t="shared" si="92"/>
        <v>8.102093113161371E-2</v>
      </c>
    </row>
    <row r="485" spans="1:12">
      <c r="A485" s="4">
        <v>1.2589999999999999</v>
      </c>
      <c r="B485" s="4">
        <f t="shared" si="94"/>
        <v>0.93899999999999983</v>
      </c>
      <c r="C485" s="6">
        <f t="shared" si="95"/>
        <v>6.417888593369975</v>
      </c>
      <c r="E485" s="4">
        <v>0.93899999999999995</v>
      </c>
      <c r="F485" s="72">
        <f t="shared" si="96"/>
        <v>4.1365638766519819</v>
      </c>
      <c r="G485" s="72">
        <f t="shared" si="97"/>
        <v>2.9170667045497893</v>
      </c>
      <c r="H485" s="73">
        <f t="shared" si="90"/>
        <v>5.4092122995678046E-2</v>
      </c>
      <c r="I485" s="73">
        <f t="shared" si="93"/>
        <v>5.4092122995678092E-5</v>
      </c>
      <c r="J485" s="73">
        <f t="shared" si="89"/>
        <v>5.3965585042751009E-5</v>
      </c>
      <c r="K485" s="3">
        <f t="shared" si="91"/>
        <v>5.4028854019214551E-5</v>
      </c>
      <c r="L485" s="79">
        <f t="shared" si="92"/>
        <v>8.1074959985632924E-2</v>
      </c>
    </row>
    <row r="486" spans="1:12">
      <c r="A486" s="4">
        <v>1.26</v>
      </c>
      <c r="B486" s="4">
        <f t="shared" si="94"/>
        <v>0.94</v>
      </c>
      <c r="C486" s="6">
        <f t="shared" si="95"/>
        <v>6.4117971949095152</v>
      </c>
      <c r="E486" s="4">
        <v>0.94</v>
      </c>
      <c r="F486" s="72">
        <f t="shared" si="96"/>
        <v>4.140969162995594</v>
      </c>
      <c r="G486" s="72">
        <f t="shared" si="97"/>
        <v>2.9194087496119021</v>
      </c>
      <c r="H486" s="73">
        <f t="shared" si="90"/>
        <v>5.3965585042750959E-2</v>
      </c>
      <c r="I486" s="73">
        <f t="shared" si="93"/>
        <v>5.3965585042751009E-5</v>
      </c>
      <c r="J486" s="73">
        <f t="shared" si="89"/>
        <v>5.3839376095452535E-5</v>
      </c>
      <c r="K486" s="3">
        <f t="shared" si="91"/>
        <v>5.3902480569101772E-5</v>
      </c>
      <c r="L486" s="79">
        <f t="shared" si="92"/>
        <v>8.1128862466202031E-2</v>
      </c>
    </row>
    <row r="487" spans="1:12">
      <c r="A487" s="4">
        <v>1.2609999999999999</v>
      </c>
      <c r="B487" s="4">
        <f t="shared" si="94"/>
        <v>0.94099999999999984</v>
      </c>
      <c r="C487" s="6">
        <f t="shared" si="95"/>
        <v>6.4057154689054778</v>
      </c>
      <c r="E487" s="4">
        <v>0.94099999999999995</v>
      </c>
      <c r="F487" s="72">
        <f t="shared" si="96"/>
        <v>4.1453744493392071</v>
      </c>
      <c r="G487" s="72">
        <f t="shared" si="97"/>
        <v>2.921750181835904</v>
      </c>
      <c r="H487" s="73">
        <f t="shared" si="90"/>
        <v>5.3839376095452487E-2</v>
      </c>
      <c r="I487" s="73">
        <f t="shared" si="93"/>
        <v>5.3839376095452535E-5</v>
      </c>
      <c r="J487" s="73">
        <f t="shared" si="89"/>
        <v>5.3713495186247671E-5</v>
      </c>
      <c r="K487" s="3">
        <f t="shared" si="91"/>
        <v>5.3776435640850103E-5</v>
      </c>
      <c r="L487" s="79">
        <f t="shared" si="92"/>
        <v>8.118263890184288E-2</v>
      </c>
    </row>
    <row r="488" spans="1:12">
      <c r="A488" s="4">
        <v>1.262</v>
      </c>
      <c r="B488" s="4">
        <f t="shared" si="94"/>
        <v>0.94199999999999995</v>
      </c>
      <c r="C488" s="6">
        <f t="shared" si="95"/>
        <v>6.3996433945103863</v>
      </c>
      <c r="E488" s="4">
        <v>0.94199999999999995</v>
      </c>
      <c r="F488" s="72">
        <f t="shared" si="96"/>
        <v>4.1497797356828192</v>
      </c>
      <c r="G488" s="72">
        <f t="shared" si="97"/>
        <v>2.924091002033161</v>
      </c>
      <c r="H488" s="73">
        <f t="shared" si="90"/>
        <v>5.3713495186247621E-2</v>
      </c>
      <c r="I488" s="73">
        <f t="shared" si="93"/>
        <v>5.3713495186247671E-5</v>
      </c>
      <c r="J488" s="73">
        <f t="shared" si="89"/>
        <v>5.3587941350875512E-5</v>
      </c>
      <c r="K488" s="3">
        <f t="shared" si="91"/>
        <v>5.3650718268561588E-5</v>
      </c>
      <c r="L488" s="79">
        <f t="shared" si="92"/>
        <v>8.1236289620111438E-2</v>
      </c>
    </row>
    <row r="489" spans="1:12">
      <c r="A489" s="4">
        <v>1.2629999999999999</v>
      </c>
      <c r="B489" s="4">
        <f t="shared" si="94"/>
        <v>0.94299999999999984</v>
      </c>
      <c r="C489" s="6">
        <f t="shared" si="95"/>
        <v>6.3935809509349149</v>
      </c>
      <c r="E489" s="4">
        <v>0.94299999999999995</v>
      </c>
      <c r="F489" s="72">
        <f t="shared" si="96"/>
        <v>4.1541850220264314</v>
      </c>
      <c r="G489" s="72">
        <f t="shared" si="97"/>
        <v>2.9264312110131061</v>
      </c>
      <c r="H489" s="73">
        <f t="shared" si="90"/>
        <v>5.3587941350875468E-2</v>
      </c>
      <c r="I489" s="73">
        <f t="shared" si="93"/>
        <v>5.3587941350875512E-5</v>
      </c>
      <c r="J489" s="73">
        <f t="shared" si="89"/>
        <v>5.3462713628336346E-5</v>
      </c>
      <c r="K489" s="3">
        <f t="shared" si="91"/>
        <v>5.3525327489605929E-5</v>
      </c>
      <c r="L489" s="79">
        <f t="shared" si="92"/>
        <v>8.1289814947601041E-2</v>
      </c>
    </row>
    <row r="490" spans="1:12">
      <c r="A490" s="4">
        <v>1.264</v>
      </c>
      <c r="B490" s="4">
        <f t="shared" si="94"/>
        <v>0.94399999999999995</v>
      </c>
      <c r="C490" s="6">
        <f t="shared" si="95"/>
        <v>6.3875281174476557</v>
      </c>
      <c r="E490" s="4">
        <v>0.94399999999999995</v>
      </c>
      <c r="F490" s="72">
        <f t="shared" si="96"/>
        <v>4.1585903083700435</v>
      </c>
      <c r="G490" s="72">
        <f t="shared" si="97"/>
        <v>2.9287708095832463</v>
      </c>
      <c r="H490" s="73">
        <f t="shared" si="90"/>
        <v>5.3462713628336302E-2</v>
      </c>
      <c r="I490" s="73">
        <f t="shared" si="93"/>
        <v>5.3462713628336346E-5</v>
      </c>
      <c r="J490" s="73">
        <f t="shared" si="89"/>
        <v>5.3337811060878887E-5</v>
      </c>
      <c r="K490" s="3">
        <f t="shared" si="91"/>
        <v>5.3400262344607616E-5</v>
      </c>
      <c r="L490" s="79">
        <f t="shared" si="92"/>
        <v>8.1343215209945655E-2</v>
      </c>
    </row>
    <row r="491" spans="1:12">
      <c r="A491" s="4">
        <v>1.2649999999999999</v>
      </c>
      <c r="B491" s="4">
        <f t="shared" si="94"/>
        <v>0.94499999999999984</v>
      </c>
      <c r="C491" s="6">
        <f t="shared" si="95"/>
        <v>6.3814848733749319</v>
      </c>
      <c r="E491" s="4">
        <v>0.94499999999999995</v>
      </c>
      <c r="F491" s="72">
        <f t="shared" si="96"/>
        <v>4.1629955947136557</v>
      </c>
      <c r="G491" s="72">
        <f t="shared" si="97"/>
        <v>2.9311097985491661</v>
      </c>
      <c r="H491" s="73">
        <f t="shared" si="90"/>
        <v>5.3337811060878842E-2</v>
      </c>
      <c r="I491" s="73">
        <f t="shared" si="93"/>
        <v>5.3337811060878887E-5</v>
      </c>
      <c r="J491" s="73">
        <f t="shared" si="89"/>
        <v>5.3213232693987478E-5</v>
      </c>
      <c r="K491" s="3">
        <f t="shared" si="91"/>
        <v>5.3275521877433183E-5</v>
      </c>
      <c r="L491" s="79">
        <f t="shared" si="92"/>
        <v>8.139649073182309E-2</v>
      </c>
    </row>
    <row r="492" spans="1:12">
      <c r="A492" s="4">
        <v>1.266</v>
      </c>
      <c r="B492" s="4">
        <f t="shared" si="94"/>
        <v>0.94599999999999995</v>
      </c>
      <c r="C492" s="6">
        <f t="shared" si="95"/>
        <v>6.375451198100567</v>
      </c>
      <c r="E492" s="4">
        <v>0.94599999999999995</v>
      </c>
      <c r="F492" s="72">
        <f t="shared" si="96"/>
        <v>4.1674008810572687</v>
      </c>
      <c r="G492" s="72">
        <f t="shared" si="97"/>
        <v>2.9334481787145346</v>
      </c>
      <c r="H492" s="73">
        <f t="shared" si="90"/>
        <v>5.3213232693987429E-2</v>
      </c>
      <c r="I492" s="73">
        <f t="shared" si="93"/>
        <v>5.3213232693987478E-5</v>
      </c>
      <c r="J492" s="73">
        <f t="shared" si="89"/>
        <v>5.3088977576369149E-5</v>
      </c>
      <c r="K492" s="3">
        <f t="shared" si="91"/>
        <v>5.3151105135178314E-5</v>
      </c>
      <c r="L492" s="79">
        <f t="shared" si="92"/>
        <v>8.144964183695827E-2</v>
      </c>
    </row>
    <row r="493" spans="1:12">
      <c r="A493" s="4">
        <v>1.2669999999999999</v>
      </c>
      <c r="B493" s="4">
        <f t="shared" si="94"/>
        <v>0.94699999999999984</v>
      </c>
      <c r="C493" s="6">
        <f t="shared" si="95"/>
        <v>6.3694270710657035</v>
      </c>
      <c r="E493" s="4">
        <v>0.94699999999999995</v>
      </c>
      <c r="F493" s="72">
        <f t="shared" si="96"/>
        <v>4.1718061674008808</v>
      </c>
      <c r="G493" s="72">
        <f t="shared" si="97"/>
        <v>2.9357859508811153</v>
      </c>
      <c r="H493" s="73">
        <f t="shared" si="90"/>
        <v>5.3088977576369101E-2</v>
      </c>
      <c r="I493" s="73">
        <f t="shared" si="93"/>
        <v>5.3088977576369149E-5</v>
      </c>
      <c r="J493" s="73">
        <f t="shared" si="89"/>
        <v>5.2965044759941222E-5</v>
      </c>
      <c r="K493" s="3">
        <f t="shared" si="91"/>
        <v>5.3027011168155185E-5</v>
      </c>
      <c r="L493" s="79">
        <f t="shared" si="92"/>
        <v>8.1502668848126431E-2</v>
      </c>
    </row>
    <row r="494" spans="1:12">
      <c r="A494" s="4">
        <v>1.268</v>
      </c>
      <c r="B494" s="4">
        <f t="shared" si="94"/>
        <v>0.94799999999999995</v>
      </c>
      <c r="C494" s="6">
        <f t="shared" si="95"/>
        <v>6.3634124717685667</v>
      </c>
      <c r="E494" s="4">
        <v>0.94799999999999995</v>
      </c>
      <c r="F494" s="72">
        <f t="shared" si="96"/>
        <v>4.176211453744493</v>
      </c>
      <c r="G494" s="72">
        <f t="shared" si="97"/>
        <v>2.9381231158487675</v>
      </c>
      <c r="H494" s="73">
        <f t="shared" si="90"/>
        <v>5.2965044759941175E-2</v>
      </c>
      <c r="I494" s="73">
        <f t="shared" si="93"/>
        <v>5.2965044759941222E-5</v>
      </c>
      <c r="J494" s="73">
        <f t="shared" si="89"/>
        <v>5.2841433299818339E-5</v>
      </c>
      <c r="K494" s="3">
        <f t="shared" si="91"/>
        <v>5.2903239029879784E-5</v>
      </c>
      <c r="L494" s="79">
        <f t="shared" si="92"/>
        <v>8.1555572087156317E-2</v>
      </c>
    </row>
    <row r="495" spans="1:12">
      <c r="A495" s="4">
        <v>1.2689999999999999</v>
      </c>
      <c r="B495" s="4">
        <f t="shared" si="94"/>
        <v>0.94899999999999984</v>
      </c>
      <c r="C495" s="6">
        <f t="shared" si="95"/>
        <v>6.357407379764286</v>
      </c>
      <c r="E495" s="4">
        <v>0.94899999999999995</v>
      </c>
      <c r="F495" s="72">
        <f t="shared" si="96"/>
        <v>4.1806167400881051</v>
      </c>
      <c r="G495" s="72">
        <f t="shared" si="97"/>
        <v>2.9404596744154592</v>
      </c>
      <c r="H495" s="73">
        <f t="shared" si="90"/>
        <v>5.2841433299818295E-2</v>
      </c>
      <c r="I495" s="73">
        <f t="shared" si="93"/>
        <v>5.2841433299818339E-5</v>
      </c>
      <c r="J495" s="73">
        <f t="shared" si="89"/>
        <v>5.2718142254300142E-5</v>
      </c>
      <c r="K495" s="3">
        <f t="shared" si="91"/>
        <v>5.2779787777059241E-5</v>
      </c>
      <c r="L495" s="79">
        <f t="shared" si="92"/>
        <v>8.1608351874933371E-2</v>
      </c>
    </row>
    <row r="496" spans="1:12">
      <c r="A496" s="4">
        <v>1.27</v>
      </c>
      <c r="B496" s="4">
        <f t="shared" si="94"/>
        <v>0.95</v>
      </c>
      <c r="C496" s="6">
        <f t="shared" si="95"/>
        <v>6.3514117746646743</v>
      </c>
      <c r="E496" s="4">
        <v>0.95</v>
      </c>
      <c r="F496" s="72">
        <f t="shared" si="96"/>
        <v>4.1850220264317182</v>
      </c>
      <c r="G496" s="72">
        <f t="shared" si="97"/>
        <v>2.9427956273772682</v>
      </c>
      <c r="H496" s="73">
        <f t="shared" si="90"/>
        <v>5.2718142254300097E-2</v>
      </c>
      <c r="I496" s="73">
        <f t="shared" si="93"/>
        <v>5.2718142254300142E-5</v>
      </c>
      <c r="J496" s="73">
        <f t="shared" si="89"/>
        <v>5.2595170684858758E-5</v>
      </c>
      <c r="K496" s="3">
        <f t="shared" si="91"/>
        <v>5.2656656469579453E-5</v>
      </c>
      <c r="L496" s="79">
        <f t="shared" si="92"/>
        <v>8.1661008531402957E-2</v>
      </c>
    </row>
    <row r="497" spans="1:12">
      <c r="A497" s="4">
        <v>1.2709999999999999</v>
      </c>
      <c r="B497" s="4">
        <f t="shared" si="94"/>
        <v>0.95099999999999985</v>
      </c>
      <c r="C497" s="6">
        <f t="shared" si="95"/>
        <v>6.3454256361380343</v>
      </c>
      <c r="E497" s="4">
        <v>0.95099999999999996</v>
      </c>
      <c r="F497" s="72">
        <f t="shared" si="96"/>
        <v>4.1894273127753303</v>
      </c>
      <c r="G497" s="72">
        <f t="shared" si="97"/>
        <v>2.945130975528389</v>
      </c>
      <c r="H497" s="73">
        <f t="shared" si="90"/>
        <v>5.2595170684858708E-2</v>
      </c>
      <c r="I497" s="73">
        <f t="shared" si="93"/>
        <v>5.2595170684858758E-5</v>
      </c>
      <c r="J497" s="73">
        <f t="shared" si="89"/>
        <v>5.2472517656126076E-5</v>
      </c>
      <c r="K497" s="3">
        <f t="shared" si="91"/>
        <v>5.2533844170492413E-5</v>
      </c>
      <c r="L497" s="79">
        <f t="shared" si="92"/>
        <v>8.1713542375573447E-2</v>
      </c>
    </row>
    <row r="498" spans="1:12">
      <c r="A498" s="4">
        <v>1.272</v>
      </c>
      <c r="B498" s="4">
        <f t="shared" si="94"/>
        <v>0.95199999999999996</v>
      </c>
      <c r="C498" s="6">
        <f t="shared" si="95"/>
        <v>6.3394489439089448</v>
      </c>
      <c r="E498" s="4">
        <v>0.95199999999999996</v>
      </c>
      <c r="F498" s="72">
        <f t="shared" si="96"/>
        <v>4.1938325991189425</v>
      </c>
      <c r="G498" s="72">
        <f t="shared" si="97"/>
        <v>2.9474657196611438</v>
      </c>
      <c r="H498" s="73">
        <f t="shared" si="90"/>
        <v>5.2472517656126032E-2</v>
      </c>
      <c r="I498" s="73">
        <f t="shared" si="93"/>
        <v>5.2472517656126076E-5</v>
      </c>
      <c r="J498" s="73">
        <f t="shared" si="89"/>
        <v>5.2350182235881725E-5</v>
      </c>
      <c r="K498" s="3">
        <f t="shared" si="91"/>
        <v>5.24113499460039E-5</v>
      </c>
      <c r="L498" s="79">
        <f t="shared" si="92"/>
        <v>8.1765953725519452E-2</v>
      </c>
    </row>
    <row r="499" spans="1:12">
      <c r="A499" s="4">
        <v>1.2729999999999999</v>
      </c>
      <c r="B499" s="4">
        <f t="shared" si="94"/>
        <v>0.95299999999999985</v>
      </c>
      <c r="C499" s="6">
        <f t="shared" si="95"/>
        <v>6.3334816777580745</v>
      </c>
      <c r="E499" s="4">
        <v>0.95299999999999996</v>
      </c>
      <c r="F499" s="72">
        <f t="shared" si="96"/>
        <v>4.1982378854625546</v>
      </c>
      <c r="G499" s="72">
        <f t="shared" si="97"/>
        <v>2.949799860565983</v>
      </c>
      <c r="H499" s="73">
        <f t="shared" si="90"/>
        <v>5.2350182235881677E-2</v>
      </c>
      <c r="I499" s="73">
        <f t="shared" si="93"/>
        <v>5.2350182235881725E-5</v>
      </c>
      <c r="J499" s="73">
        <f t="shared" si="89"/>
        <v>5.2228163495040364E-5</v>
      </c>
      <c r="K499" s="3">
        <f t="shared" si="91"/>
        <v>5.2289172865461041E-5</v>
      </c>
      <c r="L499" s="79">
        <f t="shared" si="92"/>
        <v>8.1818242898384907E-2</v>
      </c>
    </row>
    <row r="500" spans="1:12">
      <c r="A500" s="4">
        <v>1.274</v>
      </c>
      <c r="B500" s="4">
        <f t="shared" si="94"/>
        <v>0.95399999999999996</v>
      </c>
      <c r="C500" s="6">
        <f t="shared" si="95"/>
        <v>6.327523817521965</v>
      </c>
      <c r="E500" s="4">
        <v>0.95399999999999996</v>
      </c>
      <c r="F500" s="72">
        <f t="shared" si="96"/>
        <v>4.2026431718061668</v>
      </c>
      <c r="G500" s="72">
        <f t="shared" si="97"/>
        <v>2.9521333990314966</v>
      </c>
      <c r="H500" s="73">
        <f t="shared" si="90"/>
        <v>5.2228163495040315E-2</v>
      </c>
      <c r="I500" s="73">
        <f t="shared" si="93"/>
        <v>5.2228163495040364E-5</v>
      </c>
      <c r="J500" s="73">
        <f t="shared" si="89"/>
        <v>5.210646050763965E-5</v>
      </c>
      <c r="K500" s="3">
        <f t="shared" si="91"/>
        <v>5.216731200134001E-5</v>
      </c>
      <c r="L500" s="79">
        <f t="shared" si="92"/>
        <v>8.1870410210386241E-2</v>
      </c>
    </row>
    <row r="501" spans="1:12">
      <c r="A501" s="4">
        <v>1.2749999999999999</v>
      </c>
      <c r="B501" s="4">
        <f t="shared" si="94"/>
        <v>0.95499999999999985</v>
      </c>
      <c r="C501" s="6">
        <f t="shared" si="95"/>
        <v>6.3215753430928494</v>
      </c>
      <c r="E501" s="4">
        <v>0.95499999999999996</v>
      </c>
      <c r="F501" s="72">
        <f t="shared" si="96"/>
        <v>4.2070484581497798</v>
      </c>
      <c r="G501" s="72">
        <f t="shared" si="97"/>
        <v>2.9544663358444172</v>
      </c>
      <c r="H501" s="73">
        <f t="shared" si="90"/>
        <v>5.2106460507639604E-2</v>
      </c>
      <c r="I501" s="73">
        <f t="shared" si="93"/>
        <v>5.210646050763965E-5</v>
      </c>
      <c r="J501" s="73">
        <f t="shared" si="89"/>
        <v>5.1985072350827929E-5</v>
      </c>
      <c r="K501" s="3">
        <f t="shared" si="91"/>
        <v>5.2045766429233793E-5</v>
      </c>
      <c r="L501" s="79">
        <f t="shared" si="92"/>
        <v>8.1922455976815481E-2</v>
      </c>
    </row>
    <row r="502" spans="1:12">
      <c r="A502" s="4">
        <v>1.276</v>
      </c>
      <c r="B502" s="4">
        <f t="shared" si="94"/>
        <v>0.95599999999999996</v>
      </c>
      <c r="C502" s="6">
        <f t="shared" si="95"/>
        <v>6.3156362344184327</v>
      </c>
      <c r="E502" s="4">
        <v>0.95599999999999996</v>
      </c>
      <c r="F502" s="72">
        <f t="shared" si="96"/>
        <v>4.2114537444933919</v>
      </c>
      <c r="G502" s="72">
        <f t="shared" si="97"/>
        <v>2.9567986717896271</v>
      </c>
      <c r="H502" s="73">
        <f t="shared" si="90"/>
        <v>5.1985072350827881E-2</v>
      </c>
      <c r="I502" s="73">
        <f t="shared" si="93"/>
        <v>5.1985072350827929E-5</v>
      </c>
      <c r="J502" s="73">
        <f t="shared" si="89"/>
        <v>5.1863998104852133E-5</v>
      </c>
      <c r="K502" s="3">
        <f t="shared" si="91"/>
        <v>5.1924535227840035E-5</v>
      </c>
      <c r="L502" s="79">
        <f t="shared" si="92"/>
        <v>8.1974380512043324E-2</v>
      </c>
    </row>
    <row r="503" spans="1:12">
      <c r="A503" s="4">
        <v>1.2769999999999999</v>
      </c>
      <c r="B503" s="4">
        <f t="shared" si="94"/>
        <v>0.95699999999999985</v>
      </c>
      <c r="C503" s="6">
        <f t="shared" si="95"/>
        <v>6.3097064715017144</v>
      </c>
      <c r="E503" s="4">
        <v>0.95699999999999996</v>
      </c>
      <c r="F503" s="72">
        <f t="shared" si="96"/>
        <v>4.2158590308370041</v>
      </c>
      <c r="G503" s="72">
        <f t="shared" si="97"/>
        <v>2.9591304076501634</v>
      </c>
      <c r="H503" s="73">
        <f t="shared" si="90"/>
        <v>5.1863998104852087E-2</v>
      </c>
      <c r="I503" s="73">
        <f t="shared" si="93"/>
        <v>5.1863998104852133E-5</v>
      </c>
      <c r="J503" s="73">
        <f t="shared" si="89"/>
        <v>5.1743236853045324E-5</v>
      </c>
      <c r="K503" s="3">
        <f t="shared" si="91"/>
        <v>5.1803617478948728E-5</v>
      </c>
      <c r="L503" s="79">
        <f t="shared" si="92"/>
        <v>8.202618412952227E-2</v>
      </c>
    </row>
    <row r="504" spans="1:12">
      <c r="A504" s="4">
        <v>1.278</v>
      </c>
      <c r="B504" s="4">
        <f t="shared" si="94"/>
        <v>0.95799999999999996</v>
      </c>
      <c r="C504" s="6">
        <f t="shared" si="95"/>
        <v>6.303786034400777</v>
      </c>
      <c r="E504" s="4">
        <v>0.95799999999999996</v>
      </c>
      <c r="F504" s="72">
        <f t="shared" si="96"/>
        <v>4.2202643171806162</v>
      </c>
      <c r="G504" s="72">
        <f t="shared" si="97"/>
        <v>2.9614615442072307</v>
      </c>
      <c r="H504" s="73">
        <f t="shared" si="90"/>
        <v>5.1743236853045278E-2</v>
      </c>
      <c r="I504" s="73">
        <f t="shared" si="93"/>
        <v>5.1743236853045324E-5</v>
      </c>
      <c r="J504" s="73">
        <f t="shared" si="89"/>
        <v>5.1622787681815208E-5</v>
      </c>
      <c r="K504" s="3">
        <f t="shared" si="91"/>
        <v>5.1683012267430262E-5</v>
      </c>
      <c r="L504" s="79">
        <f t="shared" si="92"/>
        <v>8.2077867141789704E-2</v>
      </c>
    </row>
    <row r="505" spans="1:12">
      <c r="A505" s="4">
        <v>1.2789999999999999</v>
      </c>
      <c r="B505" s="4">
        <f t="shared" si="94"/>
        <v>0.95899999999999985</v>
      </c>
      <c r="C505" s="6">
        <f t="shared" si="95"/>
        <v>6.2978749032286006</v>
      </c>
      <c r="E505" s="4">
        <v>0.95899999999999996</v>
      </c>
      <c r="F505" s="72">
        <f t="shared" si="96"/>
        <v>4.2246696035242284</v>
      </c>
      <c r="G505" s="72">
        <f t="shared" si="97"/>
        <v>2.9637920822401966</v>
      </c>
      <c r="H505" s="73">
        <f t="shared" si="90"/>
        <v>5.1622787681815163E-2</v>
      </c>
      <c r="I505" s="73">
        <f t="shared" si="93"/>
        <v>5.1622787681815208E-5</v>
      </c>
      <c r="J505" s="73">
        <f t="shared" si="89"/>
        <v>5.1502649680631595E-5</v>
      </c>
      <c r="K505" s="3">
        <f t="shared" si="91"/>
        <v>5.1562718681223398E-5</v>
      </c>
      <c r="L505" s="79">
        <f t="shared" si="92"/>
        <v>8.2129429860470921E-2</v>
      </c>
    </row>
    <row r="506" spans="1:12">
      <c r="A506" s="4">
        <v>1.28</v>
      </c>
      <c r="B506" s="4">
        <f t="shared" si="94"/>
        <v>0.96</v>
      </c>
      <c r="C506" s="6">
        <f t="shared" si="95"/>
        <v>6.2919730581528599</v>
      </c>
      <c r="E506" s="4">
        <v>0.96</v>
      </c>
      <c r="F506" s="72">
        <f t="shared" si="96"/>
        <v>4.2290748898678414</v>
      </c>
      <c r="G506" s="72">
        <f t="shared" si="97"/>
        <v>2.9661220225266076</v>
      </c>
      <c r="H506" s="73">
        <f t="shared" si="90"/>
        <v>5.1502649680631549E-2</v>
      </c>
      <c r="I506" s="73">
        <f t="shared" si="93"/>
        <v>5.1502649680631595E-5</v>
      </c>
      <c r="J506" s="73">
        <f t="shared" si="89"/>
        <v>5.1382821942014807E-5</v>
      </c>
      <c r="K506" s="3">
        <f t="shared" si="91"/>
        <v>5.1442735811323201E-5</v>
      </c>
      <c r="L506" s="79">
        <f t="shared" si="92"/>
        <v>8.2180872596282248E-2</v>
      </c>
    </row>
    <row r="507" spans="1:12">
      <c r="A507" s="4">
        <v>1.2809999999999999</v>
      </c>
      <c r="B507" s="4">
        <f t="shared" si="94"/>
        <v>0.96099999999999985</v>
      </c>
      <c r="C507" s="6">
        <f t="shared" si="95"/>
        <v>6.2860804793957374</v>
      </c>
      <c r="E507" s="4">
        <v>0.96099999999999997</v>
      </c>
      <c r="F507" s="72">
        <f t="shared" si="96"/>
        <v>4.2334801762114536</v>
      </c>
      <c r="G507" s="72">
        <f t="shared" si="97"/>
        <v>2.9684513658421885</v>
      </c>
      <c r="H507" s="73">
        <f t="shared" si="90"/>
        <v>5.138282194201476E-2</v>
      </c>
      <c r="I507" s="73">
        <f t="shared" si="93"/>
        <v>5.1382821942014807E-5</v>
      </c>
      <c r="J507" s="73">
        <f t="shared" ref="J507:J570" si="98">(E508-E507)*H508</f>
        <v>5.1263303561523527E-5</v>
      </c>
      <c r="K507" s="3">
        <f t="shared" si="91"/>
        <v>5.1323062751769164E-5</v>
      </c>
      <c r="L507" s="79">
        <f t="shared" si="92"/>
        <v>8.2232195659034016E-2</v>
      </c>
    </row>
    <row r="508" spans="1:12">
      <c r="A508" s="4">
        <v>1.282</v>
      </c>
      <c r="B508" s="4">
        <f t="shared" si="94"/>
        <v>0.96199999999999997</v>
      </c>
      <c r="C508" s="6">
        <f t="shared" si="95"/>
        <v>6.2801971472337215</v>
      </c>
      <c r="E508" s="4">
        <v>0.96199999999999997</v>
      </c>
      <c r="F508" s="72">
        <f t="shared" si="96"/>
        <v>4.2378854625550657</v>
      </c>
      <c r="G508" s="72">
        <f t="shared" si="97"/>
        <v>2.9707801129608535</v>
      </c>
      <c r="H508" s="73">
        <f t="shared" ref="H508:H571" si="99">EXP(-G508)</f>
        <v>5.1263303561523484E-2</v>
      </c>
      <c r="I508" s="73">
        <f t="shared" si="93"/>
        <v>5.1263303561523527E-5</v>
      </c>
      <c r="J508" s="73">
        <f t="shared" si="98"/>
        <v>5.1144093637743125E-5</v>
      </c>
      <c r="K508" s="3">
        <f t="shared" ref="K508:K571" si="100">(I508+J508)/2</f>
        <v>5.1203698599633326E-5</v>
      </c>
      <c r="L508" s="79">
        <f t="shared" si="92"/>
        <v>8.2283399357633652E-2</v>
      </c>
    </row>
    <row r="509" spans="1:12">
      <c r="A509" s="4">
        <v>1.2829999999999999</v>
      </c>
      <c r="B509" s="4">
        <f t="shared" si="94"/>
        <v>0.96299999999999986</v>
      </c>
      <c r="C509" s="6">
        <f t="shared" si="95"/>
        <v>6.2743230419974267</v>
      </c>
      <c r="E509" s="4">
        <v>0.96299999999999997</v>
      </c>
      <c r="F509" s="72">
        <f t="shared" si="96"/>
        <v>4.2422907488986779</v>
      </c>
      <c r="G509" s="72">
        <f t="shared" si="97"/>
        <v>2.9731082646547096</v>
      </c>
      <c r="H509" s="73">
        <f t="shared" si="99"/>
        <v>5.1144093637743082E-2</v>
      </c>
      <c r="I509" s="73">
        <f t="shared" si="93"/>
        <v>5.1144093637743125E-5</v>
      </c>
      <c r="J509" s="73">
        <f t="shared" si="98"/>
        <v>5.1025191272273878E-5</v>
      </c>
      <c r="K509" s="3">
        <f t="shared" si="100"/>
        <v>5.1084642455008505E-5</v>
      </c>
      <c r="L509" s="79">
        <f t="shared" ref="L509:L572" si="101">K509+L508</f>
        <v>8.2334484000088665E-2</v>
      </c>
    </row>
    <row r="510" spans="1:12">
      <c r="A510" s="4">
        <v>1.284</v>
      </c>
      <c r="B510" s="4">
        <f t="shared" si="94"/>
        <v>0.96399999999999997</v>
      </c>
      <c r="C510" s="6">
        <f t="shared" si="95"/>
        <v>6.2684581440713867</v>
      </c>
      <c r="E510" s="4">
        <v>0.96399999999999997</v>
      </c>
      <c r="F510" s="72">
        <f t="shared" si="96"/>
        <v>4.2466960352422909</v>
      </c>
      <c r="G510" s="72">
        <f t="shared" si="97"/>
        <v>2.9754358216940613</v>
      </c>
      <c r="H510" s="73">
        <f t="shared" si="99"/>
        <v>5.1025191272273833E-2</v>
      </c>
      <c r="I510" s="73">
        <f t="shared" si="93"/>
        <v>5.1025191272273878E-5</v>
      </c>
      <c r="J510" s="73">
        <f t="shared" si="98"/>
        <v>5.0906595569719027E-5</v>
      </c>
      <c r="K510" s="3">
        <f t="shared" si="100"/>
        <v>5.0965893420996456E-5</v>
      </c>
      <c r="L510" s="79">
        <f t="shared" si="101"/>
        <v>8.2385449893509655E-2</v>
      </c>
    </row>
    <row r="511" spans="1:12">
      <c r="A511" s="4">
        <v>1.2849999999999999</v>
      </c>
      <c r="B511" s="4">
        <f t="shared" si="94"/>
        <v>0.96499999999999986</v>
      </c>
      <c r="C511" s="6">
        <f t="shared" si="95"/>
        <v>6.2626024338938837</v>
      </c>
      <c r="E511" s="4">
        <v>0.96499999999999997</v>
      </c>
      <c r="F511" s="72">
        <f t="shared" si="96"/>
        <v>4.251101321585903</v>
      </c>
      <c r="G511" s="72">
        <f t="shared" si="97"/>
        <v>2.977762784847422</v>
      </c>
      <c r="H511" s="73">
        <f t="shared" si="99"/>
        <v>5.0906595569718979E-2</v>
      </c>
      <c r="I511" s="73">
        <f t="shared" ref="I511:I574" si="102">(E512-E511)*H511</f>
        <v>5.0906595569719027E-5</v>
      </c>
      <c r="J511" s="73">
        <f t="shared" si="98"/>
        <v>5.0788305637673328E-5</v>
      </c>
      <c r="K511" s="3">
        <f t="shared" si="100"/>
        <v>5.0847450603696178E-5</v>
      </c>
      <c r="L511" s="79">
        <f t="shared" si="101"/>
        <v>8.2436297344113355E-2</v>
      </c>
    </row>
    <row r="512" spans="1:12">
      <c r="A512" s="4">
        <v>1.286</v>
      </c>
      <c r="B512" s="4">
        <f t="shared" si="94"/>
        <v>0.96599999999999997</v>
      </c>
      <c r="C512" s="6">
        <f t="shared" si="95"/>
        <v>6.2567558919567361</v>
      </c>
      <c r="E512" s="4">
        <v>0.96599999999999997</v>
      </c>
      <c r="F512" s="72">
        <f t="shared" si="96"/>
        <v>4.2555066079295152</v>
      </c>
      <c r="G512" s="72">
        <f t="shared" si="97"/>
        <v>2.9800891548815143</v>
      </c>
      <c r="H512" s="73">
        <f t="shared" si="99"/>
        <v>5.0788305637673281E-2</v>
      </c>
      <c r="I512" s="73">
        <f t="shared" si="102"/>
        <v>5.0788305637673328E-5</v>
      </c>
      <c r="J512" s="73">
        <f t="shared" si="98"/>
        <v>5.067032058671132E-5</v>
      </c>
      <c r="K512" s="3">
        <f t="shared" si="100"/>
        <v>5.0729313112192324E-5</v>
      </c>
      <c r="L512" s="79">
        <f t="shared" si="101"/>
        <v>8.2487026657225543E-2</v>
      </c>
    </row>
    <row r="513" spans="1:12">
      <c r="A513" s="4">
        <v>1.2869999999999999</v>
      </c>
      <c r="B513" s="4">
        <f t="shared" si="94"/>
        <v>0.96699999999999986</v>
      </c>
      <c r="C513" s="6">
        <f t="shared" si="95"/>
        <v>6.2509184988051318</v>
      </c>
      <c r="E513" s="4">
        <v>0.96699999999999997</v>
      </c>
      <c r="F513" s="72">
        <f t="shared" si="96"/>
        <v>4.2599118942731273</v>
      </c>
      <c r="G513" s="72">
        <f t="shared" si="97"/>
        <v>2.9824149325612792</v>
      </c>
      <c r="H513" s="73">
        <f t="shared" si="99"/>
        <v>5.0670320586711275E-2</v>
      </c>
      <c r="I513" s="73">
        <f t="shared" si="102"/>
        <v>5.067032058671132E-5</v>
      </c>
      <c r="J513" s="73">
        <f t="shared" si="98"/>
        <v>5.0552639530375814E-5</v>
      </c>
      <c r="K513" s="3">
        <f t="shared" si="100"/>
        <v>5.061148005854357E-5</v>
      </c>
      <c r="L513" s="79">
        <f t="shared" si="101"/>
        <v>8.2537638137284083E-2</v>
      </c>
    </row>
    <row r="514" spans="1:12">
      <c r="A514" s="4">
        <v>1.288</v>
      </c>
      <c r="B514" s="4">
        <f t="shared" si="94"/>
        <v>0.96799999999999997</v>
      </c>
      <c r="C514" s="6">
        <f t="shared" si="95"/>
        <v>6.2450902350374236</v>
      </c>
      <c r="E514" s="4">
        <v>0.96799999999999997</v>
      </c>
      <c r="F514" s="72">
        <f t="shared" si="96"/>
        <v>4.2643171806167395</v>
      </c>
      <c r="G514" s="72">
        <f t="shared" si="97"/>
        <v>2.9847401186498801</v>
      </c>
      <c r="H514" s="73">
        <f t="shared" si="99"/>
        <v>5.0552639530375768E-2</v>
      </c>
      <c r="I514" s="73">
        <f t="shared" si="102"/>
        <v>5.0552639530375814E-5</v>
      </c>
      <c r="J514" s="73">
        <f t="shared" si="98"/>
        <v>5.0435261585166174E-5</v>
      </c>
      <c r="K514" s="3">
        <f t="shared" si="100"/>
        <v>5.0493950557770997E-5</v>
      </c>
      <c r="L514" s="79">
        <f t="shared" si="101"/>
        <v>8.2588132087841853E-2</v>
      </c>
    </row>
    <row r="515" spans="1:12">
      <c r="A515" s="4">
        <v>1.2889999999999999</v>
      </c>
      <c r="B515" s="4">
        <f t="shared" si="94"/>
        <v>0.96899999999999986</v>
      </c>
      <c r="C515" s="6">
        <f t="shared" si="95"/>
        <v>6.2392710813049552</v>
      </c>
      <c r="E515" s="4">
        <v>0.96899999999999997</v>
      </c>
      <c r="F515" s="72">
        <f t="shared" si="96"/>
        <v>4.2687224669603525</v>
      </c>
      <c r="G515" s="72">
        <f t="shared" si="97"/>
        <v>2.9870647139087128</v>
      </c>
      <c r="H515" s="73">
        <f t="shared" si="99"/>
        <v>5.0435261585166126E-2</v>
      </c>
      <c r="I515" s="73">
        <f t="shared" si="102"/>
        <v>5.0435261585166174E-5</v>
      </c>
      <c r="J515" s="73">
        <f t="shared" si="98"/>
        <v>5.0318185870527223E-5</v>
      </c>
      <c r="K515" s="3">
        <f t="shared" si="100"/>
        <v>5.0376723727846702E-5</v>
      </c>
      <c r="L515" s="79">
        <f t="shared" si="101"/>
        <v>8.26385088115697E-2</v>
      </c>
    </row>
    <row r="516" spans="1:12">
      <c r="A516" s="4">
        <v>1.29</v>
      </c>
      <c r="B516" s="4">
        <f t="shared" si="94"/>
        <v>0.97</v>
      </c>
      <c r="C516" s="6">
        <f t="shared" si="95"/>
        <v>6.2334610183118615</v>
      </c>
      <c r="E516" s="4">
        <v>0.97</v>
      </c>
      <c r="F516" s="72">
        <f t="shared" si="96"/>
        <v>4.2731277533039647</v>
      </c>
      <c r="G516" s="72">
        <f t="shared" si="97"/>
        <v>2.9893887190974038</v>
      </c>
      <c r="H516" s="73">
        <f t="shared" si="99"/>
        <v>5.031818587052718E-2</v>
      </c>
      <c r="I516" s="73">
        <f t="shared" si="102"/>
        <v>5.0318185870527223E-5</v>
      </c>
      <c r="J516" s="73">
        <f t="shared" si="98"/>
        <v>5.0201411508837391E-5</v>
      </c>
      <c r="K516" s="3">
        <f t="shared" si="100"/>
        <v>5.0259798689682311E-5</v>
      </c>
      <c r="L516" s="79">
        <f t="shared" si="101"/>
        <v>8.2688768610259381E-2</v>
      </c>
    </row>
    <row r="517" spans="1:12">
      <c r="A517" s="4">
        <v>1.2909999999999999</v>
      </c>
      <c r="B517" s="4">
        <f t="shared" si="94"/>
        <v>0.97099999999999986</v>
      </c>
      <c r="C517" s="6">
        <f t="shared" si="95"/>
        <v>6.2276600268148981</v>
      </c>
      <c r="E517" s="4">
        <v>0.97099999999999997</v>
      </c>
      <c r="F517" s="72">
        <f t="shared" si="96"/>
        <v>4.2775330396475768</v>
      </c>
      <c r="G517" s="72">
        <f t="shared" si="97"/>
        <v>2.9917121349738256</v>
      </c>
      <c r="H517" s="73">
        <f t="shared" si="99"/>
        <v>5.0201411508837349E-2</v>
      </c>
      <c r="I517" s="73">
        <f t="shared" si="102"/>
        <v>5.0201411508837391E-5</v>
      </c>
      <c r="J517" s="73">
        <f t="shared" si="98"/>
        <v>5.0084937625397649E-5</v>
      </c>
      <c r="K517" s="3">
        <f t="shared" si="100"/>
        <v>5.014317456711752E-5</v>
      </c>
      <c r="L517" s="79">
        <f t="shared" si="101"/>
        <v>8.2738911784826494E-2</v>
      </c>
    </row>
    <row r="518" spans="1:12">
      <c r="A518" s="4">
        <v>1.292</v>
      </c>
      <c r="B518" s="4">
        <f t="shared" si="94"/>
        <v>0.97199999999999998</v>
      </c>
      <c r="C518" s="6">
        <f t="shared" si="95"/>
        <v>6.2218680876232462</v>
      </c>
      <c r="E518" s="4">
        <v>0.97199999999999998</v>
      </c>
      <c r="F518" s="72">
        <f t="shared" si="96"/>
        <v>4.281938325991189</v>
      </c>
      <c r="G518" s="72">
        <f t="shared" si="97"/>
        <v>2.9940349622940956</v>
      </c>
      <c r="H518" s="73">
        <f t="shared" si="99"/>
        <v>5.0084937625397605E-2</v>
      </c>
      <c r="I518" s="73">
        <f t="shared" si="102"/>
        <v>5.0084937625397649E-5</v>
      </c>
      <c r="J518" s="73">
        <f t="shared" si="98"/>
        <v>4.9968763348420105E-5</v>
      </c>
      <c r="K518" s="3">
        <f t="shared" si="100"/>
        <v>5.0026850486908877E-5</v>
      </c>
      <c r="L518" s="79">
        <f t="shared" si="101"/>
        <v>8.2788938635313405E-2</v>
      </c>
    </row>
    <row r="519" spans="1:12">
      <c r="A519" s="4">
        <v>1.2929999999999999</v>
      </c>
      <c r="B519" s="4">
        <f t="shared" si="94"/>
        <v>0.97299999999999986</v>
      </c>
      <c r="C519" s="6">
        <f t="shared" si="95"/>
        <v>6.2160851815983378</v>
      </c>
      <c r="E519" s="4">
        <v>0.97299999999999998</v>
      </c>
      <c r="F519" s="72">
        <f t="shared" si="96"/>
        <v>4.2863436123348011</v>
      </c>
      <c r="G519" s="72">
        <f t="shared" si="97"/>
        <v>2.9963572018125841</v>
      </c>
      <c r="H519" s="73">
        <f t="shared" si="99"/>
        <v>4.9968763348420063E-2</v>
      </c>
      <c r="I519" s="73">
        <f t="shared" si="102"/>
        <v>4.9968763348420105E-5</v>
      </c>
      <c r="J519" s="73">
        <f t="shared" si="98"/>
        <v>4.9852887809016729E-5</v>
      </c>
      <c r="K519" s="3">
        <f t="shared" si="100"/>
        <v>4.9910825578718414E-5</v>
      </c>
      <c r="L519" s="79">
        <f t="shared" si="101"/>
        <v>8.2838849460892122E-2</v>
      </c>
    </row>
    <row r="520" spans="1:12">
      <c r="A520" s="4">
        <v>1.294</v>
      </c>
      <c r="B520" s="4">
        <f t="shared" si="94"/>
        <v>0.97399999999999998</v>
      </c>
      <c r="C520" s="6">
        <f t="shared" si="95"/>
        <v>6.2103112896536601</v>
      </c>
      <c r="E520" s="4">
        <v>0.97399999999999998</v>
      </c>
      <c r="F520" s="72">
        <f t="shared" si="96"/>
        <v>4.2907488986784141</v>
      </c>
      <c r="G520" s="72">
        <f t="shared" si="97"/>
        <v>2.9986788542819212</v>
      </c>
      <c r="H520" s="73">
        <f t="shared" si="99"/>
        <v>4.9852887809016685E-2</v>
      </c>
      <c r="I520" s="73">
        <f t="shared" si="102"/>
        <v>4.9852887809016729E-5</v>
      </c>
      <c r="J520" s="73">
        <f t="shared" si="98"/>
        <v>4.973731014118813E-5</v>
      </c>
      <c r="K520" s="3">
        <f t="shared" si="100"/>
        <v>4.9795098975102426E-5</v>
      </c>
      <c r="L520" s="79">
        <f t="shared" si="101"/>
        <v>8.2888644559867219E-2</v>
      </c>
    </row>
    <row r="521" spans="1:12">
      <c r="A521" s="4">
        <v>1.2949999999999999</v>
      </c>
      <c r="B521" s="4">
        <f t="shared" si="94"/>
        <v>0.97499999999999987</v>
      </c>
      <c r="C521" s="6">
        <f t="shared" si="95"/>
        <v>6.2045463927545921</v>
      </c>
      <c r="E521" s="4">
        <v>0.97499999999999998</v>
      </c>
      <c r="F521" s="72">
        <f t="shared" si="96"/>
        <v>4.2951541850220263</v>
      </c>
      <c r="G521" s="72">
        <f t="shared" si="97"/>
        <v>3.0009999204530011</v>
      </c>
      <c r="H521" s="73">
        <f t="shared" si="99"/>
        <v>4.9737310141188089E-2</v>
      </c>
      <c r="I521" s="73">
        <f t="shared" si="102"/>
        <v>4.973731014118813E-5</v>
      </c>
      <c r="J521" s="73">
        <f t="shared" si="98"/>
        <v>4.9622029481812418E-5</v>
      </c>
      <c r="K521" s="3">
        <f t="shared" si="100"/>
        <v>4.9679669811500274E-5</v>
      </c>
      <c r="L521" s="79">
        <f t="shared" si="101"/>
        <v>8.2938324229678714E-2</v>
      </c>
    </row>
    <row r="522" spans="1:12">
      <c r="A522" s="4">
        <v>1.296</v>
      </c>
      <c r="B522" s="4">
        <f t="shared" si="94"/>
        <v>0.97599999999999998</v>
      </c>
      <c r="C522" s="6">
        <f t="shared" si="95"/>
        <v>6.1987904719182039</v>
      </c>
      <c r="E522" s="4">
        <v>0.97599999999999998</v>
      </c>
      <c r="F522" s="72">
        <f t="shared" si="96"/>
        <v>4.2995594713656384</v>
      </c>
      <c r="G522" s="72">
        <f t="shared" si="97"/>
        <v>3.0033204010749892</v>
      </c>
      <c r="H522" s="73">
        <f t="shared" si="99"/>
        <v>4.9622029481812373E-2</v>
      </c>
      <c r="I522" s="73">
        <f t="shared" si="102"/>
        <v>4.9622029481812418E-5</v>
      </c>
      <c r="J522" s="73">
        <f t="shared" si="98"/>
        <v>4.9507044970634135E-5</v>
      </c>
      <c r="K522" s="3">
        <f t="shared" si="100"/>
        <v>4.956453722622328E-5</v>
      </c>
      <c r="L522" s="79">
        <f t="shared" si="101"/>
        <v>8.2987888766904938E-2</v>
      </c>
    </row>
    <row r="523" spans="1:12">
      <c r="A523" s="4">
        <v>1.2969999999999999</v>
      </c>
      <c r="B523" s="4">
        <f t="shared" si="94"/>
        <v>0.97699999999999987</v>
      </c>
      <c r="C523" s="6">
        <f t="shared" si="95"/>
        <v>6.1930435082130959</v>
      </c>
      <c r="E523" s="4">
        <v>0.97699999999999998</v>
      </c>
      <c r="F523" s="72">
        <f t="shared" si="96"/>
        <v>4.3039647577092506</v>
      </c>
      <c r="G523" s="72">
        <f t="shared" si="97"/>
        <v>3.0056402968953257</v>
      </c>
      <c r="H523" s="73">
        <f t="shared" si="99"/>
        <v>4.9507044970634094E-2</v>
      </c>
      <c r="I523" s="73">
        <f t="shared" si="102"/>
        <v>4.9507044970634135E-5</v>
      </c>
      <c r="J523" s="73">
        <f t="shared" si="98"/>
        <v>4.9392355750253065E-5</v>
      </c>
      <c r="K523" s="3">
        <f t="shared" si="100"/>
        <v>4.9449700360443597E-5</v>
      </c>
      <c r="L523" s="79">
        <f t="shared" si="101"/>
        <v>8.3037338467265381E-2</v>
      </c>
    </row>
    <row r="524" spans="1:12">
      <c r="A524" s="4">
        <v>1.298</v>
      </c>
      <c r="B524" s="4">
        <f t="shared" ref="B524:B587" si="103">A524-$C$6</f>
        <v>0.97799999999999998</v>
      </c>
      <c r="C524" s="6">
        <f t="shared" ref="C524:C587" si="104">2*$C$3/(A524-2*$C$6)*L524</f>
        <v>6.1873054827592009</v>
      </c>
      <c r="E524" s="4">
        <v>0.97799999999999998</v>
      </c>
      <c r="F524" s="72">
        <f t="shared" ref="F524:F587" si="105">E524/$C$4</f>
        <v>4.3083700440528636</v>
      </c>
      <c r="G524" s="72">
        <f t="shared" ref="G524:G587" si="106">F524^$C$5</f>
        <v>3.0079596086597351</v>
      </c>
      <c r="H524" s="73">
        <f t="shared" si="99"/>
        <v>4.9392355750253018E-2</v>
      </c>
      <c r="I524" s="73">
        <f t="shared" si="102"/>
        <v>4.9392355750253065E-5</v>
      </c>
      <c r="J524" s="73">
        <f t="shared" si="98"/>
        <v>4.9277960966113456E-5</v>
      </c>
      <c r="K524" s="3">
        <f t="shared" si="100"/>
        <v>4.9335158358183257E-5</v>
      </c>
      <c r="L524" s="79">
        <f t="shared" si="101"/>
        <v>8.3086673625623567E-2</v>
      </c>
    </row>
    <row r="525" spans="1:12">
      <c r="A525" s="4">
        <v>1.2989999999999999</v>
      </c>
      <c r="B525" s="4">
        <f t="shared" si="103"/>
        <v>0.97899999999999987</v>
      </c>
      <c r="C525" s="6">
        <f t="shared" si="104"/>
        <v>6.1815763767276231</v>
      </c>
      <c r="E525" s="4">
        <v>0.97899999999999998</v>
      </c>
      <c r="F525" s="72">
        <f t="shared" si="105"/>
        <v>4.3127753303964758</v>
      </c>
      <c r="G525" s="72">
        <f t="shared" si="106"/>
        <v>3.0102783371122257</v>
      </c>
      <c r="H525" s="73">
        <f t="shared" si="99"/>
        <v>4.9277960966113414E-2</v>
      </c>
      <c r="I525" s="73">
        <f t="shared" si="102"/>
        <v>4.9277960966113456E-5</v>
      </c>
      <c r="J525" s="73">
        <f t="shared" si="98"/>
        <v>4.9163859766492765E-5</v>
      </c>
      <c r="K525" s="3">
        <f t="shared" si="100"/>
        <v>4.9220910366303114E-5</v>
      </c>
      <c r="L525" s="79">
        <f t="shared" si="101"/>
        <v>8.3135894535989865E-2</v>
      </c>
    </row>
    <row r="526" spans="1:12">
      <c r="A526" s="4">
        <v>1.3</v>
      </c>
      <c r="B526" s="4">
        <f t="shared" si="103"/>
        <v>0.98</v>
      </c>
      <c r="C526" s="6">
        <f t="shared" si="104"/>
        <v>6.1758561713404445</v>
      </c>
      <c r="E526" s="4">
        <v>0.98</v>
      </c>
      <c r="F526" s="72">
        <f t="shared" si="105"/>
        <v>4.3171806167400879</v>
      </c>
      <c r="G526" s="72">
        <f t="shared" si="106"/>
        <v>3.0125964829951029</v>
      </c>
      <c r="H526" s="73">
        <f t="shared" si="99"/>
        <v>4.9163859766492721E-2</v>
      </c>
      <c r="I526" s="73">
        <f t="shared" si="102"/>
        <v>4.9163859766492765E-5</v>
      </c>
      <c r="J526" s="73">
        <f t="shared" si="98"/>
        <v>4.9050051302490908E-5</v>
      </c>
      <c r="K526" s="3">
        <f t="shared" si="100"/>
        <v>4.9106955534491836E-5</v>
      </c>
      <c r="L526" s="79">
        <f t="shared" si="101"/>
        <v>8.3185001491524357E-2</v>
      </c>
    </row>
    <row r="527" spans="1:12">
      <c r="A527" s="4">
        <v>1.3009999999999999</v>
      </c>
      <c r="B527" s="4">
        <f t="shared" si="103"/>
        <v>0.98099999999999987</v>
      </c>
      <c r="C527" s="6">
        <f t="shared" si="104"/>
        <v>6.1701448478705627</v>
      </c>
      <c r="E527" s="4">
        <v>0.98099999999999998</v>
      </c>
      <c r="F527" s="72">
        <f t="shared" si="105"/>
        <v>4.3215859030837001</v>
      </c>
      <c r="G527" s="72">
        <f t="shared" si="106"/>
        <v>3.0149140470489701</v>
      </c>
      <c r="H527" s="73">
        <f t="shared" si="99"/>
        <v>4.9050051302490863E-2</v>
      </c>
      <c r="I527" s="73">
        <f t="shared" si="102"/>
        <v>4.9050051302490908E-5</v>
      </c>
      <c r="J527" s="73">
        <f t="shared" si="98"/>
        <v>4.8936534728019527E-5</v>
      </c>
      <c r="K527" s="3">
        <f t="shared" si="100"/>
        <v>4.8993293015255217E-5</v>
      </c>
      <c r="L527" s="79">
        <f t="shared" si="101"/>
        <v>8.3233994784539619E-2</v>
      </c>
    </row>
    <row r="528" spans="1:12">
      <c r="A528" s="4">
        <v>1.302</v>
      </c>
      <c r="B528" s="4">
        <f t="shared" si="103"/>
        <v>0.98199999999999998</v>
      </c>
      <c r="C528" s="6">
        <f t="shared" si="104"/>
        <v>6.1644423876414995</v>
      </c>
      <c r="E528" s="4">
        <v>0.98199999999999998</v>
      </c>
      <c r="F528" s="72">
        <f t="shared" si="105"/>
        <v>4.3259911894273122</v>
      </c>
      <c r="G528" s="72">
        <f t="shared" si="106"/>
        <v>3.0172310300127334</v>
      </c>
      <c r="H528" s="73">
        <f t="shared" si="99"/>
        <v>4.8936534728019482E-2</v>
      </c>
      <c r="I528" s="73">
        <f t="shared" si="102"/>
        <v>4.8936534728019527E-5</v>
      </c>
      <c r="J528" s="73">
        <f t="shared" si="98"/>
        <v>4.8823309199790808E-5</v>
      </c>
      <c r="K528" s="3">
        <f t="shared" si="100"/>
        <v>4.8879921963905168E-5</v>
      </c>
      <c r="L528" s="79">
        <f t="shared" si="101"/>
        <v>8.3282874706503529E-2</v>
      </c>
    </row>
    <row r="529" spans="1:12">
      <c r="A529" s="4">
        <v>1.3029999999999999</v>
      </c>
      <c r="B529" s="4">
        <f t="shared" si="103"/>
        <v>0.98299999999999987</v>
      </c>
      <c r="C529" s="6">
        <f t="shared" si="104"/>
        <v>6.1587487720272431</v>
      </c>
      <c r="E529" s="4">
        <v>0.98299999999999998</v>
      </c>
      <c r="F529" s="72">
        <f t="shared" si="105"/>
        <v>4.3303964757709252</v>
      </c>
      <c r="G529" s="72">
        <f t="shared" si="106"/>
        <v>3.0195474326236127</v>
      </c>
      <c r="H529" s="73">
        <f t="shared" si="99"/>
        <v>4.8823309199790763E-2</v>
      </c>
      <c r="I529" s="73">
        <f t="shared" si="102"/>
        <v>4.8823309199790808E-5</v>
      </c>
      <c r="J529" s="73">
        <f t="shared" si="98"/>
        <v>4.8710373877307138E-5</v>
      </c>
      <c r="K529" s="3">
        <f t="shared" si="100"/>
        <v>4.876684153854897E-5</v>
      </c>
      <c r="L529" s="79">
        <f t="shared" si="101"/>
        <v>8.3331641548042082E-2</v>
      </c>
    </row>
    <row r="530" spans="1:12">
      <c r="A530" s="4">
        <v>1.304</v>
      </c>
      <c r="B530" s="4">
        <f t="shared" si="103"/>
        <v>0.98399999999999999</v>
      </c>
      <c r="C530" s="6">
        <f t="shared" si="104"/>
        <v>6.153063982452057</v>
      </c>
      <c r="E530" s="4">
        <v>0.98399999999999999</v>
      </c>
      <c r="F530" s="72">
        <f t="shared" si="105"/>
        <v>4.3348017621145374</v>
      </c>
      <c r="G530" s="72">
        <f t="shared" si="106"/>
        <v>3.0218632556171401</v>
      </c>
      <c r="H530" s="73">
        <f t="shared" si="99"/>
        <v>4.8710373877307096E-2</v>
      </c>
      <c r="I530" s="73">
        <f t="shared" si="102"/>
        <v>4.8710373877307138E-5</v>
      </c>
      <c r="J530" s="73">
        <f t="shared" si="98"/>
        <v>4.8597727922850166E-5</v>
      </c>
      <c r="K530" s="3">
        <f t="shared" si="100"/>
        <v>4.8654050900078652E-5</v>
      </c>
      <c r="L530" s="79">
        <f t="shared" si="101"/>
        <v>8.3380295598942167E-2</v>
      </c>
    </row>
    <row r="531" spans="1:12">
      <c r="A531" s="4">
        <v>1.3049999999999999</v>
      </c>
      <c r="B531" s="4">
        <f t="shared" si="103"/>
        <v>0.98499999999999988</v>
      </c>
      <c r="C531" s="6">
        <f t="shared" si="104"/>
        <v>6.1473880003903192</v>
      </c>
      <c r="E531" s="4">
        <v>0.98499999999999999</v>
      </c>
      <c r="F531" s="72">
        <f t="shared" si="105"/>
        <v>4.3392070484581495</v>
      </c>
      <c r="G531" s="72">
        <f t="shared" si="106"/>
        <v>3.0241784997271699</v>
      </c>
      <c r="H531" s="73">
        <f t="shared" si="99"/>
        <v>4.8597727922850123E-2</v>
      </c>
      <c r="I531" s="73">
        <f t="shared" si="102"/>
        <v>4.8597727922850166E-5</v>
      </c>
      <c r="J531" s="73">
        <f t="shared" si="98"/>
        <v>4.8485370501470081E-5</v>
      </c>
      <c r="K531" s="3">
        <f t="shared" si="100"/>
        <v>4.854154921216012E-5</v>
      </c>
      <c r="L531" s="79">
        <f t="shared" si="101"/>
        <v>8.3428837148154328E-2</v>
      </c>
    </row>
    <row r="532" spans="1:12">
      <c r="A532" s="4">
        <v>1.306</v>
      </c>
      <c r="B532" s="4">
        <f t="shared" si="103"/>
        <v>0.98599999999999999</v>
      </c>
      <c r="C532" s="6">
        <f t="shared" si="104"/>
        <v>6.1417208073663394</v>
      </c>
      <c r="E532" s="4">
        <v>0.98599999999999999</v>
      </c>
      <c r="F532" s="72">
        <f t="shared" si="105"/>
        <v>4.3436123348017617</v>
      </c>
      <c r="G532" s="72">
        <f t="shared" si="106"/>
        <v>3.0264931656858844</v>
      </c>
      <c r="H532" s="73">
        <f t="shared" si="99"/>
        <v>4.8485370501470039E-2</v>
      </c>
      <c r="I532" s="73">
        <f t="shared" si="102"/>
        <v>4.8485370501470081E-5</v>
      </c>
      <c r="J532" s="73">
        <f t="shared" si="98"/>
        <v>4.8373300780975057E-5</v>
      </c>
      <c r="K532" s="3">
        <f t="shared" si="100"/>
        <v>4.8429335641222572E-5</v>
      </c>
      <c r="L532" s="79">
        <f t="shared" si="101"/>
        <v>8.3477266483795554E-2</v>
      </c>
    </row>
    <row r="533" spans="1:12">
      <c r="A533" s="4">
        <v>1.3069999999999999</v>
      </c>
      <c r="B533" s="4">
        <f t="shared" si="103"/>
        <v>0.98699999999999988</v>
      </c>
      <c r="C533" s="6">
        <f t="shared" si="104"/>
        <v>6.1360623849541955</v>
      </c>
      <c r="E533" s="4">
        <v>0.98699999999999999</v>
      </c>
      <c r="F533" s="72">
        <f t="shared" si="105"/>
        <v>4.3480176211453738</v>
      </c>
      <c r="G533" s="72">
        <f t="shared" si="106"/>
        <v>3.0288072542237994</v>
      </c>
      <c r="H533" s="73">
        <f t="shared" si="99"/>
        <v>4.8373300780975015E-2</v>
      </c>
      <c r="I533" s="73">
        <f t="shared" si="102"/>
        <v>4.8373300780975057E-5</v>
      </c>
      <c r="J533" s="73">
        <f t="shared" si="98"/>
        <v>4.8261517931920853E-5</v>
      </c>
      <c r="K533" s="3">
        <f t="shared" si="100"/>
        <v>4.8317409356447955E-5</v>
      </c>
      <c r="L533" s="79">
        <f t="shared" si="101"/>
        <v>8.3525583893151997E-2</v>
      </c>
    </row>
    <row r="534" spans="1:12">
      <c r="A534" s="4">
        <v>1.3080000000000001</v>
      </c>
      <c r="B534" s="4">
        <f t="shared" si="103"/>
        <v>0.98799999999999999</v>
      </c>
      <c r="C534" s="6">
        <f t="shared" si="104"/>
        <v>6.1304127147775533</v>
      </c>
      <c r="E534" s="4">
        <v>0.98799999999999999</v>
      </c>
      <c r="F534" s="72">
        <f t="shared" si="105"/>
        <v>4.3524229074889869</v>
      </c>
      <c r="G534" s="72">
        <f t="shared" si="106"/>
        <v>3.0311207660697645</v>
      </c>
      <c r="H534" s="73">
        <f t="shared" si="99"/>
        <v>4.8261517931920808E-2</v>
      </c>
      <c r="I534" s="73">
        <f t="shared" si="102"/>
        <v>4.8261517931920853E-5</v>
      </c>
      <c r="J534" s="73">
        <f t="shared" si="98"/>
        <v>4.815002112760002E-5</v>
      </c>
      <c r="K534" s="3">
        <f t="shared" si="100"/>
        <v>4.8205769529760433E-5</v>
      </c>
      <c r="L534" s="79">
        <f t="shared" si="101"/>
        <v>8.3573789662681752E-2</v>
      </c>
    </row>
    <row r="535" spans="1:12">
      <c r="A535" s="4">
        <v>1.3089999999999999</v>
      </c>
      <c r="B535" s="4">
        <f t="shared" si="103"/>
        <v>0.98899999999999988</v>
      </c>
      <c r="C535" s="6">
        <f t="shared" si="104"/>
        <v>6.1247717785095093</v>
      </c>
      <c r="E535" s="4">
        <v>0.98899999999999999</v>
      </c>
      <c r="F535" s="72">
        <f t="shared" si="105"/>
        <v>4.356828193832599</v>
      </c>
      <c r="G535" s="72">
        <f t="shared" si="106"/>
        <v>3.0334337019509756</v>
      </c>
      <c r="H535" s="73">
        <f t="shared" si="99"/>
        <v>4.815002112759998E-2</v>
      </c>
      <c r="I535" s="73">
        <f t="shared" si="102"/>
        <v>4.815002112760002E-5</v>
      </c>
      <c r="J535" s="73">
        <f t="shared" si="98"/>
        <v>4.8038809544031525E-5</v>
      </c>
      <c r="K535" s="3">
        <f t="shared" si="100"/>
        <v>4.8094415335815772E-5</v>
      </c>
      <c r="L535" s="79">
        <f t="shared" si="101"/>
        <v>8.3621884078017572E-2</v>
      </c>
    </row>
    <row r="536" spans="1:12">
      <c r="A536" s="4">
        <v>1.31</v>
      </c>
      <c r="B536" s="4">
        <f t="shared" si="103"/>
        <v>0.99</v>
      </c>
      <c r="C536" s="6">
        <f t="shared" si="104"/>
        <v>6.1191395578724004</v>
      </c>
      <c r="E536" s="4">
        <v>0.99</v>
      </c>
      <c r="F536" s="72">
        <f t="shared" si="105"/>
        <v>4.3612334801762112</v>
      </c>
      <c r="G536" s="72">
        <f t="shared" si="106"/>
        <v>3.0357460625929775</v>
      </c>
      <c r="H536" s="73">
        <f t="shared" si="99"/>
        <v>4.8038809544031481E-2</v>
      </c>
      <c r="I536" s="73">
        <f t="shared" si="102"/>
        <v>4.8038809544031525E-5</v>
      </c>
      <c r="J536" s="73">
        <f t="shared" si="98"/>
        <v>4.7927882359950367E-5</v>
      </c>
      <c r="K536" s="3">
        <f t="shared" si="100"/>
        <v>4.7983345951990949E-5</v>
      </c>
      <c r="L536" s="79">
        <f t="shared" si="101"/>
        <v>8.3669867423969563E-2</v>
      </c>
    </row>
    <row r="537" spans="1:12">
      <c r="A537" s="4">
        <v>1.3109999999999999</v>
      </c>
      <c r="B537" s="4">
        <f t="shared" si="103"/>
        <v>0.99099999999999988</v>
      </c>
      <c r="C537" s="6">
        <f t="shared" si="104"/>
        <v>6.1135160346376587</v>
      </c>
      <c r="E537" s="4">
        <v>0.99099999999999999</v>
      </c>
      <c r="F537" s="72">
        <f t="shared" si="105"/>
        <v>4.3656387665198233</v>
      </c>
      <c r="G537" s="72">
        <f t="shared" si="106"/>
        <v>3.0380578487196681</v>
      </c>
      <c r="H537" s="73">
        <f t="shared" si="99"/>
        <v>4.7927882359950325E-2</v>
      </c>
      <c r="I537" s="73">
        <f t="shared" si="102"/>
        <v>4.7927882359950367E-5</v>
      </c>
      <c r="J537" s="73">
        <f t="shared" si="98"/>
        <v>4.7817238756797136E-5</v>
      </c>
      <c r="K537" s="3">
        <f t="shared" si="100"/>
        <v>4.7872560558373752E-5</v>
      </c>
      <c r="L537" s="79">
        <f t="shared" si="101"/>
        <v>8.3717739984527931E-2</v>
      </c>
    </row>
    <row r="538" spans="1:12">
      <c r="A538" s="4">
        <v>1.3120000000000001</v>
      </c>
      <c r="B538" s="4">
        <f t="shared" si="103"/>
        <v>0.99199999999999999</v>
      </c>
      <c r="C538" s="6">
        <f t="shared" si="104"/>
        <v>6.107901190625622</v>
      </c>
      <c r="E538" s="4">
        <v>0.99199999999999999</v>
      </c>
      <c r="F538" s="72">
        <f t="shared" si="105"/>
        <v>4.3700440528634363</v>
      </c>
      <c r="G538" s="72">
        <f t="shared" si="106"/>
        <v>3.0403690610533056</v>
      </c>
      <c r="H538" s="73">
        <f t="shared" si="99"/>
        <v>4.7817238756797095E-2</v>
      </c>
      <c r="I538" s="73">
        <f t="shared" si="102"/>
        <v>4.7817238756797136E-5</v>
      </c>
      <c r="J538" s="73">
        <f t="shared" si="98"/>
        <v>4.770687791870777E-5</v>
      </c>
      <c r="K538" s="3">
        <f t="shared" si="100"/>
        <v>4.7762058337752456E-5</v>
      </c>
      <c r="L538" s="79">
        <f t="shared" si="101"/>
        <v>8.3765502042865689E-2</v>
      </c>
    </row>
    <row r="539" spans="1:12">
      <c r="A539" s="4">
        <v>1.3129999999999999</v>
      </c>
      <c r="B539" s="4">
        <f t="shared" si="103"/>
        <v>0.99299999999999988</v>
      </c>
      <c r="C539" s="6">
        <f t="shared" si="104"/>
        <v>6.1022950077053846</v>
      </c>
      <c r="E539" s="4">
        <v>0.99299999999999999</v>
      </c>
      <c r="F539" s="72">
        <f t="shared" si="105"/>
        <v>4.3744493392070485</v>
      </c>
      <c r="G539" s="72">
        <f t="shared" si="106"/>
        <v>3.0426797003145118</v>
      </c>
      <c r="H539" s="73">
        <f t="shared" si="99"/>
        <v>4.770687791870773E-2</v>
      </c>
      <c r="I539" s="73">
        <f t="shared" si="102"/>
        <v>4.770687791870777E-5</v>
      </c>
      <c r="J539" s="73">
        <f t="shared" si="98"/>
        <v>4.7596799032503123E-5</v>
      </c>
      <c r="K539" s="3">
        <f t="shared" si="100"/>
        <v>4.7651838475605443E-5</v>
      </c>
      <c r="L539" s="79">
        <f t="shared" si="101"/>
        <v>8.3813153881341293E-2</v>
      </c>
    </row>
    <row r="540" spans="1:12">
      <c r="A540" s="4">
        <v>1.3140000000000001</v>
      </c>
      <c r="B540" s="4">
        <f t="shared" si="103"/>
        <v>0.99399999999999999</v>
      </c>
      <c r="C540" s="6">
        <f t="shared" si="104"/>
        <v>6.0966974677946109</v>
      </c>
      <c r="E540" s="4">
        <v>0.99399999999999999</v>
      </c>
      <c r="F540" s="72">
        <f t="shared" si="105"/>
        <v>4.3788546255506606</v>
      </c>
      <c r="G540" s="72">
        <f t="shared" si="106"/>
        <v>3.0449897672222801</v>
      </c>
      <c r="H540" s="73">
        <f t="shared" si="99"/>
        <v>4.7596799032503079E-2</v>
      </c>
      <c r="I540" s="73">
        <f t="shared" si="102"/>
        <v>4.7596799032503123E-5</v>
      </c>
      <c r="J540" s="73">
        <f t="shared" si="98"/>
        <v>4.7487001287678773E-5</v>
      </c>
      <c r="K540" s="3">
        <f t="shared" si="100"/>
        <v>4.7541900160090948E-5</v>
      </c>
      <c r="L540" s="79">
        <f t="shared" si="101"/>
        <v>8.386069578150139E-2</v>
      </c>
    </row>
    <row r="541" spans="1:12">
      <c r="A541" s="4">
        <v>1.3149999999999999</v>
      </c>
      <c r="B541" s="4">
        <f t="shared" si="103"/>
        <v>0.99499999999999988</v>
      </c>
      <c r="C541" s="6">
        <f t="shared" si="104"/>
        <v>6.0911085528593896</v>
      </c>
      <c r="E541" s="4">
        <v>0.995</v>
      </c>
      <c r="F541" s="72">
        <f t="shared" si="105"/>
        <v>4.3832599118942728</v>
      </c>
      <c r="G541" s="72">
        <f t="shared" si="106"/>
        <v>3.0472992624939792</v>
      </c>
      <c r="H541" s="73">
        <f t="shared" si="99"/>
        <v>4.7487001287678729E-2</v>
      </c>
      <c r="I541" s="73">
        <f t="shared" si="102"/>
        <v>4.7487001287678773E-5</v>
      </c>
      <c r="J541" s="73">
        <f t="shared" si="98"/>
        <v>4.7377483876394862E-5</v>
      </c>
      <c r="K541" s="3">
        <f t="shared" si="100"/>
        <v>4.7432242582036817E-5</v>
      </c>
      <c r="L541" s="79">
        <f t="shared" si="101"/>
        <v>8.3908128024083428E-2</v>
      </c>
    </row>
    <row r="542" spans="1:12">
      <c r="A542" s="4">
        <v>1.3160000000000001</v>
      </c>
      <c r="B542" s="4">
        <f t="shared" si="103"/>
        <v>0.996</v>
      </c>
      <c r="C542" s="6">
        <f t="shared" si="104"/>
        <v>6.0855282449140518</v>
      </c>
      <c r="E542" s="4">
        <v>0.996</v>
      </c>
      <c r="F542" s="72">
        <f t="shared" si="105"/>
        <v>4.3876651982378849</v>
      </c>
      <c r="G542" s="72">
        <f t="shared" si="106"/>
        <v>3.0496081868453588</v>
      </c>
      <c r="H542" s="73">
        <f t="shared" si="99"/>
        <v>4.7377483876394823E-2</v>
      </c>
      <c r="I542" s="73">
        <f t="shared" si="102"/>
        <v>4.7377483876394862E-5</v>
      </c>
      <c r="J542" s="73">
        <f t="shared" si="98"/>
        <v>4.7268245993465969E-5</v>
      </c>
      <c r="K542" s="3">
        <f t="shared" si="100"/>
        <v>4.7322864934930419E-5</v>
      </c>
      <c r="L542" s="79">
        <f t="shared" si="101"/>
        <v>8.395545088901836E-2</v>
      </c>
    </row>
    <row r="543" spans="1:12">
      <c r="A543" s="4">
        <v>1.3169999999999999</v>
      </c>
      <c r="B543" s="4">
        <f t="shared" si="103"/>
        <v>0.99699999999999989</v>
      </c>
      <c r="C543" s="6">
        <f t="shared" si="104"/>
        <v>6.0799565260210207</v>
      </c>
      <c r="E543" s="4">
        <v>0.997</v>
      </c>
      <c r="F543" s="72">
        <f t="shared" si="105"/>
        <v>4.392070484581498</v>
      </c>
      <c r="G543" s="72">
        <f t="shared" si="106"/>
        <v>3.051916540990554</v>
      </c>
      <c r="H543" s="73">
        <f t="shared" si="99"/>
        <v>4.7268245993465928E-2</v>
      </c>
      <c r="I543" s="73">
        <f t="shared" si="102"/>
        <v>4.7268245993465969E-5</v>
      </c>
      <c r="J543" s="73">
        <f t="shared" si="98"/>
        <v>4.7159286836350862E-5</v>
      </c>
      <c r="K543" s="3">
        <f t="shared" si="100"/>
        <v>4.7213766414908415E-5</v>
      </c>
      <c r="L543" s="79">
        <f t="shared" si="101"/>
        <v>8.4002664655433268E-2</v>
      </c>
    </row>
    <row r="544" spans="1:12">
      <c r="A544" s="4">
        <v>1.3180000000000001</v>
      </c>
      <c r="B544" s="4">
        <f t="shared" si="103"/>
        <v>0.998</v>
      </c>
      <c r="C544" s="6">
        <f t="shared" si="104"/>
        <v>6.0743933782906288</v>
      </c>
      <c r="E544" s="4">
        <v>0.998</v>
      </c>
      <c r="F544" s="72">
        <f t="shared" si="105"/>
        <v>4.3964757709251101</v>
      </c>
      <c r="G544" s="72">
        <f t="shared" si="106"/>
        <v>3.054224325642092</v>
      </c>
      <c r="H544" s="73">
        <f t="shared" si="99"/>
        <v>4.7159286836350817E-2</v>
      </c>
      <c r="I544" s="73">
        <f t="shared" si="102"/>
        <v>4.7159286836350862E-5</v>
      </c>
      <c r="J544" s="73">
        <f t="shared" si="98"/>
        <v>4.7050605605142543E-5</v>
      </c>
      <c r="K544" s="3">
        <f t="shared" si="100"/>
        <v>4.7104946220746703E-5</v>
      </c>
      <c r="L544" s="79">
        <f t="shared" si="101"/>
        <v>8.4049769601654015E-2</v>
      </c>
    </row>
    <row r="545" spans="1:12">
      <c r="A545" s="4">
        <v>1.319</v>
      </c>
      <c r="B545" s="4">
        <f t="shared" si="103"/>
        <v>0.99899999999999989</v>
      </c>
      <c r="C545" s="6">
        <f t="shared" si="104"/>
        <v>6.068838783880981</v>
      </c>
      <c r="E545" s="4">
        <v>0.999</v>
      </c>
      <c r="F545" s="72">
        <f t="shared" si="105"/>
        <v>4.4008810572687223</v>
      </c>
      <c r="G545" s="72">
        <f t="shared" si="106"/>
        <v>3.0565315415108971</v>
      </c>
      <c r="H545" s="73">
        <f t="shared" si="99"/>
        <v>4.7050605605142501E-2</v>
      </c>
      <c r="I545" s="73">
        <f t="shared" si="102"/>
        <v>4.7050605605142543E-5</v>
      </c>
      <c r="J545" s="73">
        <f t="shared" si="98"/>
        <v>4.6942201502558243E-5</v>
      </c>
      <c r="K545" s="3">
        <f t="shared" si="100"/>
        <v>4.6996403553850393E-5</v>
      </c>
      <c r="L545" s="79">
        <f t="shared" si="101"/>
        <v>8.4096766005207865E-2</v>
      </c>
    </row>
    <row r="546" spans="1:12">
      <c r="A546" s="4">
        <v>1.32</v>
      </c>
      <c r="B546" s="4">
        <f t="shared" si="103"/>
        <v>1</v>
      </c>
      <c r="C546" s="6">
        <f t="shared" si="104"/>
        <v>6.0632927249977628</v>
      </c>
      <c r="E546" s="4">
        <v>1</v>
      </c>
      <c r="F546" s="72">
        <f t="shared" si="105"/>
        <v>4.4052863436123344</v>
      </c>
      <c r="G546" s="72">
        <f t="shared" si="106"/>
        <v>3.0588381893062944</v>
      </c>
      <c r="H546" s="73">
        <f t="shared" si="99"/>
        <v>4.6942201502558199E-2</v>
      </c>
      <c r="I546" s="73">
        <f t="shared" si="102"/>
        <v>4.6942201502553032E-5</v>
      </c>
      <c r="J546" s="73">
        <f t="shared" si="98"/>
        <v>4.6834073733924158E-5</v>
      </c>
      <c r="K546" s="3">
        <f t="shared" si="100"/>
        <v>4.6888137618238598E-5</v>
      </c>
      <c r="L546" s="79">
        <f t="shared" si="101"/>
        <v>8.414365414282611E-2</v>
      </c>
    </row>
    <row r="547" spans="1:12">
      <c r="A547" s="4">
        <v>1.321</v>
      </c>
      <c r="B547" s="4">
        <f t="shared" si="103"/>
        <v>1.0009999999999999</v>
      </c>
      <c r="C547" s="6">
        <f t="shared" si="104"/>
        <v>6.0577551838941082</v>
      </c>
      <c r="E547" s="4">
        <v>1.0009999999999999</v>
      </c>
      <c r="F547" s="72">
        <f t="shared" si="105"/>
        <v>4.4096916299559465</v>
      </c>
      <c r="G547" s="72">
        <f t="shared" si="106"/>
        <v>3.0611442697360167</v>
      </c>
      <c r="H547" s="73">
        <f t="shared" si="99"/>
        <v>4.6834073733929317E-2</v>
      </c>
      <c r="I547" s="73">
        <f t="shared" si="102"/>
        <v>4.6834073733934559E-5</v>
      </c>
      <c r="J547" s="73">
        <f t="shared" si="98"/>
        <v>4.6726221507196753E-5</v>
      </c>
      <c r="K547" s="3">
        <f t="shared" si="100"/>
        <v>4.6780147620565656E-5</v>
      </c>
      <c r="L547" s="79">
        <f t="shared" si="101"/>
        <v>8.4190434290446675E-2</v>
      </c>
    </row>
    <row r="548" spans="1:12">
      <c r="A548" s="4">
        <v>1.3220000000000001</v>
      </c>
      <c r="B548" s="4">
        <f t="shared" si="103"/>
        <v>1.002</v>
      </c>
      <c r="C548" s="6">
        <f t="shared" si="104"/>
        <v>6.0522261428704081</v>
      </c>
      <c r="E548" s="4">
        <v>1.002</v>
      </c>
      <c r="F548" s="72">
        <f t="shared" si="105"/>
        <v>4.4140969162995596</v>
      </c>
      <c r="G548" s="72">
        <f t="shared" si="106"/>
        <v>3.06344978350621</v>
      </c>
      <c r="H548" s="73">
        <f t="shared" si="99"/>
        <v>4.6726221507191523E-2</v>
      </c>
      <c r="I548" s="73">
        <f t="shared" si="102"/>
        <v>4.6726221507186379E-5</v>
      </c>
      <c r="J548" s="73">
        <f t="shared" si="98"/>
        <v>4.6618644032869915E-5</v>
      </c>
      <c r="K548" s="3">
        <f t="shared" si="100"/>
        <v>4.667243277002815E-5</v>
      </c>
      <c r="L548" s="79">
        <f t="shared" si="101"/>
        <v>8.4237106723216701E-2</v>
      </c>
    </row>
    <row r="549" spans="1:12">
      <c r="A549" s="4">
        <v>1.323</v>
      </c>
      <c r="B549" s="4">
        <f t="shared" si="103"/>
        <v>1.0029999999999999</v>
      </c>
      <c r="C549" s="6">
        <f t="shared" si="104"/>
        <v>6.0467055842741795</v>
      </c>
      <c r="E549" s="4">
        <v>1.0029999999999999</v>
      </c>
      <c r="F549" s="72">
        <f t="shared" si="105"/>
        <v>4.4185022026431708</v>
      </c>
      <c r="G549" s="72">
        <f t="shared" si="106"/>
        <v>3.0657547313214337</v>
      </c>
      <c r="H549" s="73">
        <f t="shared" si="99"/>
        <v>4.6618644032875051E-2</v>
      </c>
      <c r="I549" s="73">
        <f t="shared" si="102"/>
        <v>4.6618644032880269E-5</v>
      </c>
      <c r="J549" s="73">
        <f t="shared" si="98"/>
        <v>4.651134052409965E-5</v>
      </c>
      <c r="K549" s="3">
        <f t="shared" si="100"/>
        <v>4.6564992278489963E-5</v>
      </c>
      <c r="L549" s="79">
        <f t="shared" si="101"/>
        <v>8.4283671715495195E-2</v>
      </c>
    </row>
    <row r="550" spans="1:12">
      <c r="A550" s="4">
        <v>1.3240000000000001</v>
      </c>
      <c r="B550" s="4">
        <f t="shared" si="103"/>
        <v>1.004</v>
      </c>
      <c r="C550" s="6">
        <f t="shared" si="104"/>
        <v>6.0411934904998814</v>
      </c>
      <c r="E550" s="4">
        <v>1.004</v>
      </c>
      <c r="F550" s="72">
        <f t="shared" si="105"/>
        <v>4.4229074889867839</v>
      </c>
      <c r="G550" s="72">
        <f t="shared" si="106"/>
        <v>3.0680591138846749</v>
      </c>
      <c r="H550" s="73">
        <f t="shared" si="99"/>
        <v>4.6511340524094447E-2</v>
      </c>
      <c r="I550" s="73">
        <f t="shared" si="102"/>
        <v>4.6511340524089323E-5</v>
      </c>
      <c r="J550" s="73">
        <f t="shared" si="98"/>
        <v>4.6404310196534093E-5</v>
      </c>
      <c r="K550" s="3">
        <f t="shared" si="100"/>
        <v>4.6457825360311705E-5</v>
      </c>
      <c r="L550" s="79">
        <f t="shared" si="101"/>
        <v>8.4330129540855503E-2</v>
      </c>
    </row>
    <row r="551" spans="1:12">
      <c r="A551" s="4">
        <v>1.325</v>
      </c>
      <c r="B551" s="4">
        <f t="shared" si="103"/>
        <v>1.0049999999999999</v>
      </c>
      <c r="C551" s="6">
        <f t="shared" si="104"/>
        <v>6.0356898439887781</v>
      </c>
      <c r="E551" s="4">
        <v>1.0049999999999999</v>
      </c>
      <c r="F551" s="72">
        <f t="shared" si="105"/>
        <v>4.427312775330396</v>
      </c>
      <c r="G551" s="72">
        <f t="shared" si="106"/>
        <v>3.0703629318973444</v>
      </c>
      <c r="H551" s="73">
        <f t="shared" si="99"/>
        <v>4.6404310196539206E-2</v>
      </c>
      <c r="I551" s="73">
        <f t="shared" si="102"/>
        <v>4.64043101965444E-5</v>
      </c>
      <c r="J551" s="73">
        <f t="shared" si="98"/>
        <v>4.6297552268468825E-5</v>
      </c>
      <c r="K551" s="3">
        <f t="shared" si="100"/>
        <v>4.6350931232506609E-5</v>
      </c>
      <c r="L551" s="79">
        <f t="shared" si="101"/>
        <v>8.4376480472088011E-2</v>
      </c>
    </row>
    <row r="552" spans="1:12">
      <c r="A552" s="4">
        <v>1.3260000000000001</v>
      </c>
      <c r="B552" s="4">
        <f t="shared" si="103"/>
        <v>1.006</v>
      </c>
      <c r="C552" s="6">
        <f t="shared" si="104"/>
        <v>6.030194627228755</v>
      </c>
      <c r="E552" s="4">
        <v>1.006</v>
      </c>
      <c r="F552" s="72">
        <f t="shared" si="105"/>
        <v>4.4317180616740091</v>
      </c>
      <c r="G552" s="72">
        <f t="shared" si="106"/>
        <v>3.0726661860592892</v>
      </c>
      <c r="H552" s="73">
        <f t="shared" si="99"/>
        <v>4.6297552268463646E-2</v>
      </c>
      <c r="I552" s="73">
        <f t="shared" si="102"/>
        <v>4.6297552268458545E-5</v>
      </c>
      <c r="J552" s="73">
        <f t="shared" si="98"/>
        <v>4.6191065960672517E-5</v>
      </c>
      <c r="K552" s="3">
        <f t="shared" si="100"/>
        <v>4.6244309114565528E-5</v>
      </c>
      <c r="L552" s="79">
        <f t="shared" si="101"/>
        <v>8.4422724781202579E-2</v>
      </c>
    </row>
    <row r="553" spans="1:12">
      <c r="A553" s="4">
        <v>1.327</v>
      </c>
      <c r="B553" s="4">
        <f t="shared" si="103"/>
        <v>1.0069999999999999</v>
      </c>
      <c r="C553" s="6">
        <f t="shared" si="104"/>
        <v>6.0247078227541904</v>
      </c>
      <c r="E553" s="4">
        <v>1.0069999999999999</v>
      </c>
      <c r="F553" s="72">
        <f t="shared" si="105"/>
        <v>4.4361233480176203</v>
      </c>
      <c r="G553" s="72">
        <f t="shared" si="106"/>
        <v>3.0749688770687893</v>
      </c>
      <c r="H553" s="73">
        <f t="shared" si="99"/>
        <v>4.6191065960677603E-2</v>
      </c>
      <c r="I553" s="73">
        <f t="shared" si="102"/>
        <v>4.619106596068277E-5</v>
      </c>
      <c r="J553" s="73">
        <f t="shared" si="98"/>
        <v>4.6084850496541454E-5</v>
      </c>
      <c r="K553" s="3">
        <f t="shared" si="100"/>
        <v>4.6137958228612108E-5</v>
      </c>
      <c r="L553" s="79">
        <f t="shared" si="101"/>
        <v>8.4468862739431189E-2</v>
      </c>
    </row>
    <row r="554" spans="1:12">
      <c r="A554" s="4">
        <v>1.3280000000000001</v>
      </c>
      <c r="B554" s="4">
        <f t="shared" si="103"/>
        <v>1.008</v>
      </c>
      <c r="C554" s="6">
        <f t="shared" si="104"/>
        <v>6.0192294131457702</v>
      </c>
      <c r="E554" s="4">
        <v>1.008</v>
      </c>
      <c r="F554" s="72">
        <f t="shared" si="105"/>
        <v>4.4405286343612334</v>
      </c>
      <c r="G554" s="72">
        <f t="shared" si="106"/>
        <v>3.0772710056225723</v>
      </c>
      <c r="H554" s="73">
        <f t="shared" si="99"/>
        <v>4.6084850496536295E-2</v>
      </c>
      <c r="I554" s="73">
        <f t="shared" si="102"/>
        <v>4.6084850496531222E-5</v>
      </c>
      <c r="J554" s="73">
        <f t="shared" si="98"/>
        <v>4.5978905101926024E-5</v>
      </c>
      <c r="K554" s="3">
        <f t="shared" si="100"/>
        <v>4.6031877799228623E-5</v>
      </c>
      <c r="L554" s="79">
        <f t="shared" si="101"/>
        <v>8.4514894617230413E-2</v>
      </c>
    </row>
    <row r="555" spans="1:12">
      <c r="A555" s="4">
        <v>1.329</v>
      </c>
      <c r="B555" s="4">
        <f t="shared" si="103"/>
        <v>1.0089999999999999</v>
      </c>
      <c r="C555" s="6">
        <f t="shared" si="104"/>
        <v>6.0137593810303587</v>
      </c>
      <c r="E555" s="4">
        <v>1.0089999999999999</v>
      </c>
      <c r="F555" s="72">
        <f t="shared" si="105"/>
        <v>4.4449339207048455</v>
      </c>
      <c r="G555" s="72">
        <f t="shared" si="106"/>
        <v>3.0795725724158105</v>
      </c>
      <c r="H555" s="73">
        <f t="shared" si="99"/>
        <v>4.5978905101931089E-2</v>
      </c>
      <c r="I555" s="73">
        <f t="shared" si="102"/>
        <v>4.5978905101936236E-5</v>
      </c>
      <c r="J555" s="73">
        <f t="shared" si="98"/>
        <v>4.5873229005284875E-5</v>
      </c>
      <c r="K555" s="3">
        <f t="shared" si="100"/>
        <v>4.5926067053610555E-5</v>
      </c>
      <c r="L555" s="79">
        <f t="shared" si="101"/>
        <v>8.4560820684284027E-2</v>
      </c>
    </row>
    <row r="556" spans="1:12">
      <c r="A556" s="4">
        <v>1.33</v>
      </c>
      <c r="B556" s="4">
        <f t="shared" si="103"/>
        <v>1.01</v>
      </c>
      <c r="C556" s="6">
        <f t="shared" si="104"/>
        <v>6.0082977090808196</v>
      </c>
      <c r="E556" s="4">
        <v>1.01</v>
      </c>
      <c r="F556" s="72">
        <f t="shared" si="105"/>
        <v>4.4493392070484576</v>
      </c>
      <c r="G556" s="72">
        <f t="shared" si="106"/>
        <v>3.0818735781421291</v>
      </c>
      <c r="H556" s="73">
        <f t="shared" si="99"/>
        <v>4.5873229005279743E-2</v>
      </c>
      <c r="I556" s="73">
        <f t="shared" si="102"/>
        <v>4.587322900527469E-5</v>
      </c>
      <c r="J556" s="73">
        <f t="shared" si="98"/>
        <v>4.5767821437511758E-5</v>
      </c>
      <c r="K556" s="3">
        <f t="shared" si="100"/>
        <v>4.5820525221393224E-5</v>
      </c>
      <c r="L556" s="79">
        <f t="shared" si="101"/>
        <v>8.4606641209505423E-2</v>
      </c>
    </row>
    <row r="557" spans="1:12">
      <c r="A557" s="4">
        <v>1.331</v>
      </c>
      <c r="B557" s="4">
        <f t="shared" si="103"/>
        <v>1.0109999999999999</v>
      </c>
      <c r="C557" s="6">
        <f t="shared" si="104"/>
        <v>6.0028443800158779</v>
      </c>
      <c r="E557" s="4">
        <v>1.0109999999999999</v>
      </c>
      <c r="F557" s="72">
        <f t="shared" si="105"/>
        <v>4.4537444933920698</v>
      </c>
      <c r="G557" s="72">
        <f t="shared" si="106"/>
        <v>3.0841740234936128</v>
      </c>
      <c r="H557" s="73">
        <f t="shared" si="99"/>
        <v>4.5767821437516801E-2</v>
      </c>
      <c r="I557" s="73">
        <f t="shared" si="102"/>
        <v>4.5767821437521923E-5</v>
      </c>
      <c r="J557" s="73">
        <f t="shared" si="98"/>
        <v>4.5662681632089311E-5</v>
      </c>
      <c r="K557" s="3">
        <f t="shared" si="100"/>
        <v>4.5715251534805617E-5</v>
      </c>
      <c r="L557" s="79">
        <f t="shared" si="101"/>
        <v>8.4652356461040232E-2</v>
      </c>
    </row>
    <row r="558" spans="1:12">
      <c r="A558" s="4">
        <v>1.3320000000000001</v>
      </c>
      <c r="B558" s="4">
        <f t="shared" si="103"/>
        <v>1.012</v>
      </c>
      <c r="C558" s="6">
        <f t="shared" si="104"/>
        <v>5.9973993765999518</v>
      </c>
      <c r="E558" s="4">
        <v>1.012</v>
      </c>
      <c r="F558" s="72">
        <f t="shared" si="105"/>
        <v>4.4581497797356828</v>
      </c>
      <c r="G558" s="72">
        <f t="shared" si="106"/>
        <v>3.0864739091608082</v>
      </c>
      <c r="H558" s="73">
        <f t="shared" si="99"/>
        <v>4.5662681632084201E-2</v>
      </c>
      <c r="I558" s="73">
        <f t="shared" si="102"/>
        <v>4.5662681632079174E-5</v>
      </c>
      <c r="J558" s="73">
        <f t="shared" si="98"/>
        <v>4.5557808824916898E-5</v>
      </c>
      <c r="K558" s="3">
        <f t="shared" si="100"/>
        <v>4.5610245228498036E-5</v>
      </c>
      <c r="L558" s="79">
        <f t="shared" si="101"/>
        <v>8.4697966706268724E-2</v>
      </c>
    </row>
    <row r="559" spans="1:12">
      <c r="A559" s="4">
        <v>1.333</v>
      </c>
      <c r="B559" s="4">
        <f t="shared" si="103"/>
        <v>1.0129999999999999</v>
      </c>
      <c r="C559" s="6">
        <f t="shared" si="104"/>
        <v>5.9919626816430203</v>
      </c>
      <c r="E559" s="4">
        <v>1.0129999999999999</v>
      </c>
      <c r="F559" s="72">
        <f t="shared" si="105"/>
        <v>4.462555066079295</v>
      </c>
      <c r="G559" s="72">
        <f t="shared" si="106"/>
        <v>3.0887732358327269</v>
      </c>
      <c r="H559" s="73">
        <f t="shared" si="99"/>
        <v>4.5557808824921914E-2</v>
      </c>
      <c r="I559" s="73">
        <f t="shared" si="102"/>
        <v>4.5557808824927015E-5</v>
      </c>
      <c r="J559" s="73">
        <f t="shared" si="98"/>
        <v>4.5453202254463225E-5</v>
      </c>
      <c r="K559" s="3">
        <f t="shared" si="100"/>
        <v>4.550550553969512E-5</v>
      </c>
      <c r="L559" s="79">
        <f t="shared" si="101"/>
        <v>8.4743472211808418E-2</v>
      </c>
    </row>
    <row r="560" spans="1:12">
      <c r="A560" s="4">
        <v>1.3340000000000001</v>
      </c>
      <c r="B560" s="4">
        <f t="shared" si="103"/>
        <v>1.014</v>
      </c>
      <c r="C560" s="6">
        <f t="shared" si="104"/>
        <v>5.9865342780004402</v>
      </c>
      <c r="E560" s="4">
        <v>1.014</v>
      </c>
      <c r="F560" s="72">
        <f t="shared" si="105"/>
        <v>4.4669603524229071</v>
      </c>
      <c r="G560" s="72">
        <f t="shared" si="106"/>
        <v>3.0910720041968585</v>
      </c>
      <c r="H560" s="73">
        <f t="shared" si="99"/>
        <v>4.545320225445814E-2</v>
      </c>
      <c r="I560" s="73">
        <f t="shared" si="102"/>
        <v>4.5453202254453135E-5</v>
      </c>
      <c r="J560" s="73">
        <f t="shared" si="98"/>
        <v>4.534886116159545E-5</v>
      </c>
      <c r="K560" s="3">
        <f t="shared" si="100"/>
        <v>4.5401031708024289E-5</v>
      </c>
      <c r="L560" s="79">
        <f t="shared" si="101"/>
        <v>8.4788873243516444E-2</v>
      </c>
    </row>
    <row r="561" spans="1:12">
      <c r="A561" s="4">
        <v>1.335</v>
      </c>
      <c r="B561" s="4">
        <f t="shared" si="103"/>
        <v>1.0149999999999999</v>
      </c>
      <c r="C561" s="6">
        <f t="shared" si="104"/>
        <v>5.9811141485728267</v>
      </c>
      <c r="E561" s="4">
        <v>1.0149999999999999</v>
      </c>
      <c r="F561" s="72">
        <f t="shared" si="105"/>
        <v>4.4713656387665193</v>
      </c>
      <c r="G561" s="72">
        <f t="shared" si="106"/>
        <v>3.0933702149391649</v>
      </c>
      <c r="H561" s="73">
        <f t="shared" si="99"/>
        <v>4.5348861161600446E-2</v>
      </c>
      <c r="I561" s="73">
        <f t="shared" si="102"/>
        <v>4.534886116160552E-5</v>
      </c>
      <c r="J561" s="73">
        <f t="shared" si="98"/>
        <v>4.5244784789731101E-5</v>
      </c>
      <c r="K561" s="3">
        <f t="shared" si="100"/>
        <v>4.5296822975668307E-5</v>
      </c>
      <c r="L561" s="79">
        <f t="shared" si="101"/>
        <v>8.4834170066492118E-2</v>
      </c>
    </row>
    <row r="562" spans="1:12">
      <c r="A562" s="4">
        <v>1.3360000000000001</v>
      </c>
      <c r="B562" s="4">
        <f t="shared" si="103"/>
        <v>1.016</v>
      </c>
      <c r="C562" s="6">
        <f t="shared" si="104"/>
        <v>5.9757022763058707</v>
      </c>
      <c r="E562" s="4">
        <v>1.016</v>
      </c>
      <c r="F562" s="72">
        <f t="shared" si="105"/>
        <v>4.4757709251101323</v>
      </c>
      <c r="G562" s="72">
        <f t="shared" si="106"/>
        <v>3.0956678687440928</v>
      </c>
      <c r="H562" s="73">
        <f t="shared" si="99"/>
        <v>4.5244784789726038E-2</v>
      </c>
      <c r="I562" s="73">
        <f t="shared" si="102"/>
        <v>4.5244784789721052E-5</v>
      </c>
      <c r="J562" s="73">
        <f t="shared" si="98"/>
        <v>4.5140972384667718E-5</v>
      </c>
      <c r="K562" s="3">
        <f t="shared" si="100"/>
        <v>4.5192878587194381E-5</v>
      </c>
      <c r="L562" s="79">
        <f t="shared" si="101"/>
        <v>8.4879362945079306E-2</v>
      </c>
    </row>
    <row r="563" spans="1:12">
      <c r="A563" s="4">
        <v>1.337</v>
      </c>
      <c r="B563" s="4">
        <f t="shared" si="103"/>
        <v>1.0169999999999999</v>
      </c>
      <c r="C563" s="6">
        <f t="shared" si="104"/>
        <v>5.9702986441902182</v>
      </c>
      <c r="E563" s="4">
        <v>1.0169999999999999</v>
      </c>
      <c r="F563" s="72">
        <f t="shared" si="105"/>
        <v>4.4801762114537436</v>
      </c>
      <c r="G563" s="72">
        <f t="shared" si="106"/>
        <v>3.0979649662945747</v>
      </c>
      <c r="H563" s="73">
        <f t="shared" si="99"/>
        <v>4.5140972384672691E-2</v>
      </c>
      <c r="I563" s="73">
        <f t="shared" si="102"/>
        <v>4.514097238467774E-5</v>
      </c>
      <c r="J563" s="73">
        <f t="shared" si="98"/>
        <v>4.503742319473427E-5</v>
      </c>
      <c r="K563" s="3">
        <f t="shared" si="100"/>
        <v>4.5089197789706002E-5</v>
      </c>
      <c r="L563" s="79">
        <f t="shared" si="101"/>
        <v>8.4924452142869006E-2</v>
      </c>
    </row>
    <row r="564" spans="1:12">
      <c r="A564" s="4">
        <v>1.3380000000000001</v>
      </c>
      <c r="B564" s="4">
        <f t="shared" si="103"/>
        <v>1.018</v>
      </c>
      <c r="C564" s="6">
        <f t="shared" si="104"/>
        <v>5.9649032352612918</v>
      </c>
      <c r="E564" s="4">
        <v>1.018</v>
      </c>
      <c r="F564" s="72">
        <f t="shared" si="105"/>
        <v>4.4845814977973566</v>
      </c>
      <c r="G564" s="72">
        <f t="shared" si="106"/>
        <v>3.1002615082720388</v>
      </c>
      <c r="H564" s="73">
        <f t="shared" si="99"/>
        <v>4.5037423194729233E-2</v>
      </c>
      <c r="I564" s="73">
        <f t="shared" si="102"/>
        <v>4.5037423194724275E-5</v>
      </c>
      <c r="J564" s="73">
        <f t="shared" si="98"/>
        <v>4.4934136470621906E-5</v>
      </c>
      <c r="K564" s="3">
        <f t="shared" si="100"/>
        <v>4.4985779832673091E-5</v>
      </c>
      <c r="L564" s="79">
        <f t="shared" si="101"/>
        <v>8.4969437922701674E-2</v>
      </c>
    </row>
    <row r="565" spans="1:12">
      <c r="A565" s="4">
        <v>1.339</v>
      </c>
      <c r="B565" s="4">
        <f t="shared" si="103"/>
        <v>1.0189999999999999</v>
      </c>
      <c r="C565" s="6">
        <f t="shared" si="104"/>
        <v>5.9595160325991685</v>
      </c>
      <c r="E565" s="4">
        <v>1.0189999999999999</v>
      </c>
      <c r="F565" s="72">
        <f t="shared" si="105"/>
        <v>4.4889867841409687</v>
      </c>
      <c r="G565" s="72">
        <f t="shared" si="106"/>
        <v>3.1025574953564026</v>
      </c>
      <c r="H565" s="73">
        <f t="shared" si="99"/>
        <v>4.4934136470626856E-2</v>
      </c>
      <c r="I565" s="73">
        <f t="shared" si="102"/>
        <v>4.4934136470631888E-5</v>
      </c>
      <c r="J565" s="73">
        <f t="shared" si="98"/>
        <v>4.483111146553425E-5</v>
      </c>
      <c r="K565" s="3">
        <f t="shared" si="100"/>
        <v>4.4882623968083069E-5</v>
      </c>
      <c r="L565" s="79">
        <f t="shared" si="101"/>
        <v>8.5014320546669755E-2</v>
      </c>
    </row>
    <row r="566" spans="1:12">
      <c r="A566" s="4">
        <v>1.34</v>
      </c>
      <c r="B566" s="4">
        <f t="shared" si="103"/>
        <v>1.02</v>
      </c>
      <c r="C566" s="6">
        <f t="shared" si="104"/>
        <v>5.9541370193284022</v>
      </c>
      <c r="E566" s="4">
        <v>1.02</v>
      </c>
      <c r="F566" s="72">
        <f t="shared" si="105"/>
        <v>4.4933920704845818</v>
      </c>
      <c r="G566" s="72">
        <f t="shared" si="106"/>
        <v>3.104852928226093</v>
      </c>
      <c r="H566" s="73">
        <f t="shared" si="99"/>
        <v>4.4831111465529233E-2</v>
      </c>
      <c r="I566" s="73">
        <f t="shared" si="102"/>
        <v>4.4831111465524295E-5</v>
      </c>
      <c r="J566" s="73">
        <f t="shared" si="98"/>
        <v>4.4728347435019125E-5</v>
      </c>
      <c r="K566" s="3">
        <f t="shared" si="100"/>
        <v>4.477972945027171E-5</v>
      </c>
      <c r="L566" s="79">
        <f t="shared" si="101"/>
        <v>8.5059100276120028E-2</v>
      </c>
    </row>
    <row r="567" spans="1:12">
      <c r="A567" s="4">
        <v>1.341</v>
      </c>
      <c r="B567" s="4">
        <f t="shared" si="103"/>
        <v>1.0209999999999999</v>
      </c>
      <c r="C567" s="6">
        <f t="shared" si="104"/>
        <v>5.9487661786179018</v>
      </c>
      <c r="E567" s="4">
        <v>1.0209999999999999</v>
      </c>
      <c r="F567" s="72">
        <f t="shared" si="105"/>
        <v>4.497797356828193</v>
      </c>
      <c r="G567" s="72">
        <f t="shared" si="106"/>
        <v>3.1071478075580372</v>
      </c>
      <c r="H567" s="73">
        <f t="shared" si="99"/>
        <v>4.4728347435024053E-2</v>
      </c>
      <c r="I567" s="73">
        <f t="shared" si="102"/>
        <v>4.4728347435029059E-5</v>
      </c>
      <c r="J567" s="73">
        <f t="shared" si="98"/>
        <v>4.4625843637118355E-5</v>
      </c>
      <c r="K567" s="3">
        <f t="shared" si="100"/>
        <v>4.4677095536073707E-5</v>
      </c>
      <c r="L567" s="79">
        <f t="shared" si="101"/>
        <v>8.51037773716561E-2</v>
      </c>
    </row>
    <row r="568" spans="1:12">
      <c r="A568" s="4">
        <v>1.3420000000000001</v>
      </c>
      <c r="B568" s="4">
        <f t="shared" si="103"/>
        <v>1.022</v>
      </c>
      <c r="C568" s="6">
        <f t="shared" si="104"/>
        <v>5.9434034936807638</v>
      </c>
      <c r="E568" s="4">
        <v>1.022</v>
      </c>
      <c r="F568" s="72">
        <f t="shared" si="105"/>
        <v>4.5022026431718061</v>
      </c>
      <c r="G568" s="72">
        <f t="shared" si="106"/>
        <v>3.1094421340276792</v>
      </c>
      <c r="H568" s="73">
        <f t="shared" si="99"/>
        <v>4.462584363711336E-2</v>
      </c>
      <c r="I568" s="73">
        <f t="shared" si="102"/>
        <v>4.4625843637108449E-5</v>
      </c>
      <c r="J568" s="73">
        <f t="shared" si="98"/>
        <v>4.4523599332200114E-5</v>
      </c>
      <c r="K568" s="3">
        <f t="shared" si="100"/>
        <v>4.4574721484654285E-5</v>
      </c>
      <c r="L568" s="79">
        <f t="shared" si="101"/>
        <v>8.5148352093140756E-2</v>
      </c>
    </row>
    <row r="569" spans="1:12">
      <c r="A569" s="4">
        <v>1.343</v>
      </c>
      <c r="B569" s="4">
        <f t="shared" si="103"/>
        <v>1.0229999999999999</v>
      </c>
      <c r="C569" s="6">
        <f t="shared" si="104"/>
        <v>5.9380489477741421</v>
      </c>
      <c r="E569" s="4">
        <v>1.0229999999999999</v>
      </c>
      <c r="F569" s="72">
        <f t="shared" si="105"/>
        <v>4.5066079295154182</v>
      </c>
      <c r="G569" s="72">
        <f t="shared" si="106"/>
        <v>3.1117359083089733</v>
      </c>
      <c r="H569" s="73">
        <f t="shared" si="99"/>
        <v>4.4523599332205017E-2</v>
      </c>
      <c r="I569" s="73">
        <f t="shared" si="102"/>
        <v>4.452359933221E-5</v>
      </c>
      <c r="J569" s="73">
        <f t="shared" si="98"/>
        <v>4.442161378310829E-5</v>
      </c>
      <c r="K569" s="3">
        <f t="shared" si="100"/>
        <v>4.4472606557659145E-5</v>
      </c>
      <c r="L569" s="79">
        <f t="shared" si="101"/>
        <v>8.5192824699698411E-2</v>
      </c>
    </row>
    <row r="570" spans="1:12">
      <c r="A570" s="4">
        <v>1.3440000000000001</v>
      </c>
      <c r="B570" s="4">
        <f t="shared" si="103"/>
        <v>1.024</v>
      </c>
      <c r="C570" s="6">
        <f t="shared" si="104"/>
        <v>5.9327025241990841</v>
      </c>
      <c r="E570" s="4">
        <v>1.024</v>
      </c>
      <c r="F570" s="72">
        <f t="shared" si="105"/>
        <v>4.5110132158590304</v>
      </c>
      <c r="G570" s="72">
        <f t="shared" si="106"/>
        <v>3.1140291310743975</v>
      </c>
      <c r="H570" s="73">
        <f t="shared" si="99"/>
        <v>4.4421613783103317E-2</v>
      </c>
      <c r="I570" s="73">
        <f t="shared" si="102"/>
        <v>4.4421613783098423E-5</v>
      </c>
      <c r="J570" s="73">
        <f t="shared" si="98"/>
        <v>4.4319886254995302E-5</v>
      </c>
      <c r="K570" s="3">
        <f t="shared" si="100"/>
        <v>4.4370750019046866E-5</v>
      </c>
      <c r="L570" s="79">
        <f t="shared" si="101"/>
        <v>8.5237195449717459E-2</v>
      </c>
    </row>
    <row r="571" spans="1:12">
      <c r="A571" s="4">
        <v>1.345</v>
      </c>
      <c r="B571" s="4">
        <f t="shared" si="103"/>
        <v>1.0249999999999999</v>
      </c>
      <c r="C571" s="6">
        <f t="shared" si="104"/>
        <v>5.9273642063004015</v>
      </c>
      <c r="E571" s="4">
        <v>1.0249999999999999</v>
      </c>
      <c r="F571" s="72">
        <f t="shared" si="105"/>
        <v>4.5154185022026425</v>
      </c>
      <c r="G571" s="72">
        <f t="shared" si="106"/>
        <v>3.1163218029949538</v>
      </c>
      <c r="H571" s="73">
        <f t="shared" si="99"/>
        <v>4.4319886255000183E-2</v>
      </c>
      <c r="I571" s="73">
        <f t="shared" si="102"/>
        <v>4.4319886255005141E-5</v>
      </c>
      <c r="J571" s="73">
        <f t="shared" ref="J571:J634" si="107">(E572-E571)*H572</f>
        <v>4.4218416015471111E-5</v>
      </c>
      <c r="K571" s="3">
        <f t="shared" si="100"/>
        <v>4.4269151135238126E-5</v>
      </c>
      <c r="L571" s="79">
        <f t="shared" si="101"/>
        <v>8.5281464600852702E-2</v>
      </c>
    </row>
    <row r="572" spans="1:12">
      <c r="A572" s="4">
        <v>1.3460000000000001</v>
      </c>
      <c r="B572" s="4">
        <f t="shared" si="103"/>
        <v>1.026</v>
      </c>
      <c r="C572" s="6">
        <f t="shared" si="104"/>
        <v>5.9220339774665076</v>
      </c>
      <c r="E572" s="4">
        <v>1.026</v>
      </c>
      <c r="F572" s="72">
        <f t="shared" si="105"/>
        <v>4.5198237885462555</v>
      </c>
      <c r="G572" s="72">
        <f t="shared" si="106"/>
        <v>3.1186139247401754</v>
      </c>
      <c r="H572" s="73">
        <f t="shared" ref="H572:H635" si="108">EXP(-G572)</f>
        <v>4.421841601546616E-2</v>
      </c>
      <c r="I572" s="73">
        <f t="shared" si="102"/>
        <v>4.4218416015461293E-5</v>
      </c>
      <c r="J572" s="73">
        <f t="shared" si="107"/>
        <v>4.411720233443674E-5</v>
      </c>
      <c r="K572" s="3">
        <f t="shared" ref="K572:K635" si="109">(I572+J572)/2</f>
        <v>4.4167809174949016E-5</v>
      </c>
      <c r="L572" s="79">
        <f t="shared" si="101"/>
        <v>8.5325632410027649E-2</v>
      </c>
    </row>
    <row r="573" spans="1:12">
      <c r="A573" s="4">
        <v>1.347</v>
      </c>
      <c r="B573" s="4">
        <f t="shared" si="103"/>
        <v>1.0269999999999999</v>
      </c>
      <c r="C573" s="6">
        <f t="shared" si="104"/>
        <v>5.9167118211292964</v>
      </c>
      <c r="E573" s="4">
        <v>1.0269999999999999</v>
      </c>
      <c r="F573" s="72">
        <f t="shared" si="105"/>
        <v>4.5242290748898677</v>
      </c>
      <c r="G573" s="72">
        <f t="shared" si="106"/>
        <v>3.1209054969781285</v>
      </c>
      <c r="H573" s="73">
        <f t="shared" si="108"/>
        <v>4.4117202334441601E-2</v>
      </c>
      <c r="I573" s="73">
        <f t="shared" si="102"/>
        <v>4.4117202334446538E-5</v>
      </c>
      <c r="J573" s="73">
        <f t="shared" si="107"/>
        <v>4.4016244484232677E-5</v>
      </c>
      <c r="K573" s="3">
        <f t="shared" si="109"/>
        <v>4.4066723409339608E-5</v>
      </c>
      <c r="L573" s="79">
        <f t="shared" ref="L573:L636" si="110">K573+L572</f>
        <v>8.5369699133436991E-2</v>
      </c>
    </row>
    <row r="574" spans="1:12">
      <c r="A574" s="4">
        <v>1.3480000000000001</v>
      </c>
      <c r="B574" s="4">
        <f t="shared" si="103"/>
        <v>1.028</v>
      </c>
      <c r="C574" s="6">
        <f t="shared" si="104"/>
        <v>5.9113977207639721</v>
      </c>
      <c r="E574" s="4">
        <v>1.028</v>
      </c>
      <c r="F574" s="72">
        <f t="shared" si="105"/>
        <v>4.5286343612334798</v>
      </c>
      <c r="G574" s="72">
        <f t="shared" si="106"/>
        <v>3.1231965203754188</v>
      </c>
      <c r="H574" s="73">
        <f t="shared" si="108"/>
        <v>4.4016244484227751E-2</v>
      </c>
      <c r="I574" s="73">
        <f t="shared" si="102"/>
        <v>4.4016244484222906E-5</v>
      </c>
      <c r="J574" s="73">
        <f t="shared" si="107"/>
        <v>4.3915541739473101E-5</v>
      </c>
      <c r="K574" s="3">
        <f t="shared" si="109"/>
        <v>4.3965893111848003E-5</v>
      </c>
      <c r="L574" s="79">
        <f t="shared" si="110"/>
        <v>8.5413665026548832E-2</v>
      </c>
    </row>
    <row r="575" spans="1:12">
      <c r="A575" s="4">
        <v>1.349</v>
      </c>
      <c r="B575" s="4">
        <f t="shared" si="103"/>
        <v>1.0289999999999999</v>
      </c>
      <c r="C575" s="6">
        <f t="shared" si="104"/>
        <v>5.906091659888931</v>
      </c>
      <c r="E575" s="4">
        <v>1.0289999999999999</v>
      </c>
      <c r="F575" s="72">
        <f t="shared" si="105"/>
        <v>4.533039647577092</v>
      </c>
      <c r="G575" s="72">
        <f t="shared" si="106"/>
        <v>3.1254869955971962</v>
      </c>
      <c r="H575" s="73">
        <f t="shared" si="108"/>
        <v>4.391554173947794E-2</v>
      </c>
      <c r="I575" s="73">
        <f t="shared" ref="I575:I638" si="111">(E576-E575)*H575</f>
        <v>4.3915541739482852E-5</v>
      </c>
      <c r="J575" s="73">
        <f t="shared" si="107"/>
        <v>4.38150933771937E-5</v>
      </c>
      <c r="K575" s="3">
        <f t="shared" si="109"/>
        <v>4.3865317558338276E-5</v>
      </c>
      <c r="L575" s="79">
        <f t="shared" si="110"/>
        <v>8.5457530344107177E-2</v>
      </c>
    </row>
    <row r="576" spans="1:12">
      <c r="A576" s="4">
        <v>1.35</v>
      </c>
      <c r="B576" s="4">
        <f t="shared" si="103"/>
        <v>1.03</v>
      </c>
      <c r="C576" s="6">
        <f t="shared" si="104"/>
        <v>5.9007936220655921</v>
      </c>
      <c r="E576" s="4">
        <v>1.03</v>
      </c>
      <c r="F576" s="72">
        <f t="shared" si="105"/>
        <v>4.537444933920705</v>
      </c>
      <c r="G576" s="72">
        <f t="shared" si="106"/>
        <v>3.1277769233071591</v>
      </c>
      <c r="H576" s="73">
        <f t="shared" si="108"/>
        <v>4.3815093377188793E-2</v>
      </c>
      <c r="I576" s="73">
        <f t="shared" si="111"/>
        <v>4.3815093377183969E-5</v>
      </c>
      <c r="J576" s="73">
        <f t="shared" si="107"/>
        <v>4.3714898676686766E-5</v>
      </c>
      <c r="K576" s="3">
        <f t="shared" si="109"/>
        <v>4.3764996026935364E-5</v>
      </c>
      <c r="L576" s="79">
        <f t="shared" si="110"/>
        <v>8.5501295340134106E-2</v>
      </c>
    </row>
    <row r="577" spans="1:12">
      <c r="A577" s="4">
        <v>1.351</v>
      </c>
      <c r="B577" s="4">
        <f t="shared" si="103"/>
        <v>1.0309999999999999</v>
      </c>
      <c r="C577" s="6">
        <f t="shared" si="104"/>
        <v>5.8955035908982873</v>
      </c>
      <c r="E577" s="4">
        <v>1.0309999999999999</v>
      </c>
      <c r="F577" s="72">
        <f t="shared" si="105"/>
        <v>4.5418502202643163</v>
      </c>
      <c r="G577" s="72">
        <f t="shared" si="106"/>
        <v>3.1300663041675567</v>
      </c>
      <c r="H577" s="73">
        <f t="shared" si="108"/>
        <v>4.371489867669158E-2</v>
      </c>
      <c r="I577" s="73">
        <f t="shared" si="111"/>
        <v>4.371489867669647E-5</v>
      </c>
      <c r="J577" s="73">
        <f t="shared" si="107"/>
        <v>4.3614956919648107E-5</v>
      </c>
      <c r="K577" s="3">
        <f t="shared" si="109"/>
        <v>4.3664927798172289E-5</v>
      </c>
      <c r="L577" s="79">
        <f t="shared" si="110"/>
        <v>8.5544960267932277E-2</v>
      </c>
    </row>
    <row r="578" spans="1:12">
      <c r="A578" s="4">
        <v>1.3520000000000001</v>
      </c>
      <c r="B578" s="4">
        <f t="shared" si="103"/>
        <v>1.032</v>
      </c>
      <c r="C578" s="6">
        <f t="shared" si="104"/>
        <v>5.8902215500340835</v>
      </c>
      <c r="E578" s="4">
        <v>1.032</v>
      </c>
      <c r="F578" s="72">
        <f t="shared" si="105"/>
        <v>4.5462555066079293</v>
      </c>
      <c r="G578" s="72">
        <f t="shared" si="106"/>
        <v>3.132355138839201</v>
      </c>
      <c r="H578" s="73">
        <f t="shared" si="108"/>
        <v>4.3614956919643226E-2</v>
      </c>
      <c r="I578" s="73">
        <f t="shared" si="111"/>
        <v>4.3614956919638424E-5</v>
      </c>
      <c r="J578" s="73">
        <f t="shared" si="107"/>
        <v>4.3515267390013376E-5</v>
      </c>
      <c r="K578" s="3">
        <f t="shared" si="109"/>
        <v>4.35651121548259E-5</v>
      </c>
      <c r="L578" s="79">
        <f t="shared" si="110"/>
        <v>8.5588525380087099E-2</v>
      </c>
    </row>
    <row r="579" spans="1:12">
      <c r="A579" s="4">
        <v>1.353</v>
      </c>
      <c r="B579" s="4">
        <f t="shared" si="103"/>
        <v>1.0329999999999999</v>
      </c>
      <c r="C579" s="6">
        <f t="shared" si="104"/>
        <v>5.8849474831626774</v>
      </c>
      <c r="E579" s="4">
        <v>1.0329999999999999</v>
      </c>
      <c r="F579" s="72">
        <f t="shared" si="105"/>
        <v>4.5506607929515415</v>
      </c>
      <c r="G579" s="72">
        <f t="shared" si="106"/>
        <v>3.1346434279814588</v>
      </c>
      <c r="H579" s="73">
        <f t="shared" si="108"/>
        <v>4.3515267390018167E-2</v>
      </c>
      <c r="I579" s="73">
        <f t="shared" si="111"/>
        <v>4.3515267390023039E-5</v>
      </c>
      <c r="J579" s="73">
        <f t="shared" si="107"/>
        <v>4.3415829374104032E-5</v>
      </c>
      <c r="K579" s="3">
        <f t="shared" si="109"/>
        <v>4.3465548382063532E-5</v>
      </c>
      <c r="L579" s="79">
        <f t="shared" si="110"/>
        <v>8.5631990928469168E-2</v>
      </c>
    </row>
    <row r="580" spans="1:12">
      <c r="A580" s="4">
        <v>1.3540000000000001</v>
      </c>
      <c r="B580" s="4">
        <f t="shared" si="103"/>
        <v>1.034</v>
      </c>
      <c r="C580" s="6">
        <f t="shared" si="104"/>
        <v>5.8796813740162266</v>
      </c>
      <c r="E580" s="4">
        <v>1.034</v>
      </c>
      <c r="F580" s="72">
        <f t="shared" si="105"/>
        <v>4.5550660792951545</v>
      </c>
      <c r="G580" s="72">
        <f t="shared" si="106"/>
        <v>3.1369311722522686</v>
      </c>
      <c r="H580" s="73">
        <f t="shared" si="108"/>
        <v>4.3415829374099171E-2</v>
      </c>
      <c r="I580" s="73">
        <f t="shared" si="111"/>
        <v>4.3415829374094389E-5</v>
      </c>
      <c r="J580" s="73">
        <f t="shared" si="107"/>
        <v>4.331664216046432E-5</v>
      </c>
      <c r="K580" s="3">
        <f t="shared" si="109"/>
        <v>4.3366235767279355E-5</v>
      </c>
      <c r="L580" s="79">
        <f t="shared" si="110"/>
        <v>8.5675357164236451E-2</v>
      </c>
    </row>
    <row r="581" spans="1:12">
      <c r="A581" s="4">
        <v>1.355</v>
      </c>
      <c r="B581" s="4">
        <f t="shared" si="103"/>
        <v>1.0349999999999999</v>
      </c>
      <c r="C581" s="6">
        <f t="shared" si="104"/>
        <v>5.8744232063692285</v>
      </c>
      <c r="E581" s="4">
        <v>1.0349999999999999</v>
      </c>
      <c r="F581" s="72">
        <f t="shared" si="105"/>
        <v>4.5594713656387658</v>
      </c>
      <c r="G581" s="72">
        <f t="shared" si="106"/>
        <v>3.1392183723081382</v>
      </c>
      <c r="H581" s="73">
        <f t="shared" si="108"/>
        <v>4.3316642160469092E-2</v>
      </c>
      <c r="I581" s="73">
        <f t="shared" si="111"/>
        <v>4.3316642160473942E-5</v>
      </c>
      <c r="J581" s="73">
        <f t="shared" si="107"/>
        <v>4.3217705040006957E-5</v>
      </c>
      <c r="K581" s="3">
        <f t="shared" si="109"/>
        <v>4.3267173600240449E-5</v>
      </c>
      <c r="L581" s="79">
        <f t="shared" si="110"/>
        <v>8.5718624337836696E-2</v>
      </c>
    </row>
    <row r="582" spans="1:12">
      <c r="A582" s="4">
        <v>1.3560000000000001</v>
      </c>
      <c r="B582" s="4">
        <f t="shared" si="103"/>
        <v>1.036</v>
      </c>
      <c r="C582" s="6">
        <f t="shared" si="104"/>
        <v>5.8691729640383663</v>
      </c>
      <c r="E582" s="4">
        <v>1.036</v>
      </c>
      <c r="F582" s="72">
        <f t="shared" si="105"/>
        <v>4.5638766519823788</v>
      </c>
      <c r="G582" s="72">
        <f t="shared" si="106"/>
        <v>3.1415050288041524</v>
      </c>
      <c r="H582" s="73">
        <f t="shared" si="108"/>
        <v>4.3217705040002122E-2</v>
      </c>
      <c r="I582" s="73">
        <f t="shared" si="111"/>
        <v>4.3217705039997362E-5</v>
      </c>
      <c r="J582" s="73">
        <f t="shared" si="107"/>
        <v>4.3119017305850775E-5</v>
      </c>
      <c r="K582" s="3">
        <f t="shared" si="109"/>
        <v>4.3168361172924065E-5</v>
      </c>
      <c r="L582" s="79">
        <f t="shared" si="110"/>
        <v>8.5761792699009617E-2</v>
      </c>
    </row>
    <row r="583" spans="1:12">
      <c r="A583" s="4">
        <v>1.357</v>
      </c>
      <c r="B583" s="4">
        <f t="shared" si="103"/>
        <v>1.0369999999999999</v>
      </c>
      <c r="C583" s="6">
        <f t="shared" si="104"/>
        <v>5.8639306308823924</v>
      </c>
      <c r="E583" s="4">
        <v>1.0369999999999999</v>
      </c>
      <c r="F583" s="72">
        <f t="shared" si="105"/>
        <v>4.5682819383259909</v>
      </c>
      <c r="G583" s="72">
        <f t="shared" si="106"/>
        <v>3.1437911423939724</v>
      </c>
      <c r="H583" s="73">
        <f t="shared" si="108"/>
        <v>4.3119017305855524E-2</v>
      </c>
      <c r="I583" s="73">
        <f t="shared" si="111"/>
        <v>4.311901730586035E-5</v>
      </c>
      <c r="J583" s="73">
        <f t="shared" si="107"/>
        <v>4.3020578253465691E-5</v>
      </c>
      <c r="K583" s="3">
        <f t="shared" si="109"/>
        <v>4.306979777966302E-5</v>
      </c>
      <c r="L583" s="79">
        <f t="shared" si="110"/>
        <v>8.5804862496789286E-2</v>
      </c>
    </row>
    <row r="584" spans="1:12">
      <c r="A584" s="4">
        <v>1.3580000000000001</v>
      </c>
      <c r="B584" s="4">
        <f t="shared" si="103"/>
        <v>1.038</v>
      </c>
      <c r="C584" s="6">
        <f t="shared" si="104"/>
        <v>5.8586961908019584</v>
      </c>
      <c r="E584" s="4">
        <v>1.038</v>
      </c>
      <c r="F584" s="72">
        <f t="shared" si="105"/>
        <v>4.5726872246696031</v>
      </c>
      <c r="G584" s="72">
        <f t="shared" si="106"/>
        <v>3.1460767137298471</v>
      </c>
      <c r="H584" s="73">
        <f t="shared" si="108"/>
        <v>4.3020578253460874E-2</v>
      </c>
      <c r="I584" s="73">
        <f t="shared" si="111"/>
        <v>4.3020578253456137E-5</v>
      </c>
      <c r="J584" s="73">
        <f t="shared" si="107"/>
        <v>4.2922387180510994E-5</v>
      </c>
      <c r="K584" s="3">
        <f t="shared" si="109"/>
        <v>4.2971482716983565E-5</v>
      </c>
      <c r="L584" s="79">
        <f t="shared" si="110"/>
        <v>8.5847833979506266E-2</v>
      </c>
    </row>
    <row r="585" spans="1:12">
      <c r="A585" s="4">
        <v>1.359</v>
      </c>
      <c r="B585" s="4">
        <f t="shared" si="103"/>
        <v>1.0389999999999999</v>
      </c>
      <c r="C585" s="6">
        <f t="shared" si="104"/>
        <v>5.8534696277395142</v>
      </c>
      <c r="E585" s="4">
        <v>1.0389999999999999</v>
      </c>
      <c r="F585" s="72">
        <f t="shared" si="105"/>
        <v>4.5770925110132152</v>
      </c>
      <c r="G585" s="72">
        <f t="shared" si="106"/>
        <v>3.1483617434626141</v>
      </c>
      <c r="H585" s="73">
        <f t="shared" si="108"/>
        <v>4.292238718051572E-2</v>
      </c>
      <c r="I585" s="73">
        <f t="shared" si="111"/>
        <v>4.2922387180520521E-5</v>
      </c>
      <c r="J585" s="73">
        <f t="shared" si="107"/>
        <v>4.2824443386980047E-5</v>
      </c>
      <c r="K585" s="3">
        <f t="shared" si="109"/>
        <v>4.287341528375028E-5</v>
      </c>
      <c r="L585" s="79">
        <f t="shared" si="110"/>
        <v>8.5890707394790017E-2</v>
      </c>
    </row>
    <row r="586" spans="1:12">
      <c r="A586" s="4">
        <v>1.36</v>
      </c>
      <c r="B586" s="4">
        <f t="shared" si="103"/>
        <v>1.04</v>
      </c>
      <c r="C586" s="6">
        <f t="shared" si="104"/>
        <v>5.848250925679138</v>
      </c>
      <c r="E586" s="4">
        <v>1.04</v>
      </c>
      <c r="F586" s="72">
        <f t="shared" si="105"/>
        <v>4.5814977973568283</v>
      </c>
      <c r="G586" s="72">
        <f t="shared" si="106"/>
        <v>3.1506462322417033</v>
      </c>
      <c r="H586" s="73">
        <f t="shared" si="108"/>
        <v>4.2824443386975254E-2</v>
      </c>
      <c r="I586" s="73">
        <f t="shared" si="111"/>
        <v>4.282444338697054E-5</v>
      </c>
      <c r="J586" s="73">
        <f t="shared" si="107"/>
        <v>4.2726746175039228E-5</v>
      </c>
      <c r="K586" s="3">
        <f t="shared" si="109"/>
        <v>4.277559478100488E-5</v>
      </c>
      <c r="L586" s="79">
        <f t="shared" si="110"/>
        <v>8.5933482989571028E-2</v>
      </c>
    </row>
    <row r="587" spans="1:12">
      <c r="A587" s="4">
        <v>1.361</v>
      </c>
      <c r="B587" s="4">
        <f t="shared" si="103"/>
        <v>1.0409999999999999</v>
      </c>
      <c r="C587" s="6">
        <f t="shared" si="104"/>
        <v>5.8430400686464274</v>
      </c>
      <c r="E587" s="4">
        <v>1.0409999999999999</v>
      </c>
      <c r="F587" s="72">
        <f t="shared" si="105"/>
        <v>4.5859030837004404</v>
      </c>
      <c r="G587" s="72">
        <f t="shared" si="106"/>
        <v>3.1529301807151406</v>
      </c>
      <c r="H587" s="73">
        <f t="shared" si="108"/>
        <v>4.2726746175043934E-2</v>
      </c>
      <c r="I587" s="73">
        <f t="shared" si="111"/>
        <v>4.2726746175048714E-5</v>
      </c>
      <c r="J587" s="73">
        <f t="shared" si="107"/>
        <v>4.2629294849171718E-5</v>
      </c>
      <c r="K587" s="3">
        <f t="shared" si="109"/>
        <v>4.2678020512110213E-5</v>
      </c>
      <c r="L587" s="79">
        <f t="shared" si="110"/>
        <v>8.5976161010083138E-2</v>
      </c>
    </row>
    <row r="588" spans="1:12">
      <c r="A588" s="4">
        <v>1.3620000000000001</v>
      </c>
      <c r="B588" s="4">
        <f t="shared" ref="B588:B651" si="112">A588-$C$6</f>
        <v>1.042</v>
      </c>
      <c r="C588" s="6">
        <f t="shared" ref="C588:C651" si="113">2*$C$3/(A588-2*$C$6)*L588</f>
        <v>5.8378370407083384</v>
      </c>
      <c r="E588" s="4">
        <v>1.042</v>
      </c>
      <c r="F588" s="72">
        <f t="shared" ref="F588:F651" si="114">E588/$C$4</f>
        <v>4.5903083700440526</v>
      </c>
      <c r="G588" s="72">
        <f t="shared" ref="G588:G651" si="115">F588^$C$5</f>
        <v>3.1552135895295579</v>
      </c>
      <c r="H588" s="73">
        <f t="shared" si="108"/>
        <v>4.262929484916695E-2</v>
      </c>
      <c r="I588" s="73">
        <f t="shared" si="111"/>
        <v>4.2629294849162258E-5</v>
      </c>
      <c r="J588" s="73">
        <f t="shared" si="107"/>
        <v>4.2532088716017536E-5</v>
      </c>
      <c r="K588" s="3">
        <f t="shared" si="109"/>
        <v>4.25806917825899E-5</v>
      </c>
      <c r="L588" s="79">
        <f t="shared" si="110"/>
        <v>8.6018741701865728E-2</v>
      </c>
    </row>
    <row r="589" spans="1:12">
      <c r="A589" s="4">
        <v>1.363</v>
      </c>
      <c r="B589" s="4">
        <f t="shared" si="112"/>
        <v>1.0429999999999999</v>
      </c>
      <c r="C589" s="6">
        <f t="shared" si="113"/>
        <v>5.8326418259730755</v>
      </c>
      <c r="E589" s="4">
        <v>1.0429999999999999</v>
      </c>
      <c r="F589" s="72">
        <f t="shared" si="114"/>
        <v>4.5947136563876647</v>
      </c>
      <c r="G589" s="72">
        <f t="shared" si="115"/>
        <v>3.1574964593301895</v>
      </c>
      <c r="H589" s="73">
        <f t="shared" si="108"/>
        <v>4.2532088716022223E-2</v>
      </c>
      <c r="I589" s="73">
        <f t="shared" si="111"/>
        <v>4.2532088716026982E-5</v>
      </c>
      <c r="J589" s="73">
        <f t="shared" si="107"/>
        <v>4.2435127084516646E-5</v>
      </c>
      <c r="K589" s="3">
        <f t="shared" si="109"/>
        <v>4.2483607900271814E-5</v>
      </c>
      <c r="L589" s="79">
        <f t="shared" si="110"/>
        <v>8.6061225309765996E-2</v>
      </c>
    </row>
    <row r="590" spans="1:12">
      <c r="A590" s="4">
        <v>1.3640000000000001</v>
      </c>
      <c r="B590" s="4">
        <f t="shared" si="112"/>
        <v>1.044</v>
      </c>
      <c r="C590" s="6">
        <f t="shared" si="113"/>
        <v>5.8274544085899374</v>
      </c>
      <c r="E590" s="4">
        <v>1.044</v>
      </c>
      <c r="F590" s="72">
        <f t="shared" si="114"/>
        <v>4.5991189427312777</v>
      </c>
      <c r="G590" s="72">
        <f t="shared" si="115"/>
        <v>3.1597787907608832</v>
      </c>
      <c r="H590" s="73">
        <f t="shared" si="108"/>
        <v>4.2435127084511901E-2</v>
      </c>
      <c r="I590" s="73">
        <f t="shared" si="111"/>
        <v>4.2435127084507227E-5</v>
      </c>
      <c r="J590" s="73">
        <f t="shared" si="107"/>
        <v>4.2338409265749573E-5</v>
      </c>
      <c r="K590" s="3">
        <f t="shared" si="109"/>
        <v>4.2386768175128403E-5</v>
      </c>
      <c r="L590" s="79">
        <f t="shared" si="110"/>
        <v>8.6103612077941122E-2</v>
      </c>
    </row>
    <row r="591" spans="1:12">
      <c r="A591" s="4">
        <v>1.365</v>
      </c>
      <c r="B591" s="4">
        <f t="shared" si="112"/>
        <v>1.0449999999999999</v>
      </c>
      <c r="C591" s="6">
        <f t="shared" si="113"/>
        <v>5.8222747727491964</v>
      </c>
      <c r="E591" s="4">
        <v>1.0449999999999999</v>
      </c>
      <c r="F591" s="72">
        <f t="shared" si="114"/>
        <v>4.603524229074889</v>
      </c>
      <c r="G591" s="72">
        <f t="shared" si="115"/>
        <v>3.162060584464101</v>
      </c>
      <c r="H591" s="73">
        <f t="shared" si="108"/>
        <v>4.2338409265754239E-2</v>
      </c>
      <c r="I591" s="73">
        <f t="shared" si="111"/>
        <v>4.2338409265758978E-5</v>
      </c>
      <c r="J591" s="73">
        <f t="shared" si="107"/>
        <v>4.2241934573080157E-5</v>
      </c>
      <c r="K591" s="3">
        <f t="shared" si="109"/>
        <v>4.2290171919419567E-5</v>
      </c>
      <c r="L591" s="79">
        <f t="shared" si="110"/>
        <v>8.6145902249860545E-2</v>
      </c>
    </row>
    <row r="592" spans="1:12">
      <c r="A592" s="4">
        <v>1.3660000000000001</v>
      </c>
      <c r="B592" s="4">
        <f t="shared" si="112"/>
        <v>1.046</v>
      </c>
      <c r="C592" s="6">
        <f t="shared" si="113"/>
        <v>5.817102902681949</v>
      </c>
      <c r="E592" s="4">
        <v>1.046</v>
      </c>
      <c r="F592" s="72">
        <f t="shared" si="114"/>
        <v>4.607929515418502</v>
      </c>
      <c r="G592" s="72">
        <f t="shared" si="115"/>
        <v>3.1643418410809234</v>
      </c>
      <c r="H592" s="73">
        <f t="shared" si="108"/>
        <v>4.2241934573075429E-2</v>
      </c>
      <c r="I592" s="73">
        <f t="shared" si="111"/>
        <v>4.2241934573070778E-5</v>
      </c>
      <c r="J592" s="73">
        <f t="shared" si="107"/>
        <v>4.2145702321996747E-5</v>
      </c>
      <c r="K592" s="3">
        <f t="shared" si="109"/>
        <v>4.2193818447533766E-5</v>
      </c>
      <c r="L592" s="79">
        <f t="shared" si="110"/>
        <v>8.6188096068308073E-2</v>
      </c>
    </row>
    <row r="593" spans="1:12">
      <c r="A593" s="4">
        <v>1.367</v>
      </c>
      <c r="B593" s="4">
        <f t="shared" si="112"/>
        <v>1.0469999999999999</v>
      </c>
      <c r="C593" s="6">
        <f t="shared" si="113"/>
        <v>5.8119387826600084</v>
      </c>
      <c r="E593" s="4">
        <v>1.0469999999999999</v>
      </c>
      <c r="F593" s="72">
        <f t="shared" si="114"/>
        <v>4.6123348017621142</v>
      </c>
      <c r="G593" s="72">
        <f t="shared" si="115"/>
        <v>3.1666225612510552</v>
      </c>
      <c r="H593" s="73">
        <f t="shared" si="108"/>
        <v>4.2145702322001391E-2</v>
      </c>
      <c r="I593" s="73">
        <f t="shared" si="111"/>
        <v>4.2145702322006105E-5</v>
      </c>
      <c r="J593" s="73">
        <f t="shared" si="107"/>
        <v>4.2049711830254338E-5</v>
      </c>
      <c r="K593" s="3">
        <f t="shared" si="109"/>
        <v>4.2097707076130218E-5</v>
      </c>
      <c r="L593" s="79">
        <f t="shared" si="110"/>
        <v>8.6230193775384198E-2</v>
      </c>
    </row>
    <row r="594" spans="1:12">
      <c r="A594" s="4">
        <v>1.3680000000000001</v>
      </c>
      <c r="B594" s="4">
        <f t="shared" si="112"/>
        <v>1.048</v>
      </c>
      <c r="C594" s="6">
        <f t="shared" si="113"/>
        <v>5.8067823969957413</v>
      </c>
      <c r="E594" s="4">
        <v>1.048</v>
      </c>
      <c r="F594" s="72">
        <f t="shared" si="114"/>
        <v>4.6167400881057272</v>
      </c>
      <c r="G594" s="72">
        <f t="shared" si="115"/>
        <v>3.1689027456128303</v>
      </c>
      <c r="H594" s="73">
        <f t="shared" si="108"/>
        <v>4.2049711830249629E-2</v>
      </c>
      <c r="I594" s="73">
        <f t="shared" si="111"/>
        <v>4.2049711830245E-5</v>
      </c>
      <c r="J594" s="73">
        <f t="shared" si="107"/>
        <v>4.1953962417716691E-5</v>
      </c>
      <c r="K594" s="3">
        <f t="shared" si="109"/>
        <v>4.2001837123980846E-5</v>
      </c>
      <c r="L594" s="79">
        <f t="shared" si="110"/>
        <v>8.6272195612508179E-2</v>
      </c>
    </row>
    <row r="595" spans="1:12">
      <c r="A595" s="4">
        <v>1.369</v>
      </c>
      <c r="B595" s="4">
        <f t="shared" si="112"/>
        <v>1.0489999999999999</v>
      </c>
      <c r="C595" s="6">
        <f t="shared" si="113"/>
        <v>5.801633730041968</v>
      </c>
      <c r="E595" s="4">
        <v>1.0489999999999999</v>
      </c>
      <c r="F595" s="72">
        <f t="shared" si="114"/>
        <v>4.6211453744493385</v>
      </c>
      <c r="G595" s="72">
        <f t="shared" si="115"/>
        <v>3.171182394803211</v>
      </c>
      <c r="H595" s="73">
        <f t="shared" si="108"/>
        <v>4.1953962417721313E-2</v>
      </c>
      <c r="I595" s="73">
        <f t="shared" si="111"/>
        <v>4.1953962417726009E-5</v>
      </c>
      <c r="J595" s="73">
        <f t="shared" si="107"/>
        <v>4.1858453406497634E-5</v>
      </c>
      <c r="K595" s="3">
        <f t="shared" si="109"/>
        <v>4.1906207912111818E-5</v>
      </c>
      <c r="L595" s="79">
        <f t="shared" si="110"/>
        <v>8.6314101820420291E-2</v>
      </c>
    </row>
    <row r="596" spans="1:12">
      <c r="A596" s="4">
        <v>1.37</v>
      </c>
      <c r="B596" s="4">
        <f t="shared" si="112"/>
        <v>1.05</v>
      </c>
      <c r="C596" s="6">
        <f t="shared" si="113"/>
        <v>5.7964927661917978</v>
      </c>
      <c r="E596" s="4">
        <v>1.05</v>
      </c>
      <c r="F596" s="72">
        <f t="shared" si="114"/>
        <v>4.6255506607929515</v>
      </c>
      <c r="G596" s="72">
        <f t="shared" si="115"/>
        <v>3.1734615094578</v>
      </c>
      <c r="H596" s="73">
        <f t="shared" si="108"/>
        <v>4.1858453406492947E-2</v>
      </c>
      <c r="I596" s="73">
        <f t="shared" si="111"/>
        <v>4.1858453406488337E-5</v>
      </c>
      <c r="J596" s="73">
        <f t="shared" si="107"/>
        <v>4.1763184120803971E-5</v>
      </c>
      <c r="K596" s="3">
        <f t="shared" si="109"/>
        <v>4.1810818763646151E-5</v>
      </c>
      <c r="L596" s="79">
        <f t="shared" si="110"/>
        <v>8.6355912639183935E-2</v>
      </c>
    </row>
    <row r="597" spans="1:12">
      <c r="A597" s="4">
        <v>1.371</v>
      </c>
      <c r="B597" s="4">
        <f t="shared" si="112"/>
        <v>1.0509999999999999</v>
      </c>
      <c r="C597" s="6">
        <f t="shared" si="113"/>
        <v>5.7913594898785306</v>
      </c>
      <c r="E597" s="4">
        <v>1.0509999999999999</v>
      </c>
      <c r="F597" s="72">
        <f t="shared" si="114"/>
        <v>4.6299559471365637</v>
      </c>
      <c r="G597" s="72">
        <f t="shared" si="115"/>
        <v>3.175740090210839</v>
      </c>
      <c r="H597" s="73">
        <f t="shared" si="108"/>
        <v>4.1763184120808573E-2</v>
      </c>
      <c r="I597" s="73">
        <f t="shared" si="111"/>
        <v>4.1763184120813248E-5</v>
      </c>
      <c r="J597" s="73">
        <f t="shared" si="107"/>
        <v>4.1668153887076403E-5</v>
      </c>
      <c r="K597" s="3">
        <f t="shared" si="109"/>
        <v>4.1715669003944829E-5</v>
      </c>
      <c r="L597" s="79">
        <f t="shared" si="110"/>
        <v>8.6397628308187882E-2</v>
      </c>
    </row>
    <row r="598" spans="1:12">
      <c r="A598" s="4">
        <v>1.3720000000000001</v>
      </c>
      <c r="B598" s="4">
        <f t="shared" si="112"/>
        <v>1.052</v>
      </c>
      <c r="C598" s="6">
        <f t="shared" si="113"/>
        <v>5.786233885575502</v>
      </c>
      <c r="E598" s="4">
        <v>1.052</v>
      </c>
      <c r="F598" s="72">
        <f t="shared" si="114"/>
        <v>4.6343612334801767</v>
      </c>
      <c r="G598" s="72">
        <f t="shared" si="115"/>
        <v>3.1780181376952141</v>
      </c>
      <c r="H598" s="73">
        <f t="shared" si="108"/>
        <v>4.1668153887071742E-2</v>
      </c>
      <c r="I598" s="73">
        <f t="shared" si="111"/>
        <v>4.1668153887067153E-5</v>
      </c>
      <c r="J598" s="73">
        <f t="shared" si="107"/>
        <v>4.1573362033832936E-5</v>
      </c>
      <c r="K598" s="3">
        <f t="shared" si="109"/>
        <v>4.1620757960450044E-5</v>
      </c>
      <c r="L598" s="79">
        <f t="shared" si="110"/>
        <v>8.6439249066148333E-2</v>
      </c>
    </row>
    <row r="599" spans="1:12">
      <c r="A599" s="4">
        <v>1.373</v>
      </c>
      <c r="B599" s="4">
        <f t="shared" si="112"/>
        <v>1.0529999999999999</v>
      </c>
      <c r="C599" s="6">
        <f t="shared" si="113"/>
        <v>5.7811159377959713</v>
      </c>
      <c r="E599" s="4">
        <v>1.0529999999999999</v>
      </c>
      <c r="F599" s="72">
        <f t="shared" si="114"/>
        <v>4.638766519823788</v>
      </c>
      <c r="G599" s="72">
        <f t="shared" si="115"/>
        <v>3.1802956525424606</v>
      </c>
      <c r="H599" s="73">
        <f t="shared" si="108"/>
        <v>4.1573362033837512E-2</v>
      </c>
      <c r="I599" s="73">
        <f t="shared" si="111"/>
        <v>4.1573362033842165E-5</v>
      </c>
      <c r="J599" s="73">
        <f t="shared" si="107"/>
        <v>4.1478807891809175E-5</v>
      </c>
      <c r="K599" s="3">
        <f t="shared" si="109"/>
        <v>4.152608496282567E-5</v>
      </c>
      <c r="L599" s="79">
        <f t="shared" si="110"/>
        <v>8.6480775151111161E-2</v>
      </c>
    </row>
    <row r="600" spans="1:12">
      <c r="A600" s="4">
        <v>1.3740000000000001</v>
      </c>
      <c r="B600" s="4">
        <f t="shared" si="112"/>
        <v>1.054</v>
      </c>
      <c r="C600" s="6">
        <f t="shared" si="113"/>
        <v>5.7760056310929739</v>
      </c>
      <c r="E600" s="4">
        <v>1.054</v>
      </c>
      <c r="F600" s="72">
        <f t="shared" si="114"/>
        <v>4.643171806167401</v>
      </c>
      <c r="G600" s="72">
        <f t="shared" si="115"/>
        <v>3.1825726353827681</v>
      </c>
      <c r="H600" s="73">
        <f t="shared" si="108"/>
        <v>4.1478807891804532E-2</v>
      </c>
      <c r="I600" s="73">
        <f t="shared" si="111"/>
        <v>4.1478807891799966E-5</v>
      </c>
      <c r="J600" s="73">
        <f t="shared" si="107"/>
        <v>4.1384490793802723E-5</v>
      </c>
      <c r="K600" s="3">
        <f t="shared" si="109"/>
        <v>4.1431649342801348E-5</v>
      </c>
      <c r="L600" s="79">
        <f t="shared" si="110"/>
        <v>8.6522206800453957E-2</v>
      </c>
    </row>
    <row r="601" spans="1:12">
      <c r="A601" s="4">
        <v>1.375</v>
      </c>
      <c r="B601" s="4">
        <f t="shared" si="112"/>
        <v>1.0549999999999999</v>
      </c>
      <c r="C601" s="6">
        <f t="shared" si="113"/>
        <v>5.7709029500592184</v>
      </c>
      <c r="E601" s="4">
        <v>1.0549999999999999</v>
      </c>
      <c r="F601" s="72">
        <f t="shared" si="114"/>
        <v>4.6475770925110131</v>
      </c>
      <c r="G601" s="72">
        <f t="shared" si="115"/>
        <v>3.1848490868449812</v>
      </c>
      <c r="H601" s="73">
        <f t="shared" si="108"/>
        <v>4.138449079380728E-2</v>
      </c>
      <c r="I601" s="73">
        <f t="shared" si="111"/>
        <v>4.1384490793811911E-5</v>
      </c>
      <c r="J601" s="73">
        <f t="shared" si="107"/>
        <v>4.1290410074812702E-5</v>
      </c>
      <c r="K601" s="3">
        <f t="shared" si="109"/>
        <v>4.1337450434312307E-5</v>
      </c>
      <c r="L601" s="79">
        <f t="shared" si="110"/>
        <v>8.6563544250888275E-2</v>
      </c>
    </row>
    <row r="602" spans="1:12">
      <c r="A602" s="4">
        <v>1.3759999999999999</v>
      </c>
      <c r="B602" s="4">
        <f t="shared" si="112"/>
        <v>1.0559999999999998</v>
      </c>
      <c r="C602" s="6">
        <f t="shared" si="113"/>
        <v>5.7658078793269292</v>
      </c>
      <c r="E602" s="4">
        <v>1.056</v>
      </c>
      <c r="F602" s="72">
        <f t="shared" si="114"/>
        <v>4.6519823788546253</v>
      </c>
      <c r="G602" s="72">
        <f t="shared" si="115"/>
        <v>3.1871250075566073</v>
      </c>
      <c r="H602" s="73">
        <f t="shared" si="108"/>
        <v>4.1290410074808083E-2</v>
      </c>
      <c r="I602" s="73">
        <f t="shared" si="111"/>
        <v>4.1290410074803534E-5</v>
      </c>
      <c r="J602" s="73">
        <f t="shared" si="107"/>
        <v>4.1196565071884795E-5</v>
      </c>
      <c r="K602" s="3">
        <f t="shared" si="109"/>
        <v>4.1243487573344164E-5</v>
      </c>
      <c r="L602" s="79">
        <f t="shared" si="110"/>
        <v>8.6604787738461614E-2</v>
      </c>
    </row>
    <row r="603" spans="1:12">
      <c r="A603" s="4">
        <v>1.377</v>
      </c>
      <c r="B603" s="4">
        <f t="shared" si="112"/>
        <v>1.0569999999999999</v>
      </c>
      <c r="C603" s="6">
        <f t="shared" si="113"/>
        <v>5.7607204035677402</v>
      </c>
      <c r="E603" s="4">
        <v>1.0569999999999999</v>
      </c>
      <c r="F603" s="72">
        <f t="shared" si="114"/>
        <v>4.6563876651982374</v>
      </c>
      <c r="G603" s="72">
        <f t="shared" si="115"/>
        <v>3.1894003981438193</v>
      </c>
      <c r="H603" s="73">
        <f t="shared" si="108"/>
        <v>4.1196565071889332E-2</v>
      </c>
      <c r="I603" s="73">
        <f t="shared" si="111"/>
        <v>4.1196565071893943E-5</v>
      </c>
      <c r="J603" s="73">
        <f t="shared" si="107"/>
        <v>4.1102955124250287E-5</v>
      </c>
      <c r="K603" s="3">
        <f t="shared" si="109"/>
        <v>4.1149760098072111E-5</v>
      </c>
      <c r="L603" s="79">
        <f t="shared" si="110"/>
        <v>8.6645937498559686E-2</v>
      </c>
    </row>
    <row r="604" spans="1:12">
      <c r="A604" s="4">
        <v>1.3779999999999999</v>
      </c>
      <c r="B604" s="4">
        <f t="shared" si="112"/>
        <v>1.0579999999999998</v>
      </c>
      <c r="C604" s="6">
        <f t="shared" si="113"/>
        <v>5.7556405074925641</v>
      </c>
      <c r="E604" s="4">
        <v>1.0580000000000001</v>
      </c>
      <c r="F604" s="72">
        <f t="shared" si="114"/>
        <v>4.6607929515418505</v>
      </c>
      <c r="G604" s="72">
        <f t="shared" si="115"/>
        <v>3.1916752592314608</v>
      </c>
      <c r="H604" s="73">
        <f t="shared" si="108"/>
        <v>4.1102955124245687E-2</v>
      </c>
      <c r="I604" s="73">
        <f t="shared" si="111"/>
        <v>4.1102955124241159E-5</v>
      </c>
      <c r="J604" s="73">
        <f t="shared" si="107"/>
        <v>4.1009579573172E-5</v>
      </c>
      <c r="K604" s="3">
        <f t="shared" si="109"/>
        <v>4.1056267348706576E-5</v>
      </c>
      <c r="L604" s="79">
        <f t="shared" si="110"/>
        <v>8.6686993765908396E-2</v>
      </c>
    </row>
    <row r="605" spans="1:12">
      <c r="A605" s="4">
        <v>1.379</v>
      </c>
      <c r="B605" s="4">
        <f t="shared" si="112"/>
        <v>1.0589999999999999</v>
      </c>
      <c r="C605" s="6">
        <f t="shared" si="113"/>
        <v>5.7505681758514546</v>
      </c>
      <c r="E605" s="4">
        <v>1.0589999999999999</v>
      </c>
      <c r="F605" s="72">
        <f t="shared" si="114"/>
        <v>4.6651982378854617</v>
      </c>
      <c r="G605" s="72">
        <f t="shared" si="115"/>
        <v>3.1939495914430451</v>
      </c>
      <c r="H605" s="73">
        <f t="shared" si="108"/>
        <v>4.1009579573176518E-2</v>
      </c>
      <c r="I605" s="73">
        <f t="shared" si="111"/>
        <v>4.1009579573181107E-5</v>
      </c>
      <c r="J605" s="73">
        <f t="shared" si="107"/>
        <v>4.0916437762082402E-5</v>
      </c>
      <c r="K605" s="3">
        <f t="shared" si="109"/>
        <v>4.0963008667631751E-5</v>
      </c>
      <c r="L605" s="79">
        <f t="shared" si="110"/>
        <v>8.6727956774576023E-2</v>
      </c>
    </row>
    <row r="606" spans="1:12">
      <c r="A606" s="4">
        <v>1.38</v>
      </c>
      <c r="B606" s="4">
        <f t="shared" si="112"/>
        <v>1.0599999999999998</v>
      </c>
      <c r="C606" s="6">
        <f t="shared" si="113"/>
        <v>5.7455033934334985</v>
      </c>
      <c r="E606" s="4">
        <v>1.06</v>
      </c>
      <c r="F606" s="72">
        <f t="shared" si="114"/>
        <v>4.6696035242290748</v>
      </c>
      <c r="G606" s="72">
        <f t="shared" si="115"/>
        <v>3.1962233954007688</v>
      </c>
      <c r="H606" s="73">
        <f t="shared" si="108"/>
        <v>4.0916437762077824E-2</v>
      </c>
      <c r="I606" s="73">
        <f t="shared" si="111"/>
        <v>4.0916437762073321E-5</v>
      </c>
      <c r="J606" s="73">
        <f t="shared" si="107"/>
        <v>4.0823529036430425E-5</v>
      </c>
      <c r="K606" s="3">
        <f t="shared" si="109"/>
        <v>4.0869983399251873E-5</v>
      </c>
      <c r="L606" s="79">
        <f t="shared" si="110"/>
        <v>8.6768826757975273E-2</v>
      </c>
    </row>
    <row r="607" spans="1:12">
      <c r="A607" s="4">
        <v>1.381</v>
      </c>
      <c r="B607" s="4">
        <f t="shared" si="112"/>
        <v>1.0609999999999999</v>
      </c>
      <c r="C607" s="6">
        <f t="shared" si="113"/>
        <v>5.7404461450666728</v>
      </c>
      <c r="E607" s="4">
        <v>1.0609999999999999</v>
      </c>
      <c r="F607" s="72">
        <f t="shared" si="114"/>
        <v>4.6740088105726869</v>
      </c>
      <c r="G607" s="72">
        <f t="shared" si="115"/>
        <v>3.1984966717255059</v>
      </c>
      <c r="H607" s="73">
        <f t="shared" si="108"/>
        <v>4.0823529036434922E-2</v>
      </c>
      <c r="I607" s="73">
        <f t="shared" si="111"/>
        <v>4.0823529036439492E-5</v>
      </c>
      <c r="J607" s="73">
        <f t="shared" si="107"/>
        <v>4.0730852743819112E-5</v>
      </c>
      <c r="K607" s="3">
        <f t="shared" si="109"/>
        <v>4.0777190890129298E-5</v>
      </c>
      <c r="L607" s="79">
        <f t="shared" si="110"/>
        <v>8.6809603948865402E-2</v>
      </c>
    </row>
    <row r="608" spans="1:12">
      <c r="A608" s="4">
        <v>1.3819999999999999</v>
      </c>
      <c r="B608" s="4">
        <f t="shared" si="112"/>
        <v>1.0619999999999998</v>
      </c>
      <c r="C608" s="6">
        <f t="shared" si="113"/>
        <v>5.7353964156177328</v>
      </c>
      <c r="E608" s="4">
        <v>1.0620000000000001</v>
      </c>
      <c r="F608" s="72">
        <f t="shared" si="114"/>
        <v>4.6784140969162999</v>
      </c>
      <c r="G608" s="72">
        <f t="shared" si="115"/>
        <v>3.2007694210368185</v>
      </c>
      <c r="H608" s="73">
        <f t="shared" si="108"/>
        <v>4.0730852743814557E-2</v>
      </c>
      <c r="I608" s="73">
        <f t="shared" si="111"/>
        <v>4.0730852743810072E-5</v>
      </c>
      <c r="J608" s="73">
        <f t="shared" si="107"/>
        <v>4.0638408233852944E-5</v>
      </c>
      <c r="K608" s="3">
        <f t="shared" si="109"/>
        <v>4.0684630488831505E-5</v>
      </c>
      <c r="L608" s="79">
        <f t="shared" si="110"/>
        <v>8.6850288579354229E-2</v>
      </c>
    </row>
    <row r="609" spans="1:12">
      <c r="A609" s="4">
        <v>1.383</v>
      </c>
      <c r="B609" s="4">
        <f t="shared" si="112"/>
        <v>1.0629999999999999</v>
      </c>
      <c r="C609" s="6">
        <f t="shared" si="113"/>
        <v>5.7303541899920791</v>
      </c>
      <c r="E609" s="4">
        <v>1.0629999999999999</v>
      </c>
      <c r="F609" s="72">
        <f t="shared" si="114"/>
        <v>4.6828193832599112</v>
      </c>
      <c r="G609" s="72">
        <f t="shared" si="115"/>
        <v>3.203041643952957</v>
      </c>
      <c r="H609" s="73">
        <f t="shared" si="108"/>
        <v>4.063840823385742E-2</v>
      </c>
      <c r="I609" s="73">
        <f t="shared" si="111"/>
        <v>4.063840823386197E-5</v>
      </c>
      <c r="J609" s="73">
        <f t="shared" si="107"/>
        <v>4.0546194858274997E-5</v>
      </c>
      <c r="K609" s="3">
        <f t="shared" si="109"/>
        <v>4.0592301546068484E-5</v>
      </c>
      <c r="L609" s="79">
        <f t="shared" si="110"/>
        <v>8.6890880880900301E-2</v>
      </c>
    </row>
    <row r="610" spans="1:12">
      <c r="A610" s="4">
        <v>1.3839999999999999</v>
      </c>
      <c r="B610" s="4">
        <f t="shared" si="112"/>
        <v>1.0639999999999998</v>
      </c>
      <c r="C610" s="6">
        <f t="shared" si="113"/>
        <v>5.7253194531336398</v>
      </c>
      <c r="E610" s="4">
        <v>1.0640000000000001</v>
      </c>
      <c r="F610" s="72">
        <f t="shared" si="114"/>
        <v>4.6872246696035242</v>
      </c>
      <c r="G610" s="72">
        <f t="shared" si="115"/>
        <v>3.205313341090867</v>
      </c>
      <c r="H610" s="73">
        <f t="shared" si="108"/>
        <v>4.0546194858270462E-2</v>
      </c>
      <c r="I610" s="73">
        <f t="shared" si="111"/>
        <v>4.0546194858265998E-5</v>
      </c>
      <c r="J610" s="73">
        <f t="shared" si="107"/>
        <v>4.0454211970814913E-5</v>
      </c>
      <c r="K610" s="3">
        <f t="shared" si="109"/>
        <v>4.0500203414540456E-5</v>
      </c>
      <c r="L610" s="79">
        <f t="shared" si="110"/>
        <v>8.6931381084314835E-2</v>
      </c>
    </row>
    <row r="611" spans="1:12">
      <c r="A611" s="4">
        <v>1.385</v>
      </c>
      <c r="B611" s="4">
        <f t="shared" si="112"/>
        <v>1.0649999999999999</v>
      </c>
      <c r="C611" s="6">
        <f t="shared" si="113"/>
        <v>5.7202921900247405</v>
      </c>
      <c r="E611" s="4">
        <v>1.0649999999999999</v>
      </c>
      <c r="F611" s="72">
        <f t="shared" si="114"/>
        <v>4.6916299559471364</v>
      </c>
      <c r="G611" s="72">
        <f t="shared" si="115"/>
        <v>3.2075845130661929</v>
      </c>
      <c r="H611" s="73">
        <f t="shared" si="108"/>
        <v>4.0454211970819366E-2</v>
      </c>
      <c r="I611" s="73">
        <f t="shared" si="111"/>
        <v>4.0454211970823892E-5</v>
      </c>
      <c r="J611" s="73">
        <f t="shared" si="107"/>
        <v>4.0362458927325657E-5</v>
      </c>
      <c r="K611" s="3">
        <f t="shared" si="109"/>
        <v>4.0408335449074778E-5</v>
      </c>
      <c r="L611" s="79">
        <f t="shared" si="110"/>
        <v>8.6971789419763912E-2</v>
      </c>
    </row>
    <row r="612" spans="1:12">
      <c r="A612" s="4">
        <v>1.3859999999999999</v>
      </c>
      <c r="B612" s="4">
        <f t="shared" si="112"/>
        <v>1.0659999999999998</v>
      </c>
      <c r="C612" s="6">
        <f t="shared" si="113"/>
        <v>5.7152723856859913</v>
      </c>
      <c r="E612" s="4">
        <v>1.0660000000000001</v>
      </c>
      <c r="F612" s="72">
        <f t="shared" si="114"/>
        <v>4.6960352422907494</v>
      </c>
      <c r="G612" s="72">
        <f t="shared" si="115"/>
        <v>3.2098551604932779</v>
      </c>
      <c r="H612" s="73">
        <f t="shared" si="108"/>
        <v>4.036245892732114E-2</v>
      </c>
      <c r="I612" s="73">
        <f t="shared" si="111"/>
        <v>4.0362458927316692E-5</v>
      </c>
      <c r="J612" s="73">
        <f t="shared" si="107"/>
        <v>4.0270935085632121E-5</v>
      </c>
      <c r="K612" s="3">
        <f t="shared" si="109"/>
        <v>4.0316697006474406E-5</v>
      </c>
      <c r="L612" s="79">
        <f t="shared" si="110"/>
        <v>8.7012106116770391E-2</v>
      </c>
    </row>
    <row r="613" spans="1:12">
      <c r="A613" s="4">
        <v>1.387</v>
      </c>
      <c r="B613" s="4">
        <f t="shared" si="112"/>
        <v>1.0669999999999999</v>
      </c>
      <c r="C613" s="6">
        <f t="shared" si="113"/>
        <v>5.7102600251761535</v>
      </c>
      <c r="E613" s="4">
        <v>1.0669999999999999</v>
      </c>
      <c r="F613" s="72">
        <f t="shared" si="114"/>
        <v>4.7004405286343607</v>
      </c>
      <c r="G613" s="72">
        <f t="shared" si="115"/>
        <v>3.2121252839851713</v>
      </c>
      <c r="H613" s="73">
        <f t="shared" si="108"/>
        <v>4.0270935085636554E-2</v>
      </c>
      <c r="I613" s="73">
        <f t="shared" si="111"/>
        <v>4.0270935085641058E-5</v>
      </c>
      <c r="J613" s="73">
        <f t="shared" si="107"/>
        <v>4.0179639805666986E-5</v>
      </c>
      <c r="K613" s="3">
        <f t="shared" si="109"/>
        <v>4.0225287445654019E-5</v>
      </c>
      <c r="L613" s="79">
        <f t="shared" si="110"/>
        <v>8.7052331404216046E-2</v>
      </c>
    </row>
    <row r="614" spans="1:12">
      <c r="A614" s="4">
        <v>1.3879999999999999</v>
      </c>
      <c r="B614" s="4">
        <f t="shared" si="112"/>
        <v>1.0679999999999998</v>
      </c>
      <c r="C614" s="6">
        <f t="shared" si="113"/>
        <v>5.7052550935920241</v>
      </c>
      <c r="E614" s="4">
        <v>1.0680000000000001</v>
      </c>
      <c r="F614" s="72">
        <f t="shared" si="114"/>
        <v>4.7048458149779737</v>
      </c>
      <c r="G614" s="72">
        <f t="shared" si="115"/>
        <v>3.2143948841536365</v>
      </c>
      <c r="H614" s="73">
        <f t="shared" si="108"/>
        <v>4.0179639805662491E-2</v>
      </c>
      <c r="I614" s="73">
        <f t="shared" si="111"/>
        <v>4.0179639805658068E-5</v>
      </c>
      <c r="J614" s="73">
        <f t="shared" si="107"/>
        <v>4.0088572449320483E-5</v>
      </c>
      <c r="K614" s="3">
        <f t="shared" si="109"/>
        <v>4.0134106127489276E-5</v>
      </c>
      <c r="L614" s="79">
        <f t="shared" si="110"/>
        <v>8.7092465510343539E-2</v>
      </c>
    </row>
    <row r="615" spans="1:12">
      <c r="A615" s="4">
        <v>1.389</v>
      </c>
      <c r="B615" s="4">
        <f t="shared" si="112"/>
        <v>1.069</v>
      </c>
      <c r="C615" s="6">
        <f t="shared" si="113"/>
        <v>5.7002575760683136</v>
      </c>
      <c r="E615" s="4">
        <v>1.069</v>
      </c>
      <c r="F615" s="72">
        <f t="shared" si="114"/>
        <v>4.7092511013215859</v>
      </c>
      <c r="G615" s="72">
        <f t="shared" si="115"/>
        <v>3.2166639616091453</v>
      </c>
      <c r="H615" s="73">
        <f t="shared" si="108"/>
        <v>4.00885724493249E-2</v>
      </c>
      <c r="I615" s="73">
        <f t="shared" si="111"/>
        <v>4.0088572449329387E-5</v>
      </c>
      <c r="J615" s="73">
        <f t="shared" si="107"/>
        <v>3.9997732380575568E-5</v>
      </c>
      <c r="K615" s="3">
        <f t="shared" si="109"/>
        <v>4.0043152414952481E-5</v>
      </c>
      <c r="L615" s="79">
        <f t="shared" si="110"/>
        <v>8.7132508662758498E-2</v>
      </c>
    </row>
    <row r="616" spans="1:12">
      <c r="A616" s="4">
        <v>1.39</v>
      </c>
      <c r="B616" s="4">
        <f t="shared" si="112"/>
        <v>1.0699999999999998</v>
      </c>
      <c r="C616" s="6">
        <f t="shared" si="113"/>
        <v>5.6952674577775229</v>
      </c>
      <c r="E616" s="4">
        <v>1.07</v>
      </c>
      <c r="F616" s="72">
        <f t="shared" si="114"/>
        <v>4.713656387665198</v>
      </c>
      <c r="G616" s="72">
        <f t="shared" si="115"/>
        <v>3.2189325169608898</v>
      </c>
      <c r="H616" s="73">
        <f t="shared" si="108"/>
        <v>3.999773238057109E-2</v>
      </c>
      <c r="I616" s="73">
        <f t="shared" si="111"/>
        <v>3.9997732380566685E-5</v>
      </c>
      <c r="J616" s="73">
        <f t="shared" si="107"/>
        <v>3.9907118965358163E-5</v>
      </c>
      <c r="K616" s="3">
        <f t="shared" si="109"/>
        <v>3.9952425672962427E-5</v>
      </c>
      <c r="L616" s="79">
        <f t="shared" si="110"/>
        <v>8.7172461088431463E-2</v>
      </c>
    </row>
    <row r="617" spans="1:12">
      <c r="A617" s="4">
        <v>1.391</v>
      </c>
      <c r="B617" s="4">
        <f t="shared" si="112"/>
        <v>1.071</v>
      </c>
      <c r="C617" s="6">
        <f t="shared" si="113"/>
        <v>5.6902847239298255</v>
      </c>
      <c r="E617" s="4">
        <v>1.071</v>
      </c>
      <c r="F617" s="72">
        <f t="shared" si="114"/>
        <v>4.7180616740088102</v>
      </c>
      <c r="G617" s="72">
        <f t="shared" si="115"/>
        <v>3.221200550816782</v>
      </c>
      <c r="H617" s="73">
        <f t="shared" si="108"/>
        <v>3.9907118965362559E-2</v>
      </c>
      <c r="I617" s="73">
        <f t="shared" si="111"/>
        <v>3.9907118965367027E-5</v>
      </c>
      <c r="J617" s="73">
        <f t="shared" si="107"/>
        <v>3.9816731571671941E-5</v>
      </c>
      <c r="K617" s="3">
        <f t="shared" si="109"/>
        <v>3.986192526851948E-5</v>
      </c>
      <c r="L617" s="79">
        <f t="shared" si="110"/>
        <v>8.721232301369998E-2</v>
      </c>
    </row>
    <row r="618" spans="1:12">
      <c r="A618" s="4">
        <v>1.3919999999999999</v>
      </c>
      <c r="B618" s="4">
        <f t="shared" si="112"/>
        <v>1.0719999999999998</v>
      </c>
      <c r="C618" s="6">
        <f t="shared" si="113"/>
        <v>5.6853093597729476</v>
      </c>
      <c r="E618" s="4">
        <v>1.0720000000000001</v>
      </c>
      <c r="F618" s="72">
        <f t="shared" si="114"/>
        <v>4.7224669603524232</v>
      </c>
      <c r="G618" s="72">
        <f t="shared" si="115"/>
        <v>3.2234680637834616</v>
      </c>
      <c r="H618" s="73">
        <f t="shared" si="108"/>
        <v>3.9816731571667485E-2</v>
      </c>
      <c r="I618" s="73">
        <f t="shared" si="111"/>
        <v>3.9816731571663098E-5</v>
      </c>
      <c r="J618" s="73">
        <f t="shared" si="107"/>
        <v>3.9726569569449295E-5</v>
      </c>
      <c r="K618" s="3">
        <f t="shared" si="109"/>
        <v>3.9771650570556196E-5</v>
      </c>
      <c r="L618" s="79">
        <f t="shared" si="110"/>
        <v>8.725209466427053E-2</v>
      </c>
    </row>
    <row r="619" spans="1:12">
      <c r="A619" s="4">
        <v>1.393</v>
      </c>
      <c r="B619" s="4">
        <f t="shared" si="112"/>
        <v>1.073</v>
      </c>
      <c r="C619" s="6">
        <f t="shared" si="113"/>
        <v>5.6803413505920446</v>
      </c>
      <c r="E619" s="4">
        <v>1.073</v>
      </c>
      <c r="F619" s="72">
        <f t="shared" si="114"/>
        <v>4.7268722466960345</v>
      </c>
      <c r="G619" s="72">
        <f t="shared" si="115"/>
        <v>3.2257350564662937</v>
      </c>
      <c r="H619" s="73">
        <f t="shared" si="108"/>
        <v>3.9726569569453668E-2</v>
      </c>
      <c r="I619" s="73">
        <f t="shared" si="111"/>
        <v>3.9726569569458111E-5</v>
      </c>
      <c r="J619" s="73">
        <f t="shared" si="107"/>
        <v>3.9636632330685369E-5</v>
      </c>
      <c r="K619" s="3">
        <f t="shared" si="109"/>
        <v>3.9681600950071744E-5</v>
      </c>
      <c r="L619" s="79">
        <f t="shared" si="110"/>
        <v>8.7291776265220597E-2</v>
      </c>
    </row>
    <row r="620" spans="1:12">
      <c r="A620" s="4">
        <v>1.3939999999999999</v>
      </c>
      <c r="B620" s="4">
        <f t="shared" si="112"/>
        <v>1.0739999999999998</v>
      </c>
      <c r="C620" s="6">
        <f t="shared" si="113"/>
        <v>5.675380681709588</v>
      </c>
      <c r="E620" s="4">
        <v>1.0740000000000001</v>
      </c>
      <c r="F620" s="72">
        <f t="shared" si="114"/>
        <v>4.7312775330396475</v>
      </c>
      <c r="G620" s="72">
        <f t="shared" si="115"/>
        <v>3.2280015294693811</v>
      </c>
      <c r="H620" s="73">
        <f t="shared" si="108"/>
        <v>3.9636632330680932E-2</v>
      </c>
      <c r="I620" s="73">
        <f t="shared" si="111"/>
        <v>3.9636632330676567E-5</v>
      </c>
      <c r="J620" s="73">
        <f t="shared" si="107"/>
        <v>3.9546919229289926E-5</v>
      </c>
      <c r="K620" s="3">
        <f t="shared" si="109"/>
        <v>3.9591775779983243E-5</v>
      </c>
      <c r="L620" s="79">
        <f t="shared" si="110"/>
        <v>8.7331368041000584E-2</v>
      </c>
    </row>
    <row r="621" spans="1:12">
      <c r="A621" s="4">
        <v>1.395</v>
      </c>
      <c r="B621" s="4">
        <f t="shared" si="112"/>
        <v>1.075</v>
      </c>
      <c r="C621" s="6">
        <f t="shared" si="113"/>
        <v>5.6704273384852399</v>
      </c>
      <c r="E621" s="4">
        <v>1.075</v>
      </c>
      <c r="F621" s="72">
        <f t="shared" si="114"/>
        <v>4.7356828193832596</v>
      </c>
      <c r="G621" s="72">
        <f t="shared" si="115"/>
        <v>3.2302674833955582</v>
      </c>
      <c r="H621" s="73">
        <f t="shared" si="108"/>
        <v>3.9546919229294285E-2</v>
      </c>
      <c r="I621" s="73">
        <f t="shared" si="111"/>
        <v>3.9546919229298708E-5</v>
      </c>
      <c r="J621" s="73">
        <f t="shared" si="107"/>
        <v>3.9457429641220738E-5</v>
      </c>
      <c r="K621" s="3">
        <f t="shared" si="109"/>
        <v>3.9502174435259723E-5</v>
      </c>
      <c r="L621" s="79">
        <f t="shared" si="110"/>
        <v>8.7370870215435839E-2</v>
      </c>
    </row>
    <row r="622" spans="1:12">
      <c r="A622" s="4">
        <v>1.3959999999999999</v>
      </c>
      <c r="B622" s="4">
        <f t="shared" si="112"/>
        <v>1.0759999999999998</v>
      </c>
      <c r="C622" s="6">
        <f t="shared" si="113"/>
        <v>5.6654813063157441</v>
      </c>
      <c r="E622" s="4">
        <v>1.0760000000000001</v>
      </c>
      <c r="F622" s="72">
        <f t="shared" si="114"/>
        <v>4.7400881057268727</v>
      </c>
      <c r="G622" s="72">
        <f t="shared" si="115"/>
        <v>3.2325329188464047</v>
      </c>
      <c r="H622" s="73">
        <f t="shared" si="108"/>
        <v>3.9457429641216325E-2</v>
      </c>
      <c r="I622" s="73">
        <f t="shared" si="111"/>
        <v>3.9457429641211976E-5</v>
      </c>
      <c r="J622" s="73">
        <f t="shared" si="107"/>
        <v>3.9368162944336036E-5</v>
      </c>
      <c r="K622" s="3">
        <f t="shared" si="109"/>
        <v>3.941279629277401E-5</v>
      </c>
      <c r="L622" s="79">
        <f t="shared" si="110"/>
        <v>8.7410283011728609E-2</v>
      </c>
    </row>
    <row r="623" spans="1:12">
      <c r="A623" s="4">
        <v>1.397</v>
      </c>
      <c r="B623" s="4">
        <f t="shared" si="112"/>
        <v>1.077</v>
      </c>
      <c r="C623" s="6">
        <f t="shared" si="113"/>
        <v>5.6605425706347985</v>
      </c>
      <c r="E623" s="4">
        <v>1.077</v>
      </c>
      <c r="F623" s="72">
        <f t="shared" si="114"/>
        <v>4.7444933920704839</v>
      </c>
      <c r="G623" s="72">
        <f t="shared" si="115"/>
        <v>3.2347978364222407</v>
      </c>
      <c r="H623" s="73">
        <f t="shared" si="108"/>
        <v>3.9368162944340375E-2</v>
      </c>
      <c r="I623" s="73">
        <f t="shared" si="111"/>
        <v>3.9368162944344778E-5</v>
      </c>
      <c r="J623" s="73">
        <f t="shared" si="107"/>
        <v>3.9279118518527398E-5</v>
      </c>
      <c r="K623" s="3">
        <f t="shared" si="109"/>
        <v>3.9323640731436091E-5</v>
      </c>
      <c r="L623" s="79">
        <f t="shared" si="110"/>
        <v>8.7449606652460043E-2</v>
      </c>
    </row>
    <row r="624" spans="1:12">
      <c r="A624" s="4">
        <v>1.3979999999999999</v>
      </c>
      <c r="B624" s="4">
        <f t="shared" si="112"/>
        <v>1.0779999999999998</v>
      </c>
      <c r="C624" s="6">
        <f t="shared" si="113"/>
        <v>5.6556111169129464</v>
      </c>
      <c r="E624" s="4">
        <v>1.0780000000000001</v>
      </c>
      <c r="F624" s="72">
        <f t="shared" si="114"/>
        <v>4.748898678414097</v>
      </c>
      <c r="G624" s="72">
        <f t="shared" si="115"/>
        <v>3.2370622367221396</v>
      </c>
      <c r="H624" s="73">
        <f t="shared" si="108"/>
        <v>3.9279118518523004E-2</v>
      </c>
      <c r="I624" s="73">
        <f t="shared" si="111"/>
        <v>3.9279118518518677E-5</v>
      </c>
      <c r="J624" s="73">
        <f t="shared" si="107"/>
        <v>3.9190295745573019E-5</v>
      </c>
      <c r="K624" s="3">
        <f t="shared" si="109"/>
        <v>3.9234707132045848E-5</v>
      </c>
      <c r="L624" s="79">
        <f t="shared" si="110"/>
        <v>8.748884135959209E-2</v>
      </c>
    </row>
    <row r="625" spans="1:12">
      <c r="A625" s="4">
        <v>1.399</v>
      </c>
      <c r="B625" s="4">
        <f t="shared" si="112"/>
        <v>1.079</v>
      </c>
      <c r="C625" s="6">
        <f t="shared" si="113"/>
        <v>5.6506869306574519</v>
      </c>
      <c r="E625" s="4">
        <v>1.079</v>
      </c>
      <c r="F625" s="72">
        <f t="shared" si="114"/>
        <v>4.7533039647577091</v>
      </c>
      <c r="G625" s="72">
        <f t="shared" si="115"/>
        <v>3.2393261203439212</v>
      </c>
      <c r="H625" s="73">
        <f t="shared" si="108"/>
        <v>3.9190295745577336E-2</v>
      </c>
      <c r="I625" s="73">
        <f t="shared" si="111"/>
        <v>3.919029574558172E-5</v>
      </c>
      <c r="J625" s="73">
        <f t="shared" si="107"/>
        <v>3.9101694009269931E-5</v>
      </c>
      <c r="K625" s="3">
        <f t="shared" si="109"/>
        <v>3.9145994877425822E-5</v>
      </c>
      <c r="L625" s="79">
        <f t="shared" si="110"/>
        <v>8.7527987354469511E-2</v>
      </c>
    </row>
    <row r="626" spans="1:12">
      <c r="A626" s="4">
        <v>1.4</v>
      </c>
      <c r="B626" s="4">
        <f t="shared" si="112"/>
        <v>1.0799999999999998</v>
      </c>
      <c r="C626" s="6">
        <f t="shared" si="113"/>
        <v>5.6457699974121951</v>
      </c>
      <c r="E626" s="4">
        <v>1.08</v>
      </c>
      <c r="F626" s="72">
        <f t="shared" si="114"/>
        <v>4.7577092511013221</v>
      </c>
      <c r="G626" s="72">
        <f t="shared" si="115"/>
        <v>3.2415894878841649</v>
      </c>
      <c r="H626" s="73">
        <f t="shared" si="108"/>
        <v>3.9101694009265553E-2</v>
      </c>
      <c r="I626" s="73">
        <f t="shared" si="111"/>
        <v>3.9101694009261244E-5</v>
      </c>
      <c r="J626" s="73">
        <f t="shared" si="107"/>
        <v>3.9013312695287883E-5</v>
      </c>
      <c r="K626" s="3">
        <f t="shared" si="109"/>
        <v>3.9057503352274564E-5</v>
      </c>
      <c r="L626" s="79">
        <f t="shared" si="110"/>
        <v>8.7567044857821782E-2</v>
      </c>
    </row>
    <row r="627" spans="1:12">
      <c r="A627" s="4">
        <v>1.401</v>
      </c>
      <c r="B627" s="4">
        <f t="shared" si="112"/>
        <v>1.081</v>
      </c>
      <c r="C627" s="6">
        <f t="shared" si="113"/>
        <v>5.6408603027575408</v>
      </c>
      <c r="E627" s="4">
        <v>1.081</v>
      </c>
      <c r="F627" s="72">
        <f t="shared" si="114"/>
        <v>4.7621145374449334</v>
      </c>
      <c r="G627" s="72">
        <f t="shared" si="115"/>
        <v>3.2438523399382055</v>
      </c>
      <c r="H627" s="73">
        <f t="shared" si="108"/>
        <v>3.9013312695292179E-2</v>
      </c>
      <c r="I627" s="73">
        <f t="shared" si="111"/>
        <v>3.9013312695296543E-5</v>
      </c>
      <c r="J627" s="73">
        <f t="shared" si="107"/>
        <v>3.8925151191300959E-5</v>
      </c>
      <c r="K627" s="3">
        <f t="shared" si="109"/>
        <v>3.8969231943298754E-5</v>
      </c>
      <c r="L627" s="79">
        <f t="shared" si="110"/>
        <v>8.760601408976508E-2</v>
      </c>
    </row>
    <row r="628" spans="1:12">
      <c r="A628" s="4">
        <v>1.4019999999999999</v>
      </c>
      <c r="B628" s="4">
        <f t="shared" si="112"/>
        <v>1.0819999999999999</v>
      </c>
      <c r="C628" s="6">
        <f t="shared" si="113"/>
        <v>5.6359578323102406</v>
      </c>
      <c r="E628" s="4">
        <v>1.0820000000000001</v>
      </c>
      <c r="F628" s="72">
        <f t="shared" si="114"/>
        <v>4.7665198237885464</v>
      </c>
      <c r="G628" s="72">
        <f t="shared" si="115"/>
        <v>3.2461146771001488</v>
      </c>
      <c r="H628" s="73">
        <f t="shared" si="108"/>
        <v>3.8925151191296602E-2</v>
      </c>
      <c r="I628" s="73">
        <f t="shared" si="111"/>
        <v>3.8925151191292312E-5</v>
      </c>
      <c r="J628" s="73">
        <f t="shared" si="107"/>
        <v>3.8837208886842415E-5</v>
      </c>
      <c r="K628" s="3">
        <f t="shared" si="109"/>
        <v>3.8881180039067363E-5</v>
      </c>
      <c r="L628" s="79">
        <f t="shared" si="110"/>
        <v>8.7644895269804152E-2</v>
      </c>
    </row>
    <row r="629" spans="1:12">
      <c r="A629" s="4">
        <v>1.403</v>
      </c>
      <c r="B629" s="4">
        <f t="shared" si="112"/>
        <v>1.083</v>
      </c>
      <c r="C629" s="6">
        <f t="shared" si="113"/>
        <v>5.6310625717233034</v>
      </c>
      <c r="E629" s="4">
        <v>1.083</v>
      </c>
      <c r="F629" s="72">
        <f t="shared" si="114"/>
        <v>4.7709251101321586</v>
      </c>
      <c r="G629" s="72">
        <f t="shared" si="115"/>
        <v>3.2483764999628582</v>
      </c>
      <c r="H629" s="73">
        <f t="shared" si="108"/>
        <v>3.8837208886846691E-2</v>
      </c>
      <c r="I629" s="73">
        <f t="shared" si="111"/>
        <v>3.8837208886851034E-5</v>
      </c>
      <c r="J629" s="73">
        <f t="shared" si="107"/>
        <v>3.8749485173435652E-5</v>
      </c>
      <c r="K629" s="3">
        <f t="shared" si="109"/>
        <v>3.8793347030143343E-5</v>
      </c>
      <c r="L629" s="79">
        <f t="shared" si="110"/>
        <v>8.7683688616834302E-2</v>
      </c>
    </row>
    <row r="630" spans="1:12">
      <c r="A630" s="4">
        <v>1.4039999999999999</v>
      </c>
      <c r="B630" s="4">
        <f t="shared" si="112"/>
        <v>1.0839999999999999</v>
      </c>
      <c r="C630" s="6">
        <f t="shared" si="113"/>
        <v>5.6261745066858886</v>
      </c>
      <c r="E630" s="4">
        <v>1.0840000000000001</v>
      </c>
      <c r="F630" s="72">
        <f t="shared" si="114"/>
        <v>4.7753303964757707</v>
      </c>
      <c r="G630" s="72">
        <f t="shared" si="115"/>
        <v>3.2506378091179724</v>
      </c>
      <c r="H630" s="73">
        <f t="shared" si="108"/>
        <v>3.8749485173431318E-2</v>
      </c>
      <c r="I630" s="73">
        <f t="shared" si="111"/>
        <v>3.8749485173427053E-5</v>
      </c>
      <c r="J630" s="73">
        <f t="shared" si="107"/>
        <v>3.8661979444449286E-5</v>
      </c>
      <c r="K630" s="3">
        <f t="shared" si="109"/>
        <v>3.870573230893817E-5</v>
      </c>
      <c r="L630" s="79">
        <f t="shared" si="110"/>
        <v>8.7722394349143237E-2</v>
      </c>
    </row>
    <row r="631" spans="1:12">
      <c r="A631" s="4">
        <v>1.405</v>
      </c>
      <c r="B631" s="4">
        <f t="shared" si="112"/>
        <v>1.085</v>
      </c>
      <c r="C631" s="6">
        <f t="shared" si="113"/>
        <v>5.6212936229231909</v>
      </c>
      <c r="E631" s="4">
        <v>1.085</v>
      </c>
      <c r="F631" s="72">
        <f t="shared" si="114"/>
        <v>4.7797356828193829</v>
      </c>
      <c r="G631" s="72">
        <f t="shared" si="115"/>
        <v>3.2528986051559059</v>
      </c>
      <c r="H631" s="73">
        <f t="shared" si="108"/>
        <v>3.8661979444453543E-2</v>
      </c>
      <c r="I631" s="73">
        <f t="shared" si="111"/>
        <v>3.8661979444457872E-5</v>
      </c>
      <c r="J631" s="73">
        <f t="shared" si="107"/>
        <v>3.8574691095228144E-5</v>
      </c>
      <c r="K631" s="3">
        <f t="shared" si="109"/>
        <v>3.8618335269843004E-5</v>
      </c>
      <c r="L631" s="79">
        <f t="shared" si="110"/>
        <v>8.7761012684413081E-2</v>
      </c>
    </row>
    <row r="632" spans="1:12">
      <c r="A632" s="4">
        <v>1.4059999999999999</v>
      </c>
      <c r="B632" s="4">
        <f t="shared" si="112"/>
        <v>1.0859999999999999</v>
      </c>
      <c r="C632" s="6">
        <f t="shared" si="113"/>
        <v>5.6164199061963274</v>
      </c>
      <c r="E632" s="4">
        <v>1.0860000000000001</v>
      </c>
      <c r="F632" s="72">
        <f t="shared" si="114"/>
        <v>4.7841409691629959</v>
      </c>
      <c r="G632" s="72">
        <f t="shared" si="115"/>
        <v>3.2551588886658487</v>
      </c>
      <c r="H632" s="73">
        <f t="shared" si="108"/>
        <v>3.857469109522383E-2</v>
      </c>
      <c r="I632" s="73">
        <f t="shared" si="111"/>
        <v>3.8574691095219579E-5</v>
      </c>
      <c r="J632" s="73">
        <f t="shared" si="107"/>
        <v>3.8487619522948891E-5</v>
      </c>
      <c r="K632" s="3">
        <f t="shared" si="109"/>
        <v>3.8531155309084238E-5</v>
      </c>
      <c r="L632" s="79">
        <f t="shared" si="110"/>
        <v>8.7799543839722161E-2</v>
      </c>
    </row>
    <row r="633" spans="1:12">
      <c r="A633" s="4">
        <v>1.407</v>
      </c>
      <c r="B633" s="4">
        <f t="shared" si="112"/>
        <v>1.087</v>
      </c>
      <c r="C633" s="6">
        <f t="shared" si="113"/>
        <v>5.6115533423022219</v>
      </c>
      <c r="E633" s="4">
        <v>1.087</v>
      </c>
      <c r="F633" s="72">
        <f t="shared" si="114"/>
        <v>4.7885462555066081</v>
      </c>
      <c r="G633" s="72">
        <f t="shared" si="115"/>
        <v>3.2574186602357718</v>
      </c>
      <c r="H633" s="73">
        <f t="shared" si="108"/>
        <v>3.8487619522953133E-2</v>
      </c>
      <c r="I633" s="73">
        <f t="shared" si="111"/>
        <v>3.8487619522957443E-5</v>
      </c>
      <c r="J633" s="73">
        <f t="shared" si="107"/>
        <v>3.8400764126750208E-5</v>
      </c>
      <c r="K633" s="3">
        <f t="shared" si="109"/>
        <v>3.8444191824853826E-5</v>
      </c>
      <c r="L633" s="79">
        <f t="shared" si="110"/>
        <v>8.7837988031547021E-2</v>
      </c>
    </row>
    <row r="634" spans="1:12">
      <c r="A634" s="4">
        <v>1.4079999999999999</v>
      </c>
      <c r="B634" s="4">
        <f t="shared" si="112"/>
        <v>1.0879999999999999</v>
      </c>
      <c r="C634" s="6">
        <f t="shared" si="113"/>
        <v>5.6066939170734971</v>
      </c>
      <c r="E634" s="4">
        <v>1.0880000000000001</v>
      </c>
      <c r="F634" s="72">
        <f t="shared" si="114"/>
        <v>4.7929515418502202</v>
      </c>
      <c r="G634" s="72">
        <f t="shared" si="115"/>
        <v>3.2596779204524329</v>
      </c>
      <c r="H634" s="73">
        <f t="shared" si="108"/>
        <v>3.8400764126745909E-2</v>
      </c>
      <c r="I634" s="73">
        <f t="shared" si="111"/>
        <v>3.8400764126741677E-5</v>
      </c>
      <c r="J634" s="73">
        <f t="shared" si="107"/>
        <v>3.8314124307589165E-5</v>
      </c>
      <c r="K634" s="3">
        <f t="shared" si="109"/>
        <v>3.8357444217165424E-5</v>
      </c>
      <c r="L634" s="79">
        <f t="shared" si="110"/>
        <v>8.7876345475764187E-2</v>
      </c>
    </row>
    <row r="635" spans="1:12">
      <c r="A635" s="4">
        <v>1.409</v>
      </c>
      <c r="B635" s="4">
        <f t="shared" si="112"/>
        <v>1.089</v>
      </c>
      <c r="C635" s="6">
        <f t="shared" si="113"/>
        <v>5.6018416163783575</v>
      </c>
      <c r="E635" s="4">
        <v>1.089</v>
      </c>
      <c r="F635" s="72">
        <f t="shared" si="114"/>
        <v>4.7973568281938324</v>
      </c>
      <c r="G635" s="72">
        <f t="shared" si="115"/>
        <v>3.2619366699013792</v>
      </c>
      <c r="H635" s="73">
        <f t="shared" si="108"/>
        <v>3.8314124307593386E-2</v>
      </c>
      <c r="I635" s="73">
        <f t="shared" si="111"/>
        <v>3.8314124307597676E-5</v>
      </c>
      <c r="J635" s="73">
        <f t="shared" ref="J635:J698" si="116">(E636-E635)*H636</f>
        <v>3.822769946837104E-5</v>
      </c>
      <c r="K635" s="3">
        <f t="shared" si="109"/>
        <v>3.8270911887984358E-5</v>
      </c>
      <c r="L635" s="79">
        <f t="shared" si="110"/>
        <v>8.7914616387652175E-2</v>
      </c>
    </row>
    <row r="636" spans="1:12">
      <c r="A636" s="4">
        <v>1.41</v>
      </c>
      <c r="B636" s="4">
        <f t="shared" si="112"/>
        <v>1.0899999999999999</v>
      </c>
      <c r="C636" s="6">
        <f t="shared" si="113"/>
        <v>5.596996426120481</v>
      </c>
      <c r="E636" s="4">
        <v>1.0900000000000001</v>
      </c>
      <c r="F636" s="72">
        <f t="shared" si="114"/>
        <v>4.8017621145374454</v>
      </c>
      <c r="G636" s="72">
        <f t="shared" si="115"/>
        <v>3.2641949091669495</v>
      </c>
      <c r="H636" s="73">
        <f t="shared" ref="H636:H699" si="117">EXP(-G636)</f>
        <v>3.8227699468366759E-2</v>
      </c>
      <c r="I636" s="73">
        <f t="shared" si="111"/>
        <v>3.8227699468362549E-5</v>
      </c>
      <c r="J636" s="73">
        <f t="shared" si="116"/>
        <v>3.8141489013806329E-5</v>
      </c>
      <c r="K636" s="3">
        <f t="shared" ref="K636:K699" si="118">(I636+J636)/2</f>
        <v>3.8184594241084439E-5</v>
      </c>
      <c r="L636" s="79">
        <f t="shared" si="110"/>
        <v>8.7952800981893259E-2</v>
      </c>
    </row>
    <row r="637" spans="1:12">
      <c r="A637" s="4">
        <v>1.411</v>
      </c>
      <c r="B637" s="4">
        <f t="shared" si="112"/>
        <v>1.091</v>
      </c>
      <c r="C637" s="6">
        <f t="shared" si="113"/>
        <v>5.5921583322389061</v>
      </c>
      <c r="E637" s="4">
        <v>1.091</v>
      </c>
      <c r="F637" s="72">
        <f t="shared" si="114"/>
        <v>4.8061674008810567</v>
      </c>
      <c r="G637" s="72">
        <f t="shared" si="115"/>
        <v>3.2664526388322765</v>
      </c>
      <c r="H637" s="73">
        <f t="shared" si="117"/>
        <v>3.814148901381053E-2</v>
      </c>
      <c r="I637" s="73">
        <f t="shared" si="111"/>
        <v>3.81414890138148E-5</v>
      </c>
      <c r="J637" s="73">
        <f t="shared" si="116"/>
        <v>3.8055492350539781E-5</v>
      </c>
      <c r="K637" s="3">
        <f t="shared" si="118"/>
        <v>3.809849068217729E-5</v>
      </c>
      <c r="L637" s="79">
        <f t="shared" ref="L637:L700" si="119">K637+L636</f>
        <v>8.7990899472575435E-2</v>
      </c>
    </row>
    <row r="638" spans="1:12">
      <c r="A638" s="4">
        <v>1.4119999999999999</v>
      </c>
      <c r="B638" s="4">
        <f t="shared" si="112"/>
        <v>1.0919999999999999</v>
      </c>
      <c r="C638" s="6">
        <f t="shared" si="113"/>
        <v>5.5873273207079226</v>
      </c>
      <c r="E638" s="4">
        <v>1.0920000000000001</v>
      </c>
      <c r="F638" s="72">
        <f t="shared" si="114"/>
        <v>4.8105726872246697</v>
      </c>
      <c r="G638" s="72">
        <f t="shared" si="115"/>
        <v>3.268709859479296</v>
      </c>
      <c r="H638" s="73">
        <f t="shared" si="117"/>
        <v>3.8055492350535521E-2</v>
      </c>
      <c r="I638" s="73">
        <f t="shared" si="111"/>
        <v>3.8055492350531331E-5</v>
      </c>
      <c r="J638" s="73">
        <f t="shared" si="116"/>
        <v>3.7969708887008103E-5</v>
      </c>
      <c r="K638" s="3">
        <f t="shared" si="118"/>
        <v>3.8012600618769714E-5</v>
      </c>
      <c r="L638" s="79">
        <f t="shared" si="119"/>
        <v>8.8028912073194202E-2</v>
      </c>
    </row>
    <row r="639" spans="1:12">
      <c r="A639" s="4">
        <v>1.413</v>
      </c>
      <c r="B639" s="4">
        <f t="shared" si="112"/>
        <v>1.093</v>
      </c>
      <c r="C639" s="6">
        <f t="shared" si="113"/>
        <v>5.5825033775369599</v>
      </c>
      <c r="E639" s="4">
        <v>1.093</v>
      </c>
      <c r="F639" s="72">
        <f t="shared" si="114"/>
        <v>4.8149779735682818</v>
      </c>
      <c r="G639" s="72">
        <f t="shared" si="115"/>
        <v>3.270966571688747</v>
      </c>
      <c r="H639" s="73">
        <f t="shared" si="117"/>
        <v>3.7969708887012288E-2</v>
      </c>
      <c r="I639" s="73">
        <f t="shared" ref="I639:I702" si="120">(E640-E639)*H639</f>
        <v>3.796970888701654E-5</v>
      </c>
      <c r="J639" s="73">
        <f t="shared" si="116"/>
        <v>3.7884138033568806E-5</v>
      </c>
      <c r="K639" s="3">
        <f t="shared" si="118"/>
        <v>3.7926923460292673E-5</v>
      </c>
      <c r="L639" s="79">
        <f t="shared" si="119"/>
        <v>8.806683899665449E-2</v>
      </c>
    </row>
    <row r="640" spans="1:12">
      <c r="A640" s="4">
        <v>1.4139999999999999</v>
      </c>
      <c r="B640" s="4">
        <f t="shared" si="112"/>
        <v>1.0939999999999999</v>
      </c>
      <c r="C640" s="6">
        <f t="shared" si="113"/>
        <v>5.5776864887704791</v>
      </c>
      <c r="E640" s="4">
        <v>1.0940000000000001</v>
      </c>
      <c r="F640" s="72">
        <f t="shared" si="114"/>
        <v>4.8193832599118949</v>
      </c>
      <c r="G640" s="72">
        <f t="shared" si="115"/>
        <v>3.2732227760401726</v>
      </c>
      <c r="H640" s="73">
        <f t="shared" si="117"/>
        <v>3.7884138033564566E-2</v>
      </c>
      <c r="I640" s="73">
        <f t="shared" si="120"/>
        <v>3.788413803356039E-5</v>
      </c>
      <c r="J640" s="73">
        <f t="shared" si="116"/>
        <v>3.779877920235831E-5</v>
      </c>
      <c r="K640" s="3">
        <f t="shared" si="118"/>
        <v>3.784145861795935E-5</v>
      </c>
      <c r="L640" s="79">
        <f t="shared" si="119"/>
        <v>8.8104680455272449E-2</v>
      </c>
    </row>
    <row r="641" spans="1:12">
      <c r="A641" s="4">
        <v>1.415</v>
      </c>
      <c r="B641" s="4">
        <f t="shared" si="112"/>
        <v>1.095</v>
      </c>
      <c r="C641" s="6">
        <f t="shared" si="113"/>
        <v>5.5728766404878574</v>
      </c>
      <c r="E641" s="4">
        <v>1.095</v>
      </c>
      <c r="F641" s="72">
        <f t="shared" si="114"/>
        <v>4.8237885462555061</v>
      </c>
      <c r="G641" s="72">
        <f t="shared" si="115"/>
        <v>3.2754784731119266</v>
      </c>
      <c r="H641" s="73">
        <f t="shared" si="117"/>
        <v>3.7798779202362472E-2</v>
      </c>
      <c r="I641" s="73">
        <f t="shared" si="120"/>
        <v>3.7798779202366699E-5</v>
      </c>
      <c r="J641" s="73">
        <f t="shared" si="116"/>
        <v>3.7713631807420017E-5</v>
      </c>
      <c r="K641" s="3">
        <f t="shared" si="118"/>
        <v>3.7756205504893358E-5</v>
      </c>
      <c r="L641" s="79">
        <f t="shared" si="119"/>
        <v>8.814243666077734E-2</v>
      </c>
    </row>
    <row r="642" spans="1:12">
      <c r="A642" s="4">
        <v>1.4159999999999999</v>
      </c>
      <c r="B642" s="4">
        <f t="shared" si="112"/>
        <v>1.0959999999999999</v>
      </c>
      <c r="C642" s="6">
        <f t="shared" si="113"/>
        <v>5.568073818803291</v>
      </c>
      <c r="E642" s="4">
        <v>1.0960000000000001</v>
      </c>
      <c r="F642" s="72">
        <f t="shared" si="114"/>
        <v>4.8281938325991192</v>
      </c>
      <c r="G642" s="72">
        <f t="shared" si="115"/>
        <v>3.2777336634811793</v>
      </c>
      <c r="H642" s="73">
        <f t="shared" si="117"/>
        <v>3.7713631807415798E-2</v>
      </c>
      <c r="I642" s="73">
        <f t="shared" si="120"/>
        <v>3.7713631807411642E-5</v>
      </c>
      <c r="J642" s="73">
        <f t="shared" si="116"/>
        <v>3.762869526456343E-5</v>
      </c>
      <c r="K642" s="3">
        <f t="shared" si="118"/>
        <v>3.7671163535987539E-5</v>
      </c>
      <c r="L642" s="79">
        <f t="shared" si="119"/>
        <v>8.8180107824313333E-2</v>
      </c>
    </row>
    <row r="643" spans="1:12">
      <c r="A643" s="4">
        <v>1.417</v>
      </c>
      <c r="B643" s="4">
        <f t="shared" si="112"/>
        <v>1.097</v>
      </c>
      <c r="C643" s="6">
        <f t="shared" si="113"/>
        <v>5.5632780098656713</v>
      </c>
      <c r="E643" s="4">
        <v>1.097</v>
      </c>
      <c r="F643" s="72">
        <f t="shared" si="114"/>
        <v>4.8325991189427313</v>
      </c>
      <c r="G643" s="72">
        <f t="shared" si="115"/>
        <v>3.2799883477239167</v>
      </c>
      <c r="H643" s="73">
        <f t="shared" si="117"/>
        <v>3.7628695264567573E-2</v>
      </c>
      <c r="I643" s="73">
        <f t="shared" si="120"/>
        <v>3.7628695264571785E-5</v>
      </c>
      <c r="J643" s="73">
        <f t="shared" si="116"/>
        <v>3.7543968991491676E-5</v>
      </c>
      <c r="K643" s="3">
        <f t="shared" si="118"/>
        <v>3.7586332128031731E-5</v>
      </c>
      <c r="L643" s="79">
        <f t="shared" si="119"/>
        <v>8.8217694156441359E-2</v>
      </c>
    </row>
    <row r="644" spans="1:12">
      <c r="A644" s="4">
        <v>1.4179999999999999</v>
      </c>
      <c r="B644" s="4">
        <f t="shared" si="112"/>
        <v>1.0979999999999999</v>
      </c>
      <c r="C644" s="6">
        <f t="shared" si="113"/>
        <v>5.5584891998584913</v>
      </c>
      <c r="E644" s="4">
        <v>1.0980000000000001</v>
      </c>
      <c r="F644" s="72">
        <f t="shared" si="114"/>
        <v>4.8370044052863435</v>
      </c>
      <c r="G644" s="72">
        <f t="shared" si="115"/>
        <v>3.2822425264149442</v>
      </c>
      <c r="H644" s="73">
        <f t="shared" si="117"/>
        <v>3.7543968991487472E-2</v>
      </c>
      <c r="I644" s="73">
        <f t="shared" si="120"/>
        <v>3.7543968991483335E-5</v>
      </c>
      <c r="J644" s="73">
        <f t="shared" si="116"/>
        <v>3.7459452407661004E-5</v>
      </c>
      <c r="K644" s="3">
        <f t="shared" si="118"/>
        <v>3.7501710699572169E-5</v>
      </c>
      <c r="L644" s="79">
        <f t="shared" si="119"/>
        <v>8.8255195867140937E-2</v>
      </c>
    </row>
    <row r="645" spans="1:12">
      <c r="A645" s="4">
        <v>1.419</v>
      </c>
      <c r="B645" s="4">
        <f t="shared" si="112"/>
        <v>1.099</v>
      </c>
      <c r="C645" s="6">
        <f t="shared" si="113"/>
        <v>5.5537073749997266</v>
      </c>
      <c r="E645" s="4">
        <v>1.099</v>
      </c>
      <c r="F645" s="72">
        <f t="shared" si="114"/>
        <v>4.8414096916299556</v>
      </c>
      <c r="G645" s="72">
        <f t="shared" si="115"/>
        <v>3.2844962001278946</v>
      </c>
      <c r="H645" s="73">
        <f t="shared" si="117"/>
        <v>3.7459452407665128E-2</v>
      </c>
      <c r="I645" s="73">
        <f t="shared" si="120"/>
        <v>3.7459452407669319E-5</v>
      </c>
      <c r="J645" s="73">
        <f t="shared" si="116"/>
        <v>3.7375144934407927E-5</v>
      </c>
      <c r="K645" s="3">
        <f t="shared" si="118"/>
        <v>3.7417298671038623E-5</v>
      </c>
      <c r="L645" s="79">
        <f t="shared" si="119"/>
        <v>8.8292613165811981E-2</v>
      </c>
    </row>
    <row r="646" spans="1:12">
      <c r="A646" s="4">
        <v>1.42</v>
      </c>
      <c r="B646" s="4">
        <f t="shared" si="112"/>
        <v>1.0999999999999999</v>
      </c>
      <c r="C646" s="6">
        <f t="shared" si="113"/>
        <v>5.5489325215417349</v>
      </c>
      <c r="E646" s="4">
        <v>1.1000000000000001</v>
      </c>
      <c r="F646" s="72">
        <f t="shared" si="114"/>
        <v>4.8458149779735686</v>
      </c>
      <c r="G646" s="72">
        <f t="shared" si="115"/>
        <v>3.2867493694352268</v>
      </c>
      <c r="H646" s="73">
        <f t="shared" si="117"/>
        <v>3.7375144934403748E-2</v>
      </c>
      <c r="I646" s="73">
        <f t="shared" si="120"/>
        <v>3.7375144934399633E-5</v>
      </c>
      <c r="J646" s="73">
        <f t="shared" si="116"/>
        <v>3.7291045994809563E-5</v>
      </c>
      <c r="K646" s="3">
        <f t="shared" si="118"/>
        <v>3.7333095464604595E-5</v>
      </c>
      <c r="L646" s="79">
        <f t="shared" si="119"/>
        <v>8.832994626127659E-2</v>
      </c>
    </row>
    <row r="647" spans="1:12">
      <c r="A647" s="4">
        <v>1.421</v>
      </c>
      <c r="B647" s="4">
        <f t="shared" si="112"/>
        <v>1.101</v>
      </c>
      <c r="C647" s="6">
        <f t="shared" si="113"/>
        <v>5.5441646257711454</v>
      </c>
      <c r="E647" s="4">
        <v>1.101</v>
      </c>
      <c r="F647" s="72">
        <f t="shared" si="114"/>
        <v>4.8502202643171808</v>
      </c>
      <c r="G647" s="72">
        <f t="shared" si="115"/>
        <v>3.2890020349082292</v>
      </c>
      <c r="H647" s="73">
        <f t="shared" si="117"/>
        <v>3.7291045994813671E-2</v>
      </c>
      <c r="I647" s="73">
        <f t="shared" si="120"/>
        <v>3.7291045994817844E-5</v>
      </c>
      <c r="J647" s="73">
        <f t="shared" si="116"/>
        <v>3.7207155013809831E-5</v>
      </c>
      <c r="K647" s="3">
        <f t="shared" si="118"/>
        <v>3.7249100504313837E-5</v>
      </c>
      <c r="L647" s="79">
        <f t="shared" si="119"/>
        <v>8.8367195361780906E-2</v>
      </c>
    </row>
    <row r="648" spans="1:12">
      <c r="A648" s="4">
        <v>1.4219999999999999</v>
      </c>
      <c r="B648" s="4">
        <f t="shared" si="112"/>
        <v>1.1019999999999999</v>
      </c>
      <c r="C648" s="6">
        <f t="shared" si="113"/>
        <v>5.5394036740087547</v>
      </c>
      <c r="E648" s="4">
        <v>1.1020000000000001</v>
      </c>
      <c r="F648" s="72">
        <f t="shared" si="114"/>
        <v>4.8546255506607929</v>
      </c>
      <c r="G648" s="72">
        <f t="shared" si="115"/>
        <v>3.2912541971170284</v>
      </c>
      <c r="H648" s="73">
        <f t="shared" si="117"/>
        <v>3.7207155013805664E-2</v>
      </c>
      <c r="I648" s="73">
        <f t="shared" si="120"/>
        <v>3.7207155013801564E-5</v>
      </c>
      <c r="J648" s="73">
        <f t="shared" si="116"/>
        <v>3.7123471418080615E-5</v>
      </c>
      <c r="K648" s="3">
        <f t="shared" si="118"/>
        <v>3.7165313215941086E-5</v>
      </c>
      <c r="L648" s="79">
        <f t="shared" si="119"/>
        <v>8.8404360674996851E-2</v>
      </c>
    </row>
    <row r="649" spans="1:12">
      <c r="A649" s="4">
        <v>1.423</v>
      </c>
      <c r="B649" s="4">
        <f t="shared" si="112"/>
        <v>1.103</v>
      </c>
      <c r="C649" s="6">
        <f t="shared" si="113"/>
        <v>5.5346496526094189</v>
      </c>
      <c r="E649" s="4">
        <v>1.103</v>
      </c>
      <c r="F649" s="72">
        <f t="shared" si="114"/>
        <v>4.8590308370044051</v>
      </c>
      <c r="G649" s="72">
        <f t="shared" si="115"/>
        <v>3.293505856630587</v>
      </c>
      <c r="H649" s="73">
        <f t="shared" si="117"/>
        <v>3.7123471418084704E-2</v>
      </c>
      <c r="I649" s="73">
        <f t="shared" si="120"/>
        <v>3.7123471418088861E-5</v>
      </c>
      <c r="J649" s="73">
        <f t="shared" si="116"/>
        <v>3.7039994636147603E-5</v>
      </c>
      <c r="K649" s="3">
        <f t="shared" si="118"/>
        <v>3.7081733027118232E-5</v>
      </c>
      <c r="L649" s="79">
        <f t="shared" si="119"/>
        <v>8.8441442408023971E-2</v>
      </c>
    </row>
    <row r="650" spans="1:12">
      <c r="A650" s="4">
        <v>1.4239999999999999</v>
      </c>
      <c r="B650" s="4">
        <f t="shared" si="112"/>
        <v>1.1039999999999999</v>
      </c>
      <c r="C650" s="6">
        <f t="shared" si="113"/>
        <v>5.5299025479619486</v>
      </c>
      <c r="E650" s="4">
        <v>1.1040000000000001</v>
      </c>
      <c r="F650" s="72">
        <f t="shared" si="114"/>
        <v>4.8634361233480181</v>
      </c>
      <c r="G650" s="72">
        <f t="shared" si="115"/>
        <v>3.2957570140167105</v>
      </c>
      <c r="H650" s="73">
        <f t="shared" si="117"/>
        <v>3.7039994636143457E-2</v>
      </c>
      <c r="I650" s="73">
        <f t="shared" si="120"/>
        <v>3.7039994636139377E-5</v>
      </c>
      <c r="J650" s="73">
        <f t="shared" si="116"/>
        <v>3.6956724098251936E-5</v>
      </c>
      <c r="K650" s="3">
        <f t="shared" si="118"/>
        <v>3.6998359367195656E-5</v>
      </c>
      <c r="L650" s="79">
        <f t="shared" si="119"/>
        <v>8.847844076739117E-2</v>
      </c>
    </row>
    <row r="651" spans="1:12">
      <c r="A651" s="4">
        <v>1.425</v>
      </c>
      <c r="B651" s="4">
        <f t="shared" si="112"/>
        <v>1.105</v>
      </c>
      <c r="C651" s="6">
        <f t="shared" si="113"/>
        <v>5.5251623464890036</v>
      </c>
      <c r="E651" s="4">
        <v>1.105</v>
      </c>
      <c r="F651" s="72">
        <f t="shared" si="114"/>
        <v>4.8678414096916294</v>
      </c>
      <c r="G651" s="72">
        <f t="shared" si="115"/>
        <v>3.2980076698420473</v>
      </c>
      <c r="H651" s="73">
        <f t="shared" si="117"/>
        <v>3.6956724098256004E-2</v>
      </c>
      <c r="I651" s="73">
        <f t="shared" si="120"/>
        <v>3.6956724098260142E-5</v>
      </c>
      <c r="J651" s="73">
        <f t="shared" si="116"/>
        <v>3.6873659236475424E-5</v>
      </c>
      <c r="K651" s="3">
        <f t="shared" si="118"/>
        <v>3.6915191667367783E-5</v>
      </c>
      <c r="L651" s="79">
        <f t="shared" si="119"/>
        <v>8.8515355959058531E-2</v>
      </c>
    </row>
    <row r="652" spans="1:12">
      <c r="A652" s="4">
        <v>1.4259999999999999</v>
      </c>
      <c r="B652" s="4">
        <f t="shared" ref="B652:B715" si="121">A652-$C$6</f>
        <v>1.1059999999999999</v>
      </c>
      <c r="C652" s="6">
        <f t="shared" ref="C652:C715" si="122">2*$C$3/(A652-2*$C$6)*L652</f>
        <v>5.5204290346469911</v>
      </c>
      <c r="E652" s="4">
        <v>1.1060000000000001</v>
      </c>
      <c r="F652" s="72">
        <f t="shared" ref="F652:F715" si="123">E652/$C$4</f>
        <v>4.8722466960352424</v>
      </c>
      <c r="G652" s="72">
        <f t="shared" ref="G652:G715" si="124">F652^$C$5</f>
        <v>3.3002578246720966</v>
      </c>
      <c r="H652" s="73">
        <f t="shared" si="117"/>
        <v>3.6873659236471297E-2</v>
      </c>
      <c r="I652" s="73">
        <f t="shared" si="120"/>
        <v>3.6873659236467238E-5</v>
      </c>
      <c r="J652" s="73">
        <f t="shared" si="116"/>
        <v>3.6790799484602969E-5</v>
      </c>
      <c r="K652" s="3">
        <f t="shared" si="118"/>
        <v>3.6832229360535104E-5</v>
      </c>
      <c r="L652" s="79">
        <f t="shared" si="119"/>
        <v>8.8552188188419062E-2</v>
      </c>
    </row>
    <row r="653" spans="1:12">
      <c r="A653" s="4">
        <v>1.427</v>
      </c>
      <c r="B653" s="4">
        <f t="shared" si="121"/>
        <v>1.107</v>
      </c>
      <c r="C653" s="6">
        <f t="shared" si="122"/>
        <v>5.5157025989259516</v>
      </c>
      <c r="E653" s="4">
        <v>1.107</v>
      </c>
      <c r="F653" s="72">
        <f t="shared" si="123"/>
        <v>4.8766519823788546</v>
      </c>
      <c r="G653" s="72">
        <f t="shared" si="124"/>
        <v>3.3025074790712075</v>
      </c>
      <c r="H653" s="73">
        <f t="shared" si="117"/>
        <v>3.679079948460702E-2</v>
      </c>
      <c r="I653" s="73">
        <f t="shared" si="120"/>
        <v>3.6790799484611135E-5</v>
      </c>
      <c r="J653" s="73">
        <f t="shared" si="116"/>
        <v>3.6708144278247222E-5</v>
      </c>
      <c r="K653" s="3">
        <f t="shared" si="118"/>
        <v>3.6749471881429178E-5</v>
      </c>
      <c r="L653" s="79">
        <f t="shared" si="119"/>
        <v>8.8588937660300487E-2</v>
      </c>
    </row>
    <row r="654" spans="1:12">
      <c r="A654" s="4">
        <v>1.4279999999999999</v>
      </c>
      <c r="B654" s="4">
        <f t="shared" si="121"/>
        <v>1.1079999999999999</v>
      </c>
      <c r="C654" s="6">
        <f t="shared" si="122"/>
        <v>5.5109830258494696</v>
      </c>
      <c r="E654" s="4">
        <v>1.1080000000000001</v>
      </c>
      <c r="F654" s="72">
        <f t="shared" si="123"/>
        <v>4.8810572687224676</v>
      </c>
      <c r="G654" s="72">
        <f t="shared" si="124"/>
        <v>3.3047566336025858</v>
      </c>
      <c r="H654" s="73">
        <f t="shared" si="117"/>
        <v>3.6708144278243114E-2</v>
      </c>
      <c r="I654" s="73">
        <f t="shared" si="120"/>
        <v>3.670814427823907E-5</v>
      </c>
      <c r="J654" s="73">
        <f t="shared" si="116"/>
        <v>3.6625693054711659E-5</v>
      </c>
      <c r="K654" s="3">
        <f t="shared" si="118"/>
        <v>3.6666918666475361E-5</v>
      </c>
      <c r="L654" s="79">
        <f t="shared" si="119"/>
        <v>8.8625604578966968E-2</v>
      </c>
    </row>
    <row r="655" spans="1:12">
      <c r="A655" s="4">
        <v>1.429</v>
      </c>
      <c r="B655" s="4">
        <f t="shared" si="121"/>
        <v>1.109</v>
      </c>
      <c r="C655" s="6">
        <f t="shared" si="122"/>
        <v>5.5062703019745536</v>
      </c>
      <c r="E655" s="4">
        <v>1.109</v>
      </c>
      <c r="F655" s="72">
        <f t="shared" si="123"/>
        <v>4.8854625550660788</v>
      </c>
      <c r="G655" s="72">
        <f t="shared" si="124"/>
        <v>3.307005288828293</v>
      </c>
      <c r="H655" s="73">
        <f t="shared" si="117"/>
        <v>3.6625693054715691E-2</v>
      </c>
      <c r="I655" s="73">
        <f t="shared" si="120"/>
        <v>3.662569305471979E-5</v>
      </c>
      <c r="J655" s="73">
        <f t="shared" si="116"/>
        <v>3.6543445253114623E-5</v>
      </c>
      <c r="K655" s="3">
        <f t="shared" si="118"/>
        <v>3.6584569153917207E-5</v>
      </c>
      <c r="L655" s="79">
        <f t="shared" si="119"/>
        <v>8.8662189148120879E-2</v>
      </c>
    </row>
    <row r="656" spans="1:12">
      <c r="A656" s="4">
        <v>1.43</v>
      </c>
      <c r="B656" s="4">
        <f t="shared" si="121"/>
        <v>1.1099999999999999</v>
      </c>
      <c r="C656" s="6">
        <f t="shared" si="122"/>
        <v>5.5015644138915487</v>
      </c>
      <c r="E656" s="4">
        <v>1.1100000000000001</v>
      </c>
      <c r="F656" s="72">
        <f t="shared" si="123"/>
        <v>4.8898678414096919</v>
      </c>
      <c r="G656" s="72">
        <f t="shared" si="124"/>
        <v>3.3092534453092561</v>
      </c>
      <c r="H656" s="73">
        <f t="shared" si="117"/>
        <v>3.6543445253110533E-2</v>
      </c>
      <c r="I656" s="73">
        <f t="shared" si="120"/>
        <v>3.6543445253106505E-5</v>
      </c>
      <c r="J656" s="73">
        <f t="shared" si="116"/>
        <v>3.6461400314253008E-5</v>
      </c>
      <c r="K656" s="3">
        <f t="shared" si="118"/>
        <v>3.6502422783679753E-5</v>
      </c>
      <c r="L656" s="79">
        <f t="shared" si="119"/>
        <v>8.8698691570904556E-2</v>
      </c>
    </row>
    <row r="657" spans="1:12">
      <c r="A657" s="4">
        <v>1.431</v>
      </c>
      <c r="B657" s="4">
        <f t="shared" si="121"/>
        <v>1.111</v>
      </c>
      <c r="C657" s="6">
        <f t="shared" si="122"/>
        <v>5.49686534822402</v>
      </c>
      <c r="E657" s="4">
        <v>1.111</v>
      </c>
      <c r="F657" s="72">
        <f t="shared" si="123"/>
        <v>4.894273127753304</v>
      </c>
      <c r="G657" s="72">
        <f t="shared" si="124"/>
        <v>3.3115011036052659</v>
      </c>
      <c r="H657" s="73">
        <f t="shared" si="117"/>
        <v>3.6461400314257021E-2</v>
      </c>
      <c r="I657" s="73">
        <f t="shared" si="120"/>
        <v>3.6461400314261098E-5</v>
      </c>
      <c r="J657" s="73">
        <f t="shared" si="116"/>
        <v>3.6379557680726108E-5</v>
      </c>
      <c r="K657" s="3">
        <f t="shared" si="118"/>
        <v>3.64204789974936E-5</v>
      </c>
      <c r="L657" s="79">
        <f t="shared" si="119"/>
        <v>8.8735112049902046E-2</v>
      </c>
    </row>
    <row r="658" spans="1:12">
      <c r="A658" s="4">
        <v>1.4319999999999999</v>
      </c>
      <c r="B658" s="4">
        <f t="shared" si="121"/>
        <v>1.1119999999999999</v>
      </c>
      <c r="C658" s="6">
        <f t="shared" si="122"/>
        <v>5.4921730916286604</v>
      </c>
      <c r="E658" s="4">
        <v>1.1120000000000001</v>
      </c>
      <c r="F658" s="72">
        <f t="shared" si="123"/>
        <v>4.8986784140969162</v>
      </c>
      <c r="G658" s="72">
        <f t="shared" si="124"/>
        <v>3.3137482642749787</v>
      </c>
      <c r="H658" s="73">
        <f t="shared" si="117"/>
        <v>3.6379557680722034E-2</v>
      </c>
      <c r="I658" s="73">
        <f t="shared" si="120"/>
        <v>3.637955768071803E-5</v>
      </c>
      <c r="J658" s="73">
        <f t="shared" si="116"/>
        <v>3.6297916796799456E-5</v>
      </c>
      <c r="K658" s="3">
        <f t="shared" si="118"/>
        <v>3.6338737238758746E-5</v>
      </c>
      <c r="L658" s="79">
        <f t="shared" si="119"/>
        <v>8.8771450787140799E-2</v>
      </c>
    </row>
    <row r="659" spans="1:12">
      <c r="A659" s="4">
        <v>1.4330000000000001</v>
      </c>
      <c r="B659" s="4">
        <f t="shared" si="121"/>
        <v>1.113</v>
      </c>
      <c r="C659" s="6">
        <f t="shared" si="122"/>
        <v>5.487487630795183</v>
      </c>
      <c r="E659" s="4">
        <v>1.113</v>
      </c>
      <c r="F659" s="72">
        <f t="shared" si="123"/>
        <v>4.9030837004405283</v>
      </c>
      <c r="G659" s="72">
        <f t="shared" si="124"/>
        <v>3.3159949278759271</v>
      </c>
      <c r="H659" s="73">
        <f t="shared" si="117"/>
        <v>3.6297916796803456E-2</v>
      </c>
      <c r="I659" s="73">
        <f t="shared" si="120"/>
        <v>3.6297916796807519E-5</v>
      </c>
      <c r="J659" s="73">
        <f t="shared" si="116"/>
        <v>3.6216477108528351E-5</v>
      </c>
      <c r="K659" s="3">
        <f t="shared" si="118"/>
        <v>3.6257196952667935E-5</v>
      </c>
      <c r="L659" s="79">
        <f t="shared" si="119"/>
        <v>8.8807707984093473E-2</v>
      </c>
    </row>
    <row r="660" spans="1:12">
      <c r="A660" s="4">
        <v>1.4339999999999999</v>
      </c>
      <c r="B660" s="4">
        <f t="shared" si="121"/>
        <v>1.1139999999999999</v>
      </c>
      <c r="C660" s="6">
        <f t="shared" si="122"/>
        <v>5.4828089524462191</v>
      </c>
      <c r="E660" s="4">
        <v>1.1140000000000001</v>
      </c>
      <c r="F660" s="72">
        <f t="shared" si="123"/>
        <v>4.9074889867841414</v>
      </c>
      <c r="G660" s="72">
        <f t="shared" si="124"/>
        <v>3.3182410949645162</v>
      </c>
      <c r="H660" s="73">
        <f t="shared" si="117"/>
        <v>3.6216477108524298E-2</v>
      </c>
      <c r="I660" s="73">
        <f t="shared" si="120"/>
        <v>3.6216477108520308E-5</v>
      </c>
      <c r="J660" s="73">
        <f t="shared" si="116"/>
        <v>3.6135238063622498E-5</v>
      </c>
      <c r="K660" s="3">
        <f t="shared" si="118"/>
        <v>3.6175857586071403E-5</v>
      </c>
      <c r="L660" s="79">
        <f t="shared" si="119"/>
        <v>8.8843883841679544E-2</v>
      </c>
    </row>
    <row r="661" spans="1:12">
      <c r="A661" s="4">
        <v>1.4350000000000001</v>
      </c>
      <c r="B661" s="4">
        <f t="shared" si="121"/>
        <v>1.115</v>
      </c>
      <c r="C661" s="6">
        <f t="shared" si="122"/>
        <v>5.4781370433372203</v>
      </c>
      <c r="E661" s="4">
        <v>1.115</v>
      </c>
      <c r="F661" s="72">
        <f t="shared" si="123"/>
        <v>4.9118942731277535</v>
      </c>
      <c r="G661" s="72">
        <f t="shared" si="124"/>
        <v>3.3204867660960296</v>
      </c>
      <c r="H661" s="73">
        <f t="shared" si="117"/>
        <v>3.6135238063626479E-2</v>
      </c>
      <c r="I661" s="73">
        <f t="shared" si="120"/>
        <v>3.6135238063630521E-5</v>
      </c>
      <c r="J661" s="73">
        <f t="shared" si="116"/>
        <v>3.6054199111568742E-5</v>
      </c>
      <c r="K661" s="3">
        <f t="shared" si="118"/>
        <v>3.6094718587599632E-5</v>
      </c>
      <c r="L661" s="79">
        <f t="shared" si="119"/>
        <v>8.887997856026715E-2</v>
      </c>
    </row>
    <row r="662" spans="1:12">
      <c r="A662" s="4">
        <v>1.4359999999999999</v>
      </c>
      <c r="B662" s="4">
        <f t="shared" si="121"/>
        <v>1.1159999999999999</v>
      </c>
      <c r="C662" s="6">
        <f t="shared" si="122"/>
        <v>5.4734718902563566</v>
      </c>
      <c r="E662" s="4">
        <v>1.1160000000000001</v>
      </c>
      <c r="F662" s="72">
        <f t="shared" si="123"/>
        <v>4.9162995594713657</v>
      </c>
      <c r="G662" s="72">
        <f t="shared" si="124"/>
        <v>3.3227319418246326</v>
      </c>
      <c r="H662" s="73">
        <f t="shared" si="117"/>
        <v>3.6054199111564704E-2</v>
      </c>
      <c r="I662" s="73">
        <f t="shared" si="120"/>
        <v>3.6054199111560733E-5</v>
      </c>
      <c r="J662" s="73">
        <f t="shared" si="116"/>
        <v>3.5973359703496409E-5</v>
      </c>
      <c r="K662" s="3">
        <f t="shared" si="118"/>
        <v>3.6013779407528571E-5</v>
      </c>
      <c r="L662" s="79">
        <f t="shared" si="119"/>
        <v>8.8915992339674677E-2</v>
      </c>
    </row>
    <row r="663" spans="1:12">
      <c r="A663" s="4">
        <v>1.4370000000000001</v>
      </c>
      <c r="B663" s="4">
        <f t="shared" si="121"/>
        <v>1.117</v>
      </c>
      <c r="C663" s="6">
        <f t="shared" si="122"/>
        <v>5.4688134800244121</v>
      </c>
      <c r="E663" s="4">
        <v>1.117</v>
      </c>
      <c r="F663" s="72">
        <f t="shared" si="123"/>
        <v>4.9207048458149778</v>
      </c>
      <c r="G663" s="72">
        <f t="shared" si="124"/>
        <v>3.3249766227033768</v>
      </c>
      <c r="H663" s="73">
        <f t="shared" si="117"/>
        <v>3.5973359703500372E-2</v>
      </c>
      <c r="I663" s="73">
        <f t="shared" si="120"/>
        <v>3.5973359703504398E-5</v>
      </c>
      <c r="J663" s="73">
        <f t="shared" si="116"/>
        <v>3.589271929229964E-5</v>
      </c>
      <c r="K663" s="3">
        <f t="shared" si="118"/>
        <v>3.5933039497902016E-5</v>
      </c>
      <c r="L663" s="79">
        <f t="shared" si="119"/>
        <v>8.8951925379172583E-2</v>
      </c>
    </row>
    <row r="664" spans="1:12">
      <c r="A664" s="4">
        <v>1.4379999999999999</v>
      </c>
      <c r="B664" s="4">
        <f t="shared" si="121"/>
        <v>1.1179999999999999</v>
      </c>
      <c r="C664" s="6">
        <f t="shared" si="122"/>
        <v>5.4641617994946916</v>
      </c>
      <c r="E664" s="4">
        <v>1.1180000000000001</v>
      </c>
      <c r="F664" s="72">
        <f t="shared" si="123"/>
        <v>4.9251101321585908</v>
      </c>
      <c r="G664" s="72">
        <f t="shared" si="124"/>
        <v>3.3272208092841993</v>
      </c>
      <c r="H664" s="73">
        <f t="shared" si="117"/>
        <v>3.5892719292295622E-2</v>
      </c>
      <c r="I664" s="73">
        <f t="shared" si="120"/>
        <v>3.5892719292291671E-5</v>
      </c>
      <c r="J664" s="73">
        <f t="shared" si="116"/>
        <v>3.5812277332503271E-5</v>
      </c>
      <c r="K664" s="3">
        <f t="shared" si="118"/>
        <v>3.5852498312397471E-5</v>
      </c>
      <c r="L664" s="79">
        <f t="shared" si="119"/>
        <v>8.8987777877484978E-2</v>
      </c>
    </row>
    <row r="665" spans="1:12">
      <c r="A665" s="4">
        <v>1.4390000000000001</v>
      </c>
      <c r="B665" s="4">
        <f t="shared" si="121"/>
        <v>1.119</v>
      </c>
      <c r="C665" s="6">
        <f t="shared" si="122"/>
        <v>5.4595168355529156</v>
      </c>
      <c r="E665" s="4">
        <v>1.119</v>
      </c>
      <c r="F665" s="72">
        <f t="shared" si="123"/>
        <v>4.9295154185022021</v>
      </c>
      <c r="G665" s="72">
        <f t="shared" si="124"/>
        <v>3.3294645021179297</v>
      </c>
      <c r="H665" s="73">
        <f t="shared" si="117"/>
        <v>3.5812277332507213E-2</v>
      </c>
      <c r="I665" s="73">
        <f t="shared" si="120"/>
        <v>3.581227733251122E-5</v>
      </c>
      <c r="J665" s="73">
        <f t="shared" si="116"/>
        <v>3.5732033280384507E-5</v>
      </c>
      <c r="K665" s="3">
        <f t="shared" si="118"/>
        <v>3.577215530644786E-5</v>
      </c>
      <c r="L665" s="79">
        <f t="shared" si="119"/>
        <v>8.9023550032791429E-2</v>
      </c>
    </row>
    <row r="666" spans="1:12">
      <c r="A666" s="4">
        <v>1.44</v>
      </c>
      <c r="B666" s="4">
        <f t="shared" si="121"/>
        <v>1.1199999999999999</v>
      </c>
      <c r="C666" s="6">
        <f t="shared" si="122"/>
        <v>5.4548785751171236</v>
      </c>
      <c r="E666" s="4">
        <v>1.1200000000000001</v>
      </c>
      <c r="F666" s="72">
        <f t="shared" si="123"/>
        <v>4.9339207048458151</v>
      </c>
      <c r="G666" s="72">
        <f t="shared" si="124"/>
        <v>3.3317077017542926</v>
      </c>
      <c r="H666" s="73">
        <f t="shared" si="117"/>
        <v>3.5732033280380507E-2</v>
      </c>
      <c r="I666" s="73">
        <f t="shared" si="120"/>
        <v>3.5732033280376572E-5</v>
      </c>
      <c r="J666" s="73">
        <f t="shared" si="116"/>
        <v>3.5651986593839619E-5</v>
      </c>
      <c r="K666" s="3">
        <f t="shared" si="118"/>
        <v>3.5692009937108099E-5</v>
      </c>
      <c r="L666" s="79">
        <f t="shared" si="119"/>
        <v>8.905924204272854E-2</v>
      </c>
    </row>
    <row r="667" spans="1:12">
      <c r="A667" s="4">
        <v>1.4410000000000001</v>
      </c>
      <c r="B667" s="4">
        <f t="shared" si="121"/>
        <v>1.121</v>
      </c>
      <c r="C667" s="6">
        <f t="shared" si="122"/>
        <v>5.4502470051375704</v>
      </c>
      <c r="E667" s="4">
        <v>1.121</v>
      </c>
      <c r="F667" s="72">
        <f t="shared" si="123"/>
        <v>4.9383259911894273</v>
      </c>
      <c r="G667" s="72">
        <f t="shared" si="124"/>
        <v>3.3339504087419107</v>
      </c>
      <c r="H667" s="73">
        <f t="shared" si="117"/>
        <v>3.5651986593843547E-2</v>
      </c>
      <c r="I667" s="73">
        <f t="shared" si="120"/>
        <v>3.565198659384754E-5</v>
      </c>
      <c r="J667" s="73">
        <f t="shared" si="116"/>
        <v>3.5572136732505063E-5</v>
      </c>
      <c r="K667" s="3">
        <f t="shared" si="118"/>
        <v>3.5612061663176298E-5</v>
      </c>
      <c r="L667" s="79">
        <f t="shared" si="119"/>
        <v>8.9094854104391719E-2</v>
      </c>
    </row>
    <row r="668" spans="1:12">
      <c r="A668" s="4">
        <v>1.4419999999999999</v>
      </c>
      <c r="B668" s="4">
        <f t="shared" si="121"/>
        <v>1.1219999999999999</v>
      </c>
      <c r="C668" s="6">
        <f t="shared" si="122"/>
        <v>5.4456221125966362</v>
      </c>
      <c r="E668" s="4">
        <v>1.1220000000000001</v>
      </c>
      <c r="F668" s="72">
        <f t="shared" si="123"/>
        <v>4.9427312775330403</v>
      </c>
      <c r="G668" s="72">
        <f t="shared" si="124"/>
        <v>3.3361926236283064</v>
      </c>
      <c r="H668" s="73">
        <f t="shared" si="117"/>
        <v>3.5572136732501085E-2</v>
      </c>
      <c r="I668" s="73">
        <f t="shared" si="120"/>
        <v>3.5572136732497169E-5</v>
      </c>
      <c r="J668" s="73">
        <f t="shared" si="116"/>
        <v>3.5492483157624794E-5</v>
      </c>
      <c r="K668" s="3">
        <f t="shared" si="118"/>
        <v>3.5532309945060982E-5</v>
      </c>
      <c r="L668" s="79">
        <f t="shared" si="119"/>
        <v>8.9130386414336779E-2</v>
      </c>
    </row>
    <row r="669" spans="1:12">
      <c r="A669" s="4">
        <v>1.4430000000000001</v>
      </c>
      <c r="B669" s="4">
        <f t="shared" si="121"/>
        <v>1.123</v>
      </c>
      <c r="C669" s="6">
        <f t="shared" si="122"/>
        <v>5.4410038845087207</v>
      </c>
      <c r="E669" s="4">
        <v>1.123</v>
      </c>
      <c r="F669" s="72">
        <f t="shared" si="123"/>
        <v>4.9471365638766516</v>
      </c>
      <c r="G669" s="72">
        <f t="shared" si="124"/>
        <v>3.3384343469599056</v>
      </c>
      <c r="H669" s="73">
        <f t="shared" si="117"/>
        <v>3.54924831576287E-2</v>
      </c>
      <c r="I669" s="73">
        <f t="shared" si="120"/>
        <v>3.5492483157632675E-5</v>
      </c>
      <c r="J669" s="73">
        <f t="shared" si="116"/>
        <v>3.5413025332170689E-5</v>
      </c>
      <c r="K669" s="3">
        <f t="shared" si="118"/>
        <v>3.5452754244901682E-5</v>
      </c>
      <c r="L669" s="79">
        <f t="shared" si="119"/>
        <v>8.9165839168581687E-2</v>
      </c>
    </row>
    <row r="670" spans="1:12">
      <c r="A670" s="4">
        <v>1.444</v>
      </c>
      <c r="B670" s="4">
        <f t="shared" si="121"/>
        <v>1.1239999999999999</v>
      </c>
      <c r="C670" s="6">
        <f t="shared" si="122"/>
        <v>5.4363923079201477</v>
      </c>
      <c r="E670" s="4">
        <v>1.1240000000000001</v>
      </c>
      <c r="F670" s="72">
        <f t="shared" si="123"/>
        <v>4.9515418502202646</v>
      </c>
      <c r="G670" s="72">
        <f t="shared" si="124"/>
        <v>3.3406755792820442</v>
      </c>
      <c r="H670" s="73">
        <f t="shared" si="117"/>
        <v>3.5413025332166725E-2</v>
      </c>
      <c r="I670" s="73">
        <f t="shared" si="120"/>
        <v>3.5413025332162828E-5</v>
      </c>
      <c r="J670" s="73">
        <f t="shared" si="116"/>
        <v>3.5333762720710682E-5</v>
      </c>
      <c r="K670" s="3">
        <f t="shared" si="118"/>
        <v>3.5373394026436752E-5</v>
      </c>
      <c r="L670" s="79">
        <f t="shared" si="119"/>
        <v>8.9201212562608129E-2</v>
      </c>
    </row>
    <row r="671" spans="1:12">
      <c r="A671" s="4">
        <v>1.4450000000000001</v>
      </c>
      <c r="B671" s="4">
        <f t="shared" si="121"/>
        <v>1.125</v>
      </c>
      <c r="C671" s="6">
        <f t="shared" si="122"/>
        <v>5.4317873699090669</v>
      </c>
      <c r="E671" s="4">
        <v>1.125</v>
      </c>
      <c r="F671" s="72">
        <f t="shared" si="123"/>
        <v>4.9559471365638768</v>
      </c>
      <c r="G671" s="72">
        <f t="shared" si="124"/>
        <v>3.3429163211389663</v>
      </c>
      <c r="H671" s="73">
        <f t="shared" si="117"/>
        <v>3.5333762720714576E-2</v>
      </c>
      <c r="I671" s="73">
        <f t="shared" si="120"/>
        <v>3.5333762720710682E-5</v>
      </c>
      <c r="J671" s="73">
        <f t="shared" si="116"/>
        <v>3.5254694789520898E-5</v>
      </c>
      <c r="K671" s="3">
        <f t="shared" si="118"/>
        <v>3.5294228755115793E-5</v>
      </c>
      <c r="L671" s="79">
        <f t="shared" si="119"/>
        <v>8.9236506791363246E-2</v>
      </c>
    </row>
    <row r="672" spans="1:12">
      <c r="A672" s="4">
        <v>1.446</v>
      </c>
      <c r="B672" s="4">
        <f t="shared" si="121"/>
        <v>1.1259999999999999</v>
      </c>
      <c r="C672" s="6">
        <f t="shared" si="122"/>
        <v>5.4271890575853625</v>
      </c>
      <c r="E672" s="4">
        <v>1.1259999999999999</v>
      </c>
      <c r="F672" s="72">
        <f t="shared" si="123"/>
        <v>4.960352422907488</v>
      </c>
      <c r="G672" s="72">
        <f t="shared" si="124"/>
        <v>3.3451565730738295</v>
      </c>
      <c r="H672" s="73">
        <f t="shared" si="117"/>
        <v>3.5254694789524782E-2</v>
      </c>
      <c r="I672" s="73">
        <f t="shared" si="120"/>
        <v>3.5254694789528724E-5</v>
      </c>
      <c r="J672" s="73">
        <f t="shared" si="116"/>
        <v>3.517582100650106E-5</v>
      </c>
      <c r="K672" s="3">
        <f t="shared" si="118"/>
        <v>3.5215257898014895E-5</v>
      </c>
      <c r="L672" s="79">
        <f t="shared" si="119"/>
        <v>8.927172204926126E-2</v>
      </c>
    </row>
    <row r="673" spans="1:12">
      <c r="A673" s="4">
        <v>1.4470000000000001</v>
      </c>
      <c r="B673" s="4">
        <f t="shared" si="121"/>
        <v>1.127</v>
      </c>
      <c r="C673" s="6">
        <f t="shared" si="122"/>
        <v>5.4225973580905444</v>
      </c>
      <c r="E673" s="4">
        <v>1.127</v>
      </c>
      <c r="F673" s="72">
        <f t="shared" si="123"/>
        <v>4.964757709251101</v>
      </c>
      <c r="G673" s="72">
        <f t="shared" si="124"/>
        <v>3.34739633562871</v>
      </c>
      <c r="H673" s="73">
        <f t="shared" si="117"/>
        <v>3.5175821006497125E-2</v>
      </c>
      <c r="I673" s="73">
        <f t="shared" si="120"/>
        <v>3.5175821006493253E-5</v>
      </c>
      <c r="J673" s="73">
        <f t="shared" si="116"/>
        <v>3.5097140841169069E-5</v>
      </c>
      <c r="K673" s="3">
        <f t="shared" si="118"/>
        <v>3.5136480923831165E-5</v>
      </c>
      <c r="L673" s="79">
        <f t="shared" si="119"/>
        <v>8.9306858530185093E-2</v>
      </c>
    </row>
    <row r="674" spans="1:12">
      <c r="A674" s="4">
        <v>1.448</v>
      </c>
      <c r="B674" s="4">
        <f t="shared" si="121"/>
        <v>1.1279999999999999</v>
      </c>
      <c r="C674" s="6">
        <f t="shared" si="122"/>
        <v>5.4180122585976669</v>
      </c>
      <c r="E674" s="4">
        <v>1.1279999999999999</v>
      </c>
      <c r="F674" s="72">
        <f t="shared" si="123"/>
        <v>4.9691629955947132</v>
      </c>
      <c r="G674" s="72">
        <f t="shared" si="124"/>
        <v>3.3496356093446011</v>
      </c>
      <c r="H674" s="73">
        <f t="shared" si="117"/>
        <v>3.5097140841172936E-2</v>
      </c>
      <c r="I674" s="73">
        <f t="shared" si="120"/>
        <v>3.5097140841176862E-5</v>
      </c>
      <c r="J674" s="73">
        <f t="shared" si="116"/>
        <v>3.5018653764733094E-5</v>
      </c>
      <c r="K674" s="3">
        <f t="shared" si="118"/>
        <v>3.5057897302954975E-5</v>
      </c>
      <c r="L674" s="79">
        <f t="shared" si="119"/>
        <v>8.9341916427488052E-2</v>
      </c>
    </row>
    <row r="675" spans="1:12">
      <c r="A675" s="4">
        <v>1.4490000000000001</v>
      </c>
      <c r="B675" s="4">
        <f t="shared" si="121"/>
        <v>1.129</v>
      </c>
      <c r="C675" s="6">
        <f t="shared" si="122"/>
        <v>5.4134337463112159</v>
      </c>
      <c r="E675" s="4">
        <v>1.129</v>
      </c>
      <c r="F675" s="72">
        <f t="shared" si="123"/>
        <v>4.9735682819383262</v>
      </c>
      <c r="G675" s="72">
        <f t="shared" si="124"/>
        <v>3.3518743947614218</v>
      </c>
      <c r="H675" s="73">
        <f t="shared" si="117"/>
        <v>3.5018653764729173E-2</v>
      </c>
      <c r="I675" s="73">
        <f t="shared" si="120"/>
        <v>3.5018653764725315E-5</v>
      </c>
      <c r="J675" s="73">
        <f t="shared" si="116"/>
        <v>3.494035924996898E-5</v>
      </c>
      <c r="K675" s="3">
        <f t="shared" si="118"/>
        <v>3.4979506507347151E-5</v>
      </c>
      <c r="L675" s="79">
        <f t="shared" si="119"/>
        <v>8.9376895933995393E-2</v>
      </c>
    </row>
    <row r="676" spans="1:12">
      <c r="A676" s="4">
        <v>1.45</v>
      </c>
      <c r="B676" s="4">
        <f t="shared" si="121"/>
        <v>1.1299999999999999</v>
      </c>
      <c r="C676" s="6">
        <f t="shared" si="122"/>
        <v>5.4088618084670328</v>
      </c>
      <c r="E676" s="4">
        <v>1.1299999999999999</v>
      </c>
      <c r="F676" s="72">
        <f t="shared" si="123"/>
        <v>4.9779735682819375</v>
      </c>
      <c r="G676" s="72">
        <f t="shared" si="124"/>
        <v>3.3541126924180138</v>
      </c>
      <c r="H676" s="73">
        <f t="shared" si="117"/>
        <v>3.4940359249972831E-2</v>
      </c>
      <c r="I676" s="73">
        <f t="shared" si="120"/>
        <v>3.4940359249976739E-5</v>
      </c>
      <c r="J676" s="73">
        <f t="shared" si="116"/>
        <v>3.486225677133883E-5</v>
      </c>
      <c r="K676" s="3">
        <f t="shared" si="118"/>
        <v>3.4901308010657788E-5</v>
      </c>
      <c r="L676" s="79">
        <f t="shared" si="119"/>
        <v>8.9411797242006055E-2</v>
      </c>
    </row>
    <row r="677" spans="1:12">
      <c r="A677" s="4">
        <v>1.4510000000000001</v>
      </c>
      <c r="B677" s="4">
        <f t="shared" si="121"/>
        <v>1.131</v>
      </c>
      <c r="C677" s="6">
        <f t="shared" si="122"/>
        <v>5.4042964323321989</v>
      </c>
      <c r="E677" s="4">
        <v>1.131</v>
      </c>
      <c r="F677" s="72">
        <f t="shared" si="123"/>
        <v>4.9823788546255505</v>
      </c>
      <c r="G677" s="72">
        <f t="shared" si="124"/>
        <v>3.3563505028521528</v>
      </c>
      <c r="H677" s="73">
        <f t="shared" si="117"/>
        <v>3.4862256771334928E-2</v>
      </c>
      <c r="I677" s="73">
        <f t="shared" si="120"/>
        <v>3.4862256771331085E-5</v>
      </c>
      <c r="J677" s="73">
        <f t="shared" si="116"/>
        <v>3.4784345804861326E-5</v>
      </c>
      <c r="K677" s="3">
        <f t="shared" si="118"/>
        <v>3.4823301288096206E-5</v>
      </c>
      <c r="L677" s="79">
        <f t="shared" si="119"/>
        <v>8.944662054329415E-2</v>
      </c>
    </row>
    <row r="678" spans="1:12">
      <c r="A678" s="4">
        <v>1.452</v>
      </c>
      <c r="B678" s="4">
        <f t="shared" si="121"/>
        <v>1.1319999999999999</v>
      </c>
      <c r="C678" s="6">
        <f t="shared" si="122"/>
        <v>5.3997376052049564</v>
      </c>
      <c r="E678" s="4">
        <v>1.1319999999999999</v>
      </c>
      <c r="F678" s="72">
        <f t="shared" si="123"/>
        <v>4.9867841409691627</v>
      </c>
      <c r="G678" s="72">
        <f t="shared" si="124"/>
        <v>3.3585878266005409</v>
      </c>
      <c r="H678" s="73">
        <f t="shared" si="117"/>
        <v>3.4784345804865155E-2</v>
      </c>
      <c r="I678" s="73">
        <f t="shared" si="120"/>
        <v>3.4784345804869045E-5</v>
      </c>
      <c r="J678" s="73">
        <f t="shared" si="116"/>
        <v>3.4706625828229716E-5</v>
      </c>
      <c r="K678" s="3">
        <f t="shared" si="118"/>
        <v>3.4745485816549377E-5</v>
      </c>
      <c r="L678" s="79">
        <f t="shared" si="119"/>
        <v>8.9481366029110693E-2</v>
      </c>
    </row>
    <row r="679" spans="1:12">
      <c r="A679" s="4">
        <v>1.4530000000000001</v>
      </c>
      <c r="B679" s="4">
        <f t="shared" si="121"/>
        <v>1.133</v>
      </c>
      <c r="C679" s="6">
        <f t="shared" si="122"/>
        <v>5.3951853144146025</v>
      </c>
      <c r="E679" s="4">
        <v>1.133</v>
      </c>
      <c r="F679" s="72">
        <f t="shared" si="123"/>
        <v>4.9911894273127748</v>
      </c>
      <c r="G679" s="72">
        <f t="shared" si="124"/>
        <v>3.3608246641988204</v>
      </c>
      <c r="H679" s="73">
        <f t="shared" si="117"/>
        <v>3.4706625828225833E-2</v>
      </c>
      <c r="I679" s="73">
        <f t="shared" si="120"/>
        <v>3.4706625828222012E-5</v>
      </c>
      <c r="J679" s="73">
        <f t="shared" si="116"/>
        <v>3.4629096320682716E-5</v>
      </c>
      <c r="K679" s="3">
        <f t="shared" si="118"/>
        <v>3.4667861074452367E-5</v>
      </c>
      <c r="L679" s="79">
        <f t="shared" si="119"/>
        <v>8.9516033890185143E-2</v>
      </c>
    </row>
    <row r="680" spans="1:12">
      <c r="A680" s="4">
        <v>1.454</v>
      </c>
      <c r="B680" s="4">
        <f t="shared" si="121"/>
        <v>1.1339999999999999</v>
      </c>
      <c r="C680" s="6">
        <f t="shared" si="122"/>
        <v>5.390639547321407</v>
      </c>
      <c r="E680" s="4">
        <v>1.1339999999999999</v>
      </c>
      <c r="F680" s="72">
        <f t="shared" si="123"/>
        <v>4.995594713656387</v>
      </c>
      <c r="G680" s="72">
        <f t="shared" si="124"/>
        <v>3.3630610161815677</v>
      </c>
      <c r="H680" s="73">
        <f t="shared" si="117"/>
        <v>3.4629096320686531E-2</v>
      </c>
      <c r="I680" s="73">
        <f t="shared" si="120"/>
        <v>3.4629096320690407E-5</v>
      </c>
      <c r="J680" s="73">
        <f t="shared" si="116"/>
        <v>3.4551756763121977E-5</v>
      </c>
      <c r="K680" s="3">
        <f t="shared" si="118"/>
        <v>3.4590426541906192E-5</v>
      </c>
      <c r="L680" s="79">
        <f t="shared" si="119"/>
        <v>8.9550624316727043E-2</v>
      </c>
    </row>
    <row r="681" spans="1:12">
      <c r="A681" s="4">
        <v>1.4550000000000001</v>
      </c>
      <c r="B681" s="4">
        <f t="shared" si="121"/>
        <v>1.135</v>
      </c>
      <c r="C681" s="6">
        <f t="shared" si="122"/>
        <v>5.386100291316505</v>
      </c>
      <c r="E681" s="4">
        <v>1.135</v>
      </c>
      <c r="F681" s="72">
        <f t="shared" si="123"/>
        <v>5</v>
      </c>
      <c r="G681" s="72">
        <f t="shared" si="124"/>
        <v>3.3652968830823053</v>
      </c>
      <c r="H681" s="73">
        <f t="shared" si="117"/>
        <v>3.4551756763118113E-2</v>
      </c>
      <c r="I681" s="73">
        <f t="shared" si="120"/>
        <v>3.4551756763114306E-5</v>
      </c>
      <c r="J681" s="73">
        <f t="shared" si="116"/>
        <v>3.4474606637983644E-5</v>
      </c>
      <c r="K681" s="3">
        <f t="shared" si="118"/>
        <v>3.4513181700548975E-5</v>
      </c>
      <c r="L681" s="79">
        <f t="shared" si="119"/>
        <v>8.9585137498427586E-2</v>
      </c>
    </row>
    <row r="682" spans="1:12">
      <c r="A682" s="4">
        <v>1.456</v>
      </c>
      <c r="B682" s="4">
        <f t="shared" si="121"/>
        <v>1.1359999999999999</v>
      </c>
      <c r="C682" s="6">
        <f t="shared" si="122"/>
        <v>5.3815675338218156</v>
      </c>
      <c r="E682" s="4">
        <v>1.1359999999999999</v>
      </c>
      <c r="F682" s="72">
        <f t="shared" si="123"/>
        <v>5.0044052863436121</v>
      </c>
      <c r="G682" s="72">
        <f t="shared" si="124"/>
        <v>3.3675322654334958</v>
      </c>
      <c r="H682" s="73">
        <f t="shared" si="117"/>
        <v>3.4474606637987439E-2</v>
      </c>
      <c r="I682" s="73">
        <f t="shared" si="120"/>
        <v>3.4474606637991294E-5</v>
      </c>
      <c r="J682" s="73">
        <f t="shared" si="116"/>
        <v>3.4397645429355411E-5</v>
      </c>
      <c r="K682" s="3">
        <f t="shared" si="118"/>
        <v>3.4436126033673353E-5</v>
      </c>
      <c r="L682" s="79">
        <f t="shared" si="119"/>
        <v>8.9619573624461255E-2</v>
      </c>
    </row>
    <row r="683" spans="1:12">
      <c r="A683" s="4">
        <v>1.4570000000000001</v>
      </c>
      <c r="B683" s="4">
        <f t="shared" si="121"/>
        <v>1.137</v>
      </c>
      <c r="C683" s="6">
        <f t="shared" si="122"/>
        <v>5.3770412622899393</v>
      </c>
      <c r="E683" s="4">
        <v>1.137</v>
      </c>
      <c r="F683" s="72">
        <f t="shared" si="123"/>
        <v>5.0088105726872243</v>
      </c>
      <c r="G683" s="72">
        <f t="shared" si="124"/>
        <v>3.3697671637665505</v>
      </c>
      <c r="H683" s="73">
        <f t="shared" si="117"/>
        <v>3.4397645429351559E-2</v>
      </c>
      <c r="I683" s="73">
        <f t="shared" si="120"/>
        <v>3.4397645429347767E-5</v>
      </c>
      <c r="J683" s="73">
        <f t="shared" si="116"/>
        <v>3.4320872622848346E-5</v>
      </c>
      <c r="K683" s="3">
        <f t="shared" si="118"/>
        <v>3.4359259026098057E-5</v>
      </c>
      <c r="L683" s="79">
        <f t="shared" si="119"/>
        <v>8.9653932883487358E-2</v>
      </c>
    </row>
    <row r="684" spans="1:12">
      <c r="A684" s="4">
        <v>1.458</v>
      </c>
      <c r="B684" s="4">
        <f t="shared" si="121"/>
        <v>1.1379999999999999</v>
      </c>
      <c r="C684" s="6">
        <f t="shared" si="122"/>
        <v>5.3725214642040724</v>
      </c>
      <c r="E684" s="4">
        <v>1.1379999999999999</v>
      </c>
      <c r="F684" s="72">
        <f t="shared" si="123"/>
        <v>5.0132158590308364</v>
      </c>
      <c r="G684" s="72">
        <f t="shared" si="124"/>
        <v>3.3720015786118327</v>
      </c>
      <c r="H684" s="73">
        <f t="shared" si="117"/>
        <v>3.4320872622852126E-2</v>
      </c>
      <c r="I684" s="73">
        <f t="shared" si="120"/>
        <v>3.4320872622855969E-5</v>
      </c>
      <c r="J684" s="73">
        <f t="shared" si="116"/>
        <v>3.4244287705713839E-5</v>
      </c>
      <c r="K684" s="3">
        <f t="shared" si="118"/>
        <v>3.4282580164284908E-5</v>
      </c>
      <c r="L684" s="79">
        <f t="shared" si="119"/>
        <v>8.9688215463651647E-2</v>
      </c>
    </row>
    <row r="685" spans="1:12">
      <c r="A685" s="4">
        <v>1.4590000000000001</v>
      </c>
      <c r="B685" s="4">
        <f t="shared" si="121"/>
        <v>1.139</v>
      </c>
      <c r="C685" s="6">
        <f t="shared" si="122"/>
        <v>5.3680081270779052</v>
      </c>
      <c r="E685" s="4">
        <v>1.139</v>
      </c>
      <c r="F685" s="72">
        <f t="shared" si="123"/>
        <v>5.0176211453744495</v>
      </c>
      <c r="G685" s="72">
        <f t="shared" si="124"/>
        <v>3.3742355104986559</v>
      </c>
      <c r="H685" s="73">
        <f t="shared" si="117"/>
        <v>3.424428770571001E-2</v>
      </c>
      <c r="I685" s="73">
        <f t="shared" si="120"/>
        <v>3.4244287705706236E-5</v>
      </c>
      <c r="J685" s="73">
        <f t="shared" si="116"/>
        <v>3.4167890166715818E-5</v>
      </c>
      <c r="K685" s="3">
        <f t="shared" si="118"/>
        <v>3.4206088936211027E-5</v>
      </c>
      <c r="L685" s="79">
        <f t="shared" si="119"/>
        <v>8.9722421552587861E-2</v>
      </c>
    </row>
    <row r="686" spans="1:12">
      <c r="A686" s="4">
        <v>1.46</v>
      </c>
      <c r="B686" s="4">
        <f t="shared" si="121"/>
        <v>1.1399999999999999</v>
      </c>
      <c r="C686" s="6">
        <f t="shared" si="122"/>
        <v>5.3635012384555463</v>
      </c>
      <c r="E686" s="4">
        <v>1.1399999999999999</v>
      </c>
      <c r="F686" s="72">
        <f t="shared" si="123"/>
        <v>5.0220264317180607</v>
      </c>
      <c r="G686" s="72">
        <f t="shared" si="124"/>
        <v>3.3764689599552917</v>
      </c>
      <c r="H686" s="73">
        <f t="shared" si="117"/>
        <v>3.4167890166719582E-2</v>
      </c>
      <c r="I686" s="73">
        <f t="shared" si="120"/>
        <v>3.4167890166723407E-5</v>
      </c>
      <c r="J686" s="73">
        <f t="shared" si="116"/>
        <v>3.4091679496246965E-5</v>
      </c>
      <c r="K686" s="3">
        <f t="shared" si="118"/>
        <v>3.4129784831485186E-5</v>
      </c>
      <c r="L686" s="79">
        <f t="shared" si="119"/>
        <v>8.9756551337419346E-2</v>
      </c>
    </row>
    <row r="687" spans="1:12">
      <c r="A687" s="4">
        <v>1.4610000000000001</v>
      </c>
      <c r="B687" s="4">
        <f t="shared" si="121"/>
        <v>1.141</v>
      </c>
      <c r="C687" s="6">
        <f t="shared" si="122"/>
        <v>5.3590007859114088</v>
      </c>
      <c r="E687" s="4">
        <v>1.141</v>
      </c>
      <c r="F687" s="72">
        <f t="shared" si="123"/>
        <v>5.0264317180616738</v>
      </c>
      <c r="G687" s="72">
        <f t="shared" si="124"/>
        <v>3.3787019275089745</v>
      </c>
      <c r="H687" s="73">
        <f t="shared" si="117"/>
        <v>3.409167949624315E-2</v>
      </c>
      <c r="I687" s="73">
        <f t="shared" si="120"/>
        <v>3.4091679496239395E-5</v>
      </c>
      <c r="J687" s="73">
        <f t="shared" si="116"/>
        <v>3.4015655186202125E-5</v>
      </c>
      <c r="K687" s="3">
        <f t="shared" si="118"/>
        <v>3.4053667341220757E-5</v>
      </c>
      <c r="L687" s="79">
        <f t="shared" si="119"/>
        <v>8.9790605004760563E-2</v>
      </c>
    </row>
    <row r="688" spans="1:12">
      <c r="A688" s="4">
        <v>1.462</v>
      </c>
      <c r="B688" s="4">
        <f t="shared" si="121"/>
        <v>1.1419999999999999</v>
      </c>
      <c r="C688" s="6">
        <f t="shared" si="122"/>
        <v>5.3545067570501423</v>
      </c>
      <c r="E688" s="4">
        <v>1.1419999999999999</v>
      </c>
      <c r="F688" s="72">
        <f t="shared" si="123"/>
        <v>5.0308370044052859</v>
      </c>
      <c r="G688" s="72">
        <f t="shared" si="124"/>
        <v>3.3809344136858934</v>
      </c>
      <c r="H688" s="73">
        <f t="shared" si="117"/>
        <v>3.4015655186205869E-2</v>
      </c>
      <c r="I688" s="73">
        <f t="shared" si="120"/>
        <v>3.4015655186209674E-5</v>
      </c>
      <c r="J688" s="73">
        <f t="shared" si="116"/>
        <v>3.3939816730093551E-5</v>
      </c>
      <c r="K688" s="3">
        <f t="shared" si="118"/>
        <v>3.3977735958151616E-5</v>
      </c>
      <c r="L688" s="79">
        <f t="shared" si="119"/>
        <v>8.9824582740718709E-2</v>
      </c>
    </row>
    <row r="689" spans="1:12">
      <c r="A689" s="4">
        <v>1.4630000000000001</v>
      </c>
      <c r="B689" s="4">
        <f t="shared" si="121"/>
        <v>1.143</v>
      </c>
      <c r="C689" s="6">
        <f t="shared" si="122"/>
        <v>5.3500191395065189</v>
      </c>
      <c r="E689" s="4">
        <v>1.143</v>
      </c>
      <c r="F689" s="72">
        <f t="shared" si="123"/>
        <v>5.035242290748899</v>
      </c>
      <c r="G689" s="72">
        <f t="shared" si="124"/>
        <v>3.383166419011209</v>
      </c>
      <c r="H689" s="73">
        <f t="shared" si="117"/>
        <v>3.393981673008975E-2</v>
      </c>
      <c r="I689" s="73">
        <f t="shared" si="120"/>
        <v>3.3939816730086016E-5</v>
      </c>
      <c r="J689" s="73">
        <f t="shared" si="116"/>
        <v>3.3864163622924854E-5</v>
      </c>
      <c r="K689" s="3">
        <f t="shared" si="118"/>
        <v>3.3901990176505431E-5</v>
      </c>
      <c r="L689" s="79">
        <f t="shared" si="119"/>
        <v>8.9858484730895208E-2</v>
      </c>
    </row>
    <row r="690" spans="1:12">
      <c r="A690" s="4">
        <v>1.464</v>
      </c>
      <c r="B690" s="4">
        <f t="shared" si="121"/>
        <v>1.1439999999999999</v>
      </c>
      <c r="C690" s="6">
        <f t="shared" si="122"/>
        <v>5.3455379209453628</v>
      </c>
      <c r="E690" s="4">
        <v>1.1439999999999999</v>
      </c>
      <c r="F690" s="72">
        <f t="shared" si="123"/>
        <v>5.0396475770925102</v>
      </c>
      <c r="G690" s="72">
        <f t="shared" si="124"/>
        <v>3.3853979440090467</v>
      </c>
      <c r="H690" s="73">
        <f t="shared" si="117"/>
        <v>3.3864163622928586E-2</v>
      </c>
      <c r="I690" s="73">
        <f t="shared" si="120"/>
        <v>3.3864163622932375E-5</v>
      </c>
      <c r="J690" s="73">
        <f t="shared" si="116"/>
        <v>3.3788695361306061E-5</v>
      </c>
      <c r="K690" s="3">
        <f t="shared" si="118"/>
        <v>3.3826429492119222E-5</v>
      </c>
      <c r="L690" s="79">
        <f t="shared" si="119"/>
        <v>8.9892311160387331E-2</v>
      </c>
    </row>
    <row r="691" spans="1:12">
      <c r="A691" s="4">
        <v>1.4650000000000001</v>
      </c>
      <c r="B691" s="4">
        <f t="shared" si="121"/>
        <v>1.145</v>
      </c>
      <c r="C691" s="6">
        <f t="shared" si="122"/>
        <v>5.3410630890614454</v>
      </c>
      <c r="E691" s="4">
        <v>1.145</v>
      </c>
      <c r="F691" s="72">
        <f t="shared" si="123"/>
        <v>5.0440528634361232</v>
      </c>
      <c r="G691" s="72">
        <f t="shared" si="124"/>
        <v>3.3876289892025069</v>
      </c>
      <c r="H691" s="73">
        <f t="shared" si="117"/>
        <v>3.378869536130228E-2</v>
      </c>
      <c r="I691" s="73">
        <f t="shared" si="120"/>
        <v>3.378869536129856E-5</v>
      </c>
      <c r="J691" s="73">
        <f t="shared" si="116"/>
        <v>3.3713411443328044E-5</v>
      </c>
      <c r="K691" s="3">
        <f t="shared" si="118"/>
        <v>3.3751053402313302E-5</v>
      </c>
      <c r="L691" s="79">
        <f t="shared" si="119"/>
        <v>8.992606221378964E-2</v>
      </c>
    </row>
    <row r="692" spans="1:12">
      <c r="A692" s="4">
        <v>1.466</v>
      </c>
      <c r="B692" s="4">
        <f t="shared" si="121"/>
        <v>1.1459999999999999</v>
      </c>
      <c r="C692" s="6">
        <f t="shared" si="122"/>
        <v>5.3365946315794037</v>
      </c>
      <c r="E692" s="4">
        <v>1.1459999999999999</v>
      </c>
      <c r="F692" s="72">
        <f t="shared" si="123"/>
        <v>5.0484581497797354</v>
      </c>
      <c r="G692" s="72">
        <f t="shared" si="124"/>
        <v>3.3898595551136577</v>
      </c>
      <c r="H692" s="73">
        <f t="shared" si="117"/>
        <v>3.3713411443331759E-2</v>
      </c>
      <c r="I692" s="73">
        <f t="shared" si="120"/>
        <v>3.3713411443335532E-5</v>
      </c>
      <c r="J692" s="73">
        <f t="shared" si="116"/>
        <v>3.3638311368676961E-5</v>
      </c>
      <c r="K692" s="3">
        <f t="shared" si="118"/>
        <v>3.367586140600625E-5</v>
      </c>
      <c r="L692" s="79">
        <f t="shared" si="119"/>
        <v>8.9959738075195653E-2</v>
      </c>
    </row>
    <row r="693" spans="1:12">
      <c r="A693" s="4">
        <v>1.4670000000000001</v>
      </c>
      <c r="B693" s="4">
        <f t="shared" si="121"/>
        <v>1.147</v>
      </c>
      <c r="C693" s="6">
        <f t="shared" si="122"/>
        <v>5.3321325362536429</v>
      </c>
      <c r="E693" s="4">
        <v>1.147</v>
      </c>
      <c r="F693" s="72">
        <f t="shared" si="123"/>
        <v>5.0528634361233475</v>
      </c>
      <c r="G693" s="72">
        <f t="shared" si="124"/>
        <v>3.3920896422635503</v>
      </c>
      <c r="H693" s="73">
        <f t="shared" si="117"/>
        <v>3.36383113686732E-2</v>
      </c>
      <c r="I693" s="73">
        <f t="shared" si="120"/>
        <v>3.3638311368669494E-5</v>
      </c>
      <c r="J693" s="73">
        <f t="shared" si="116"/>
        <v>3.3563394638509246E-5</v>
      </c>
      <c r="K693" s="3">
        <f t="shared" si="118"/>
        <v>3.360085300358937E-5</v>
      </c>
      <c r="L693" s="79">
        <f t="shared" si="119"/>
        <v>8.9993338928199246E-2</v>
      </c>
    </row>
    <row r="694" spans="1:12">
      <c r="A694" s="4">
        <v>1.468</v>
      </c>
      <c r="B694" s="4">
        <f t="shared" si="121"/>
        <v>1.1479999999999999</v>
      </c>
      <c r="C694" s="6">
        <f t="shared" si="122"/>
        <v>5.3276767908682592</v>
      </c>
      <c r="E694" s="4">
        <v>1.1479999999999999</v>
      </c>
      <c r="F694" s="72">
        <f t="shared" si="123"/>
        <v>5.0572687224669597</v>
      </c>
      <c r="G694" s="72">
        <f t="shared" si="124"/>
        <v>3.3943192511722131</v>
      </c>
      <c r="H694" s="73">
        <f t="shared" si="117"/>
        <v>3.356339463851294E-2</v>
      </c>
      <c r="I694" s="73">
        <f t="shared" si="120"/>
        <v>3.3563394638516693E-5</v>
      </c>
      <c r="J694" s="73">
        <f t="shared" si="116"/>
        <v>3.3488660755565878E-5</v>
      </c>
      <c r="K694" s="3">
        <f t="shared" si="118"/>
        <v>3.3526027697041286E-5</v>
      </c>
      <c r="L694" s="79">
        <f t="shared" si="119"/>
        <v>9.0026864955896291E-2</v>
      </c>
    </row>
    <row r="695" spans="1:12">
      <c r="A695" s="4">
        <v>1.4690000000000001</v>
      </c>
      <c r="B695" s="4">
        <f t="shared" si="121"/>
        <v>1.149</v>
      </c>
      <c r="C695" s="6">
        <f t="shared" si="122"/>
        <v>5.3232273832369339</v>
      </c>
      <c r="E695" s="4">
        <v>1.149</v>
      </c>
      <c r="F695" s="72">
        <f t="shared" si="123"/>
        <v>5.0616740088105727</v>
      </c>
      <c r="G695" s="72">
        <f t="shared" si="124"/>
        <v>3.3965483823586564</v>
      </c>
      <c r="H695" s="73">
        <f t="shared" si="117"/>
        <v>3.348866075556213E-2</v>
      </c>
      <c r="I695" s="73">
        <f t="shared" si="120"/>
        <v>3.3488660755558445E-5</v>
      </c>
      <c r="J695" s="73">
        <f t="shared" si="116"/>
        <v>3.3414109224047567E-5</v>
      </c>
      <c r="K695" s="3">
        <f t="shared" si="118"/>
        <v>3.3451384989803006E-5</v>
      </c>
      <c r="L695" s="79">
        <f t="shared" si="119"/>
        <v>9.0060316340886098E-2</v>
      </c>
    </row>
    <row r="696" spans="1:12">
      <c r="A696" s="4">
        <v>1.47</v>
      </c>
      <c r="B696" s="4">
        <f t="shared" si="121"/>
        <v>1.1499999999999999</v>
      </c>
      <c r="C696" s="6">
        <f t="shared" si="122"/>
        <v>5.3187843012028635</v>
      </c>
      <c r="E696" s="4">
        <v>1.1499999999999999</v>
      </c>
      <c r="F696" s="72">
        <f t="shared" si="123"/>
        <v>5.0660792951541849</v>
      </c>
      <c r="G696" s="72">
        <f t="shared" si="124"/>
        <v>3.3987770363408782</v>
      </c>
      <c r="H696" s="73">
        <f t="shared" si="117"/>
        <v>3.3414109224051247E-2</v>
      </c>
      <c r="I696" s="73">
        <f t="shared" si="120"/>
        <v>3.3414109224054987E-5</v>
      </c>
      <c r="J696" s="73">
        <f t="shared" si="116"/>
        <v>3.3339739549728776E-5</v>
      </c>
      <c r="K696" s="3">
        <f t="shared" si="118"/>
        <v>3.3376924386891882E-5</v>
      </c>
      <c r="L696" s="79">
        <f t="shared" si="119"/>
        <v>9.0093693265272987E-2</v>
      </c>
    </row>
    <row r="697" spans="1:12">
      <c r="A697" s="4">
        <v>1.4710000000000001</v>
      </c>
      <c r="B697" s="4">
        <f t="shared" si="121"/>
        <v>1.151</v>
      </c>
      <c r="C697" s="6">
        <f t="shared" si="122"/>
        <v>5.3143475326386529</v>
      </c>
      <c r="E697" s="4">
        <v>1.151</v>
      </c>
      <c r="F697" s="72">
        <f t="shared" si="123"/>
        <v>5.070484581497797</v>
      </c>
      <c r="G697" s="72">
        <f t="shared" si="124"/>
        <v>3.4010052136358619</v>
      </c>
      <c r="H697" s="73">
        <f t="shared" si="117"/>
        <v>3.3339739549725043E-2</v>
      </c>
      <c r="I697" s="73">
        <f t="shared" si="120"/>
        <v>3.3339739549721369E-5</v>
      </c>
      <c r="J697" s="73">
        <f t="shared" si="116"/>
        <v>3.3265551239833342E-5</v>
      </c>
      <c r="K697" s="3">
        <f t="shared" si="118"/>
        <v>3.3302645394777356E-5</v>
      </c>
      <c r="L697" s="79">
        <f t="shared" si="119"/>
        <v>9.0126995910667765E-2</v>
      </c>
    </row>
    <row r="698" spans="1:12">
      <c r="A698" s="4">
        <v>1.472</v>
      </c>
      <c r="B698" s="4">
        <f t="shared" si="121"/>
        <v>1.1519999999999999</v>
      </c>
      <c r="C698" s="6">
        <f t="shared" si="122"/>
        <v>5.3099170654462426</v>
      </c>
      <c r="E698" s="4">
        <v>1.1519999999999999</v>
      </c>
      <c r="F698" s="72">
        <f t="shared" si="123"/>
        <v>5.0748898678414092</v>
      </c>
      <c r="G698" s="72">
        <f t="shared" si="124"/>
        <v>3.4032329147595859</v>
      </c>
      <c r="H698" s="73">
        <f t="shared" si="117"/>
        <v>3.3265551239837009E-2</v>
      </c>
      <c r="I698" s="73">
        <f t="shared" si="120"/>
        <v>3.3265551239840735E-5</v>
      </c>
      <c r="J698" s="73">
        <f t="shared" si="116"/>
        <v>3.3191543803148028E-5</v>
      </c>
      <c r="K698" s="3">
        <f t="shared" si="118"/>
        <v>3.3228547521494385E-5</v>
      </c>
      <c r="L698" s="79">
        <f t="shared" si="119"/>
        <v>9.0160224458189261E-2</v>
      </c>
    </row>
    <row r="699" spans="1:12">
      <c r="A699" s="4">
        <v>1.4730000000000001</v>
      </c>
      <c r="B699" s="4">
        <f t="shared" si="121"/>
        <v>1.153</v>
      </c>
      <c r="C699" s="6">
        <f t="shared" si="122"/>
        <v>5.3054928875568104</v>
      </c>
      <c r="E699" s="4">
        <v>1.153</v>
      </c>
      <c r="F699" s="72">
        <f t="shared" si="123"/>
        <v>5.0792951541850222</v>
      </c>
      <c r="G699" s="72">
        <f t="shared" si="124"/>
        <v>3.4054601402270204</v>
      </c>
      <c r="H699" s="73">
        <f t="shared" si="117"/>
        <v>3.3191543803144312E-2</v>
      </c>
      <c r="I699" s="73">
        <f t="shared" si="120"/>
        <v>3.3191543803140655E-5</v>
      </c>
      <c r="J699" s="73">
        <f t="shared" ref="J699:J762" si="125">(E700-E699)*H700</f>
        <v>3.3117716749898936E-5</v>
      </c>
      <c r="K699" s="3">
        <f t="shared" si="118"/>
        <v>3.3154630276519792E-5</v>
      </c>
      <c r="L699" s="79">
        <f t="shared" si="119"/>
        <v>9.019337908846578E-2</v>
      </c>
    </row>
    <row r="700" spans="1:12">
      <c r="A700" s="4">
        <v>1.474</v>
      </c>
      <c r="B700" s="4">
        <f t="shared" si="121"/>
        <v>1.1539999999999999</v>
      </c>
      <c r="C700" s="6">
        <f t="shared" si="122"/>
        <v>5.3010749869306917</v>
      </c>
      <c r="E700" s="4">
        <v>1.1539999999999999</v>
      </c>
      <c r="F700" s="72">
        <f t="shared" si="123"/>
        <v>5.0837004405286335</v>
      </c>
      <c r="G700" s="72">
        <f t="shared" si="124"/>
        <v>3.4076868905521311</v>
      </c>
      <c r="H700" s="73">
        <f t="shared" ref="H700:H763" si="126">EXP(-G700)</f>
        <v>3.3117716749902583E-2</v>
      </c>
      <c r="I700" s="73">
        <f t="shared" si="120"/>
        <v>3.3117716749906288E-5</v>
      </c>
      <c r="J700" s="73">
        <f t="shared" si="125"/>
        <v>3.3044069591864156E-5</v>
      </c>
      <c r="K700" s="3">
        <f t="shared" ref="K700:K763" si="127">(I700+J700)/2</f>
        <v>3.3080893170885222E-5</v>
      </c>
      <c r="L700" s="79">
        <f t="shared" si="119"/>
        <v>9.022645998163667E-2</v>
      </c>
    </row>
    <row r="701" spans="1:12">
      <c r="A701" s="4">
        <v>1.4750000000000001</v>
      </c>
      <c r="B701" s="4">
        <f t="shared" si="121"/>
        <v>1.155</v>
      </c>
      <c r="C701" s="6">
        <f t="shared" si="122"/>
        <v>5.2966633515572834</v>
      </c>
      <c r="E701" s="4">
        <v>1.155</v>
      </c>
      <c r="F701" s="72">
        <f t="shared" si="123"/>
        <v>5.0881057268722465</v>
      </c>
      <c r="G701" s="72">
        <f t="shared" si="124"/>
        <v>3.4099131662478879</v>
      </c>
      <c r="H701" s="73">
        <f t="shared" si="126"/>
        <v>3.3044069591860459E-2</v>
      </c>
      <c r="I701" s="73">
        <f t="shared" si="120"/>
        <v>3.3044069591856817E-5</v>
      </c>
      <c r="J701" s="73">
        <f t="shared" si="125"/>
        <v>3.2970601842251069E-5</v>
      </c>
      <c r="K701" s="3">
        <f t="shared" si="127"/>
        <v>3.3007335717053946E-5</v>
      </c>
      <c r="L701" s="79">
        <f t="shared" ref="L701:L764" si="128">K701+L700</f>
        <v>9.0259467317353723E-2</v>
      </c>
    </row>
    <row r="702" spans="1:12">
      <c r="A702" s="4">
        <v>1.476</v>
      </c>
      <c r="B702" s="4">
        <f t="shared" si="121"/>
        <v>1.1559999999999999</v>
      </c>
      <c r="C702" s="6">
        <f t="shared" si="122"/>
        <v>5.2922579694549707</v>
      </c>
      <c r="E702" s="4">
        <v>1.1559999999999999</v>
      </c>
      <c r="F702" s="72">
        <f t="shared" si="123"/>
        <v>5.0925110132158586</v>
      </c>
      <c r="G702" s="72">
        <f t="shared" si="124"/>
        <v>3.4121389678262597</v>
      </c>
      <c r="H702" s="73">
        <f t="shared" si="126"/>
        <v>3.2970601842254699E-2</v>
      </c>
      <c r="I702" s="73">
        <f t="shared" si="120"/>
        <v>3.2970601842258387E-5</v>
      </c>
      <c r="J702" s="73">
        <f t="shared" si="125"/>
        <v>3.2897313015808504E-5</v>
      </c>
      <c r="K702" s="3">
        <f t="shared" si="127"/>
        <v>3.2933957429033446E-5</v>
      </c>
      <c r="L702" s="79">
        <f t="shared" si="128"/>
        <v>9.029240127478276E-2</v>
      </c>
    </row>
    <row r="703" spans="1:12">
      <c r="A703" s="4">
        <v>1.4770000000000001</v>
      </c>
      <c r="B703" s="4">
        <f t="shared" si="121"/>
        <v>1.157</v>
      </c>
      <c r="C703" s="6">
        <f t="shared" si="122"/>
        <v>5.2878588286710224</v>
      </c>
      <c r="E703" s="4">
        <v>1.157</v>
      </c>
      <c r="F703" s="72">
        <f t="shared" si="123"/>
        <v>5.0969162995594717</v>
      </c>
      <c r="G703" s="72">
        <f t="shared" si="124"/>
        <v>3.4143642957982223</v>
      </c>
      <c r="H703" s="73">
        <f t="shared" si="126"/>
        <v>3.289731301580482E-2</v>
      </c>
      <c r="I703" s="73">
        <f t="shared" ref="I703:I766" si="129">(E704-E703)*H703</f>
        <v>3.28973130158012E-5</v>
      </c>
      <c r="J703" s="73">
        <f t="shared" si="125"/>
        <v>3.2824202628704447E-5</v>
      </c>
      <c r="K703" s="3">
        <f t="shared" si="127"/>
        <v>3.286075782225282E-5</v>
      </c>
      <c r="L703" s="79">
        <f t="shared" si="128"/>
        <v>9.0325262032605019E-2</v>
      </c>
    </row>
    <row r="704" spans="1:12">
      <c r="A704" s="4">
        <v>1.478</v>
      </c>
      <c r="B704" s="4">
        <f t="shared" si="121"/>
        <v>1.1579999999999999</v>
      </c>
      <c r="C704" s="6">
        <f t="shared" si="122"/>
        <v>5.2834659172815233</v>
      </c>
      <c r="E704" s="4">
        <v>1.1579999999999999</v>
      </c>
      <c r="F704" s="72">
        <f t="shared" si="123"/>
        <v>5.1013215859030829</v>
      </c>
      <c r="G704" s="72">
        <f t="shared" si="124"/>
        <v>3.4165891506737585</v>
      </c>
      <c r="H704" s="73">
        <f t="shared" si="126"/>
        <v>3.2824202628708062E-2</v>
      </c>
      <c r="I704" s="73">
        <f t="shared" si="129"/>
        <v>3.2824202628711732E-5</v>
      </c>
      <c r="J704" s="73">
        <f t="shared" si="125"/>
        <v>3.2751270198637789E-5</v>
      </c>
      <c r="K704" s="3">
        <f t="shared" si="127"/>
        <v>3.278773641367476E-5</v>
      </c>
      <c r="L704" s="79">
        <f t="shared" si="128"/>
        <v>9.0358049769018692E-2</v>
      </c>
    </row>
    <row r="705" spans="1:12">
      <c r="A705" s="4">
        <v>1.4790000000000001</v>
      </c>
      <c r="B705" s="4">
        <f t="shared" si="121"/>
        <v>1.159</v>
      </c>
      <c r="C705" s="6">
        <f t="shared" si="122"/>
        <v>5.2790792233912729</v>
      </c>
      <c r="E705" s="4">
        <v>1.159</v>
      </c>
      <c r="F705" s="72">
        <f t="shared" si="123"/>
        <v>5.105726872246696</v>
      </c>
      <c r="G705" s="72">
        <f t="shared" si="124"/>
        <v>3.4188135329618645</v>
      </c>
      <c r="H705" s="73">
        <f t="shared" si="126"/>
        <v>3.2751270198634122E-2</v>
      </c>
      <c r="I705" s="73">
        <f t="shared" si="129"/>
        <v>3.2751270198630518E-5</v>
      </c>
      <c r="J705" s="73">
        <f t="shared" si="125"/>
        <v>3.2678515244716645E-5</v>
      </c>
      <c r="K705" s="3">
        <f t="shared" si="127"/>
        <v>3.2714892721673581E-5</v>
      </c>
      <c r="L705" s="79">
        <f t="shared" si="128"/>
        <v>9.0390764661740369E-2</v>
      </c>
    </row>
    <row r="706" spans="1:12">
      <c r="A706" s="4">
        <v>1.48</v>
      </c>
      <c r="B706" s="4">
        <f t="shared" si="121"/>
        <v>1.1599999999999999</v>
      </c>
      <c r="C706" s="6">
        <f t="shared" si="122"/>
        <v>5.2746987351337138</v>
      </c>
      <c r="E706" s="4">
        <v>1.1599999999999999</v>
      </c>
      <c r="F706" s="72">
        <f t="shared" si="123"/>
        <v>5.1101321585903081</v>
      </c>
      <c r="G706" s="72">
        <f t="shared" si="124"/>
        <v>3.421037443170547</v>
      </c>
      <c r="H706" s="73">
        <f t="shared" si="126"/>
        <v>3.2678515244720242E-2</v>
      </c>
      <c r="I706" s="73">
        <f t="shared" si="129"/>
        <v>3.2678515244723902E-5</v>
      </c>
      <c r="J706" s="73">
        <f t="shared" si="125"/>
        <v>3.2605937287569617E-5</v>
      </c>
      <c r="K706" s="3">
        <f t="shared" si="127"/>
        <v>3.2642226266146759E-5</v>
      </c>
      <c r="L706" s="79">
        <f t="shared" si="128"/>
        <v>9.0423406888006513E-2</v>
      </c>
    </row>
    <row r="707" spans="1:12">
      <c r="A707" s="4">
        <v>1.4810000000000001</v>
      </c>
      <c r="B707" s="4">
        <f t="shared" si="121"/>
        <v>1.161</v>
      </c>
      <c r="C707" s="6">
        <f t="shared" si="122"/>
        <v>5.2703244406708327</v>
      </c>
      <c r="E707" s="4">
        <v>1.161</v>
      </c>
      <c r="F707" s="72">
        <f t="shared" si="123"/>
        <v>5.1145374449339203</v>
      </c>
      <c r="G707" s="72">
        <f t="shared" si="124"/>
        <v>3.4232608818068306</v>
      </c>
      <c r="H707" s="73">
        <f t="shared" si="126"/>
        <v>3.2605937287565966E-2</v>
      </c>
      <c r="I707" s="73">
        <f t="shared" si="129"/>
        <v>3.2605937287562373E-5</v>
      </c>
      <c r="J707" s="73">
        <f t="shared" si="125"/>
        <v>3.2533535849224518E-5</v>
      </c>
      <c r="K707" s="3">
        <f t="shared" si="127"/>
        <v>3.2569736568393442E-5</v>
      </c>
      <c r="L707" s="79">
        <f t="shared" si="128"/>
        <v>9.0455976624574913E-2</v>
      </c>
    </row>
    <row r="708" spans="1:12">
      <c r="A708" s="4">
        <v>1.482</v>
      </c>
      <c r="B708" s="4">
        <f t="shared" si="121"/>
        <v>1.1619999999999999</v>
      </c>
      <c r="C708" s="6">
        <f t="shared" si="122"/>
        <v>5.2659563281930897</v>
      </c>
      <c r="E708" s="4">
        <v>1.1619999999999999</v>
      </c>
      <c r="F708" s="72">
        <f t="shared" si="123"/>
        <v>5.1189427312775324</v>
      </c>
      <c r="G708" s="72">
        <f t="shared" si="124"/>
        <v>3.4254838493767599</v>
      </c>
      <c r="H708" s="73">
        <f t="shared" si="126"/>
        <v>3.25335358492281E-2</v>
      </c>
      <c r="I708" s="73">
        <f t="shared" si="129"/>
        <v>3.2533535849231742E-5</v>
      </c>
      <c r="J708" s="73">
        <f t="shared" si="125"/>
        <v>3.2461310453219284E-5</v>
      </c>
      <c r="K708" s="3">
        <f t="shared" si="127"/>
        <v>3.249742315122551E-5</v>
      </c>
      <c r="L708" s="79">
        <f t="shared" si="128"/>
        <v>9.0488474047726142E-2</v>
      </c>
    </row>
    <row r="709" spans="1:12">
      <c r="A709" s="4">
        <v>1.4830000000000001</v>
      </c>
      <c r="B709" s="4">
        <f t="shared" si="121"/>
        <v>1.163</v>
      </c>
      <c r="C709" s="6">
        <f t="shared" si="122"/>
        <v>5.2615943859193166</v>
      </c>
      <c r="E709" s="4">
        <v>1.163</v>
      </c>
      <c r="F709" s="72">
        <f t="shared" si="123"/>
        <v>5.1233480176211454</v>
      </c>
      <c r="G709" s="72">
        <f t="shared" si="124"/>
        <v>3.4277063463854023</v>
      </c>
      <c r="H709" s="73">
        <f t="shared" si="126"/>
        <v>3.2461310453215653E-2</v>
      </c>
      <c r="I709" s="73">
        <f t="shared" si="129"/>
        <v>3.2461310453212074E-5</v>
      </c>
      <c r="J709" s="73">
        <f t="shared" si="125"/>
        <v>3.2389260624481419E-5</v>
      </c>
      <c r="K709" s="3">
        <f t="shared" si="127"/>
        <v>3.2425285538846747E-5</v>
      </c>
      <c r="L709" s="79">
        <f t="shared" si="128"/>
        <v>9.0520899333264987E-2</v>
      </c>
    </row>
    <row r="710" spans="1:12">
      <c r="A710" s="4">
        <v>1.484</v>
      </c>
      <c r="B710" s="4">
        <f t="shared" si="121"/>
        <v>1.1639999999999999</v>
      </c>
      <c r="C710" s="6">
        <f t="shared" si="122"/>
        <v>5.2572386020966535</v>
      </c>
      <c r="E710" s="4">
        <v>1.1639999999999999</v>
      </c>
      <c r="F710" s="72">
        <f t="shared" si="123"/>
        <v>5.1277533039647576</v>
      </c>
      <c r="G710" s="72">
        <f t="shared" si="124"/>
        <v>3.4299283733368462</v>
      </c>
      <c r="H710" s="73">
        <f t="shared" si="126"/>
        <v>3.2389260624484988E-2</v>
      </c>
      <c r="I710" s="73">
        <f t="shared" si="129"/>
        <v>3.2389260624488616E-5</v>
      </c>
      <c r="J710" s="73">
        <f t="shared" si="125"/>
        <v>3.2317385889438156E-5</v>
      </c>
      <c r="K710" s="3">
        <f t="shared" si="127"/>
        <v>3.2353323256963386E-5</v>
      </c>
      <c r="L710" s="79">
        <f t="shared" si="128"/>
        <v>9.0553252656521949E-2</v>
      </c>
    </row>
    <row r="711" spans="1:12">
      <c r="A711" s="4">
        <v>1.4850000000000001</v>
      </c>
      <c r="B711" s="4">
        <f t="shared" si="121"/>
        <v>1.165</v>
      </c>
      <c r="C711" s="6">
        <f t="shared" si="122"/>
        <v>5.2528889650004444</v>
      </c>
      <c r="E711" s="4">
        <v>1.165</v>
      </c>
      <c r="F711" s="72">
        <f t="shared" si="123"/>
        <v>5.1321585903083697</v>
      </c>
      <c r="G711" s="72">
        <f t="shared" si="124"/>
        <v>3.4321499307342109</v>
      </c>
      <c r="H711" s="73">
        <f t="shared" si="126"/>
        <v>3.2317385889434537E-2</v>
      </c>
      <c r="I711" s="73">
        <f t="shared" si="129"/>
        <v>3.231738588943098E-5</v>
      </c>
      <c r="J711" s="73">
        <f t="shared" si="125"/>
        <v>3.2245685775896465E-5</v>
      </c>
      <c r="K711" s="3">
        <f t="shared" si="127"/>
        <v>3.2281535832663719E-5</v>
      </c>
      <c r="L711" s="79">
        <f t="shared" si="128"/>
        <v>9.0585534192354614E-2</v>
      </c>
    </row>
    <row r="712" spans="1:12">
      <c r="A712" s="4">
        <v>1.486</v>
      </c>
      <c r="B712" s="4">
        <f t="shared" si="121"/>
        <v>1.1659999999999999</v>
      </c>
      <c r="C712" s="6">
        <f t="shared" si="122"/>
        <v>5.2485454629341701</v>
      </c>
      <c r="E712" s="4">
        <v>1.1659999999999999</v>
      </c>
      <c r="F712" s="72">
        <f t="shared" si="123"/>
        <v>5.1365638766519819</v>
      </c>
      <c r="G712" s="72">
        <f t="shared" si="124"/>
        <v>3.4343710190796446</v>
      </c>
      <c r="H712" s="73">
        <f t="shared" si="126"/>
        <v>3.2245685775900014E-2</v>
      </c>
      <c r="I712" s="73">
        <f t="shared" si="129"/>
        <v>3.2245685775903621E-5</v>
      </c>
      <c r="J712" s="73">
        <f t="shared" si="125"/>
        <v>3.217415981315298E-5</v>
      </c>
      <c r="K712" s="3">
        <f t="shared" si="127"/>
        <v>3.22099227945283E-5</v>
      </c>
      <c r="L712" s="79">
        <f t="shared" si="128"/>
        <v>9.061774411514914E-2</v>
      </c>
    </row>
    <row r="713" spans="1:12">
      <c r="A713" s="4">
        <v>1.4870000000000001</v>
      </c>
      <c r="B713" s="4">
        <f t="shared" si="121"/>
        <v>1.167</v>
      </c>
      <c r="C713" s="6">
        <f t="shared" si="122"/>
        <v>5.244208084229351</v>
      </c>
      <c r="E713" s="4">
        <v>1.167</v>
      </c>
      <c r="F713" s="72">
        <f t="shared" si="123"/>
        <v>5.1409691629955949</v>
      </c>
      <c r="G713" s="72">
        <f t="shared" si="124"/>
        <v>3.4365916388743281</v>
      </c>
      <c r="H713" s="73">
        <f t="shared" si="126"/>
        <v>3.2174159813149382E-2</v>
      </c>
      <c r="I713" s="73">
        <f t="shared" si="129"/>
        <v>3.2174159813145838E-5</v>
      </c>
      <c r="J713" s="73">
        <f t="shared" si="125"/>
        <v>3.2102807531874349E-5</v>
      </c>
      <c r="K713" s="3">
        <f t="shared" si="127"/>
        <v>3.2138483672510093E-5</v>
      </c>
      <c r="L713" s="79">
        <f t="shared" si="128"/>
        <v>9.0649882598821646E-2</v>
      </c>
    </row>
    <row r="714" spans="1:12">
      <c r="A714" s="4">
        <v>1.488</v>
      </c>
      <c r="B714" s="4">
        <f t="shared" si="121"/>
        <v>1.1679999999999999</v>
      </c>
      <c r="C714" s="6">
        <f t="shared" si="122"/>
        <v>5.2398768172454782</v>
      </c>
      <c r="E714" s="4">
        <v>1.1679999999999999</v>
      </c>
      <c r="F714" s="72">
        <f t="shared" si="123"/>
        <v>5.1453744493392062</v>
      </c>
      <c r="G714" s="72">
        <f t="shared" si="124"/>
        <v>3.4388117906184785</v>
      </c>
      <c r="H714" s="73">
        <f t="shared" si="126"/>
        <v>3.2102807531877886E-2</v>
      </c>
      <c r="I714" s="73">
        <f t="shared" si="129"/>
        <v>3.2102807531881477E-5</v>
      </c>
      <c r="J714" s="73">
        <f t="shared" si="125"/>
        <v>3.2031628464206768E-5</v>
      </c>
      <c r="K714" s="3">
        <f t="shared" si="127"/>
        <v>3.2067217998044126E-5</v>
      </c>
      <c r="L714" s="79">
        <f t="shared" si="128"/>
        <v>9.0681949816819693E-2</v>
      </c>
    </row>
    <row r="715" spans="1:12">
      <c r="A715" s="4">
        <v>1.4890000000000001</v>
      </c>
      <c r="B715" s="4">
        <f t="shared" si="121"/>
        <v>1.169</v>
      </c>
      <c r="C715" s="6">
        <f t="shared" si="122"/>
        <v>5.2355516503699135</v>
      </c>
      <c r="E715" s="4">
        <v>1.169</v>
      </c>
      <c r="F715" s="72">
        <f t="shared" si="123"/>
        <v>5.1497797356828192</v>
      </c>
      <c r="G715" s="72">
        <f t="shared" si="124"/>
        <v>3.4410314748113504</v>
      </c>
      <c r="H715" s="73">
        <f t="shared" si="126"/>
        <v>3.2031628464203182E-2</v>
      </c>
      <c r="I715" s="73">
        <f t="shared" si="129"/>
        <v>3.2031628464199652E-5</v>
      </c>
      <c r="J715" s="73">
        <f t="shared" si="125"/>
        <v>3.1960622143656849E-5</v>
      </c>
      <c r="K715" s="3">
        <f t="shared" si="127"/>
        <v>3.1996125303928254E-5</v>
      </c>
      <c r="L715" s="79">
        <f t="shared" si="128"/>
        <v>9.0713945942123619E-2</v>
      </c>
    </row>
    <row r="716" spans="1:12">
      <c r="A716" s="4">
        <v>1.49</v>
      </c>
      <c r="B716" s="4">
        <f t="shared" ref="B716:B779" si="130">A716-$C$6</f>
        <v>1.17</v>
      </c>
      <c r="C716" s="6">
        <f t="shared" ref="C716:C779" si="131">2*$C$3/(A716-2*$C$6)*L716</f>
        <v>5.231232572017829</v>
      </c>
      <c r="E716" s="4">
        <v>1.17</v>
      </c>
      <c r="F716" s="72">
        <f t="shared" ref="F716:F779" si="132">E716/$C$4</f>
        <v>5.1541850220264314</v>
      </c>
      <c r="G716" s="72">
        <f t="shared" ref="G716:G779" si="133">F716^$C$5</f>
        <v>3.4432506919512402</v>
      </c>
      <c r="H716" s="73">
        <f t="shared" si="126"/>
        <v>3.1960622143660369E-2</v>
      </c>
      <c r="I716" s="73">
        <f t="shared" si="129"/>
        <v>3.1960622143663944E-5</v>
      </c>
      <c r="J716" s="73">
        <f t="shared" si="125"/>
        <v>3.1889788105200728E-5</v>
      </c>
      <c r="K716" s="3">
        <f t="shared" si="127"/>
        <v>3.1925205124432336E-5</v>
      </c>
      <c r="L716" s="79">
        <f t="shared" si="128"/>
        <v>9.0745871147248053E-2</v>
      </c>
    </row>
    <row r="717" spans="1:12">
      <c r="A717" s="4">
        <v>1.4910000000000001</v>
      </c>
      <c r="B717" s="4">
        <f t="shared" si="130"/>
        <v>1.171</v>
      </c>
      <c r="C717" s="6">
        <f t="shared" si="131"/>
        <v>5.2269195706321012</v>
      </c>
      <c r="E717" s="4">
        <v>1.171</v>
      </c>
      <c r="F717" s="72">
        <f t="shared" si="132"/>
        <v>5.1585903083700444</v>
      </c>
      <c r="G717" s="72">
        <f t="shared" si="133"/>
        <v>3.4454694425354866</v>
      </c>
      <c r="H717" s="73">
        <f t="shared" si="126"/>
        <v>3.1889788105197159E-2</v>
      </c>
      <c r="I717" s="73">
        <f t="shared" si="129"/>
        <v>3.1889788105193647E-5</v>
      </c>
      <c r="J717" s="73">
        <f t="shared" si="125"/>
        <v>3.1819125885165493E-5</v>
      </c>
      <c r="K717" s="3">
        <f t="shared" si="127"/>
        <v>3.185445699517957E-5</v>
      </c>
      <c r="L717" s="79">
        <f t="shared" si="128"/>
        <v>9.0777725604243228E-2</v>
      </c>
    </row>
    <row r="718" spans="1:12">
      <c r="A718" s="4">
        <v>1.492</v>
      </c>
      <c r="B718" s="4">
        <f t="shared" si="130"/>
        <v>1.1719999999999999</v>
      </c>
      <c r="C718" s="6">
        <f t="shared" si="131"/>
        <v>5.2226126346832489</v>
      </c>
      <c r="E718" s="4">
        <v>1.1719999999999999</v>
      </c>
      <c r="F718" s="72">
        <f t="shared" si="132"/>
        <v>5.1629955947136557</v>
      </c>
      <c r="G718" s="72">
        <f t="shared" si="133"/>
        <v>3.4476877270604742</v>
      </c>
      <c r="H718" s="73">
        <f t="shared" si="126"/>
        <v>3.1819125885168997E-2</v>
      </c>
      <c r="I718" s="73">
        <f t="shared" si="129"/>
        <v>3.1819125885172561E-5</v>
      </c>
      <c r="J718" s="73">
        <f t="shared" si="125"/>
        <v>3.1748635021337653E-5</v>
      </c>
      <c r="K718" s="3">
        <f t="shared" si="127"/>
        <v>3.1783880453255107E-5</v>
      </c>
      <c r="L718" s="79">
        <f t="shared" si="128"/>
        <v>9.0809509484696488E-2</v>
      </c>
    </row>
    <row r="719" spans="1:12">
      <c r="A719" s="4">
        <v>1.4930000000000001</v>
      </c>
      <c r="B719" s="4">
        <f t="shared" si="130"/>
        <v>1.173</v>
      </c>
      <c r="C719" s="6">
        <f t="shared" si="131"/>
        <v>5.2183117526693366</v>
      </c>
      <c r="E719" s="4">
        <v>1.173</v>
      </c>
      <c r="F719" s="72">
        <f t="shared" si="132"/>
        <v>5.1674008810572687</v>
      </c>
      <c r="G719" s="72">
        <f t="shared" si="133"/>
        <v>3.4499055460216397</v>
      </c>
      <c r="H719" s="73">
        <f t="shared" si="126"/>
        <v>3.1748635021334098E-2</v>
      </c>
      <c r="I719" s="73">
        <f t="shared" si="129"/>
        <v>3.1748635021330599E-5</v>
      </c>
      <c r="J719" s="73">
        <f t="shared" si="125"/>
        <v>3.1678315052845361E-5</v>
      </c>
      <c r="K719" s="3">
        <f t="shared" si="127"/>
        <v>3.171347503708798E-5</v>
      </c>
      <c r="L719" s="79">
        <f t="shared" si="128"/>
        <v>9.084122295973357E-2</v>
      </c>
    </row>
    <row r="720" spans="1:12">
      <c r="A720" s="4">
        <v>1.494</v>
      </c>
      <c r="B720" s="4">
        <f t="shared" si="130"/>
        <v>1.1739999999999999</v>
      </c>
      <c r="C720" s="6">
        <f t="shared" si="131"/>
        <v>5.21401691311591</v>
      </c>
      <c r="E720" s="4">
        <v>1.1739999999999999</v>
      </c>
      <c r="F720" s="72">
        <f t="shared" si="132"/>
        <v>5.1718061674008808</v>
      </c>
      <c r="G720" s="72">
        <f t="shared" si="133"/>
        <v>3.4521228999134665</v>
      </c>
      <c r="H720" s="73">
        <f t="shared" si="126"/>
        <v>3.1678315052848849E-2</v>
      </c>
      <c r="I720" s="73">
        <f t="shared" si="129"/>
        <v>3.1678315052852395E-5</v>
      </c>
      <c r="J720" s="73">
        <f t="shared" si="125"/>
        <v>3.1608165520266323E-5</v>
      </c>
      <c r="K720" s="3">
        <f t="shared" si="127"/>
        <v>3.1643240286559362E-5</v>
      </c>
      <c r="L720" s="79">
        <f t="shared" si="128"/>
        <v>9.0872866200020136E-2</v>
      </c>
    </row>
    <row r="721" spans="1:12">
      <c r="A721" s="4">
        <v>1.4950000000000001</v>
      </c>
      <c r="B721" s="4">
        <f t="shared" si="130"/>
        <v>1.175</v>
      </c>
      <c r="C721" s="6">
        <f t="shared" si="131"/>
        <v>5.2097281045758921</v>
      </c>
      <c r="E721" s="4">
        <v>1.175</v>
      </c>
      <c r="F721" s="72">
        <f t="shared" si="132"/>
        <v>5.176211453744493</v>
      </c>
      <c r="G721" s="72">
        <f t="shared" si="133"/>
        <v>3.4543397892294951</v>
      </c>
      <c r="H721" s="73">
        <f t="shared" si="126"/>
        <v>3.1608165520262785E-2</v>
      </c>
      <c r="I721" s="73">
        <f t="shared" si="129"/>
        <v>3.1608165520259303E-5</v>
      </c>
      <c r="J721" s="73">
        <f t="shared" si="125"/>
        <v>3.1538185965510361E-5</v>
      </c>
      <c r="K721" s="3">
        <f t="shared" si="127"/>
        <v>3.1573175742884835E-5</v>
      </c>
      <c r="L721" s="79">
        <f t="shared" si="128"/>
        <v>9.0904439375763021E-2</v>
      </c>
    </row>
    <row r="722" spans="1:12">
      <c r="A722" s="4">
        <v>1.496</v>
      </c>
      <c r="B722" s="4">
        <f t="shared" si="130"/>
        <v>1.1759999999999999</v>
      </c>
      <c r="C722" s="6">
        <f t="shared" si="131"/>
        <v>5.2054453156295271</v>
      </c>
      <c r="E722" s="4">
        <v>1.1759999999999999</v>
      </c>
      <c r="F722" s="72">
        <f t="shared" si="132"/>
        <v>5.1806167400881051</v>
      </c>
      <c r="G722" s="72">
        <f t="shared" si="133"/>
        <v>3.4565562144623239</v>
      </c>
      <c r="H722" s="73">
        <f t="shared" si="126"/>
        <v>3.1538185965513832E-2</v>
      </c>
      <c r="I722" s="73">
        <f t="shared" si="129"/>
        <v>3.1538185965517361E-5</v>
      </c>
      <c r="J722" s="73">
        <f t="shared" si="125"/>
        <v>3.1468375931927214E-5</v>
      </c>
      <c r="K722" s="3">
        <f t="shared" si="127"/>
        <v>3.1503280948722287E-5</v>
      </c>
      <c r="L722" s="79">
        <f t="shared" si="128"/>
        <v>9.0935942656711746E-2</v>
      </c>
    </row>
    <row r="723" spans="1:12">
      <c r="A723" s="4">
        <v>1.4970000000000001</v>
      </c>
      <c r="B723" s="4">
        <f t="shared" si="130"/>
        <v>1.177</v>
      </c>
      <c r="C723" s="6">
        <f t="shared" si="131"/>
        <v>5.2011685348842818</v>
      </c>
      <c r="E723" s="4">
        <v>1.177</v>
      </c>
      <c r="F723" s="72">
        <f t="shared" si="132"/>
        <v>5.1850220264317182</v>
      </c>
      <c r="G723" s="72">
        <f t="shared" si="133"/>
        <v>3.4587721761036061</v>
      </c>
      <c r="H723" s="73">
        <f t="shared" si="126"/>
        <v>3.1468375931923691E-2</v>
      </c>
      <c r="I723" s="73">
        <f t="shared" si="129"/>
        <v>3.1468375931920228E-5</v>
      </c>
      <c r="J723" s="73">
        <f t="shared" si="125"/>
        <v>3.1398734964189416E-5</v>
      </c>
      <c r="K723" s="3">
        <f t="shared" si="127"/>
        <v>3.1433555448054822E-5</v>
      </c>
      <c r="L723" s="79">
        <f t="shared" si="128"/>
        <v>9.0967376212159806E-2</v>
      </c>
    </row>
    <row r="724" spans="1:12">
      <c r="A724" s="4">
        <v>1.498</v>
      </c>
      <c r="B724" s="4">
        <f t="shared" si="130"/>
        <v>1.1779999999999999</v>
      </c>
      <c r="C724" s="6">
        <f t="shared" si="131"/>
        <v>5.1968977509747774</v>
      </c>
      <c r="E724" s="4">
        <v>1.1779999999999999</v>
      </c>
      <c r="F724" s="72">
        <f t="shared" si="132"/>
        <v>5.1894273127753303</v>
      </c>
      <c r="G724" s="72">
        <f t="shared" si="133"/>
        <v>3.4609876746440613</v>
      </c>
      <c r="H724" s="73">
        <f t="shared" si="126"/>
        <v>3.1398734964192876E-2</v>
      </c>
      <c r="I724" s="73">
        <f t="shared" si="129"/>
        <v>3.1398734964196389E-5</v>
      </c>
      <c r="J724" s="73">
        <f t="shared" si="125"/>
        <v>3.1329262608399596E-5</v>
      </c>
      <c r="K724" s="3">
        <f t="shared" si="127"/>
        <v>3.1363998786297989E-5</v>
      </c>
      <c r="L724" s="79">
        <f t="shared" si="128"/>
        <v>9.0998740210946102E-2</v>
      </c>
    </row>
    <row r="725" spans="1:12">
      <c r="A725" s="4">
        <v>1.4990000000000001</v>
      </c>
      <c r="B725" s="4">
        <f t="shared" si="130"/>
        <v>1.179</v>
      </c>
      <c r="C725" s="6">
        <f t="shared" si="131"/>
        <v>5.1926329525626986</v>
      </c>
      <c r="E725" s="4">
        <v>1.179</v>
      </c>
      <c r="F725" s="72">
        <f t="shared" si="132"/>
        <v>5.1938325991189425</v>
      </c>
      <c r="G725" s="72">
        <f t="shared" si="133"/>
        <v>3.4632027105734715</v>
      </c>
      <c r="H725" s="73">
        <f t="shared" si="126"/>
        <v>3.1329262608396087E-2</v>
      </c>
      <c r="I725" s="73">
        <f t="shared" si="129"/>
        <v>3.1329262608392637E-5</v>
      </c>
      <c r="J725" s="73">
        <f t="shared" si="125"/>
        <v>3.1259958411974078E-5</v>
      </c>
      <c r="K725" s="3">
        <f t="shared" si="127"/>
        <v>3.1294610510183358E-5</v>
      </c>
      <c r="L725" s="79">
        <f t="shared" si="128"/>
        <v>9.1030034821456288E-2</v>
      </c>
    </row>
    <row r="726" spans="1:12">
      <c r="A726" s="4">
        <v>1.5</v>
      </c>
      <c r="B726" s="4">
        <f t="shared" si="130"/>
        <v>1.18</v>
      </c>
      <c r="C726" s="6">
        <f t="shared" si="131"/>
        <v>5.1883741283367248</v>
      </c>
      <c r="E726" s="4">
        <v>1.18</v>
      </c>
      <c r="F726" s="72">
        <f t="shared" si="132"/>
        <v>5.1982378854625546</v>
      </c>
      <c r="G726" s="72">
        <f t="shared" si="133"/>
        <v>3.4654172843806856</v>
      </c>
      <c r="H726" s="73">
        <f t="shared" si="126"/>
        <v>3.1259958411977519E-2</v>
      </c>
      <c r="I726" s="73">
        <f t="shared" si="129"/>
        <v>3.1259958411981017E-5</v>
      </c>
      <c r="J726" s="73">
        <f t="shared" si="125"/>
        <v>3.1190821923749592E-5</v>
      </c>
      <c r="K726" s="3">
        <f t="shared" si="127"/>
        <v>3.1225390167865301E-5</v>
      </c>
      <c r="L726" s="79">
        <f t="shared" si="128"/>
        <v>9.1061260211624154E-2</v>
      </c>
    </row>
    <row r="727" spans="1:12">
      <c r="A727" s="4">
        <v>1.5009999999999999</v>
      </c>
      <c r="B727" s="4">
        <f t="shared" si="130"/>
        <v>1.1809999999999998</v>
      </c>
      <c r="C727" s="6">
        <f t="shared" si="131"/>
        <v>5.1841212670124461</v>
      </c>
      <c r="E727" s="4">
        <v>1.181</v>
      </c>
      <c r="F727" s="72">
        <f t="shared" si="132"/>
        <v>5.2026431718061676</v>
      </c>
      <c r="G727" s="72">
        <f t="shared" si="133"/>
        <v>3.4676313965536223</v>
      </c>
      <c r="H727" s="73">
        <f t="shared" si="126"/>
        <v>3.1190821923746101E-2</v>
      </c>
      <c r="I727" s="73">
        <f t="shared" si="129"/>
        <v>3.1190821923742667E-5</v>
      </c>
      <c r="J727" s="73">
        <f t="shared" si="125"/>
        <v>3.1121852693867381E-5</v>
      </c>
      <c r="K727" s="3">
        <f t="shared" si="127"/>
        <v>3.1156337308805024E-5</v>
      </c>
      <c r="L727" s="79">
        <f t="shared" si="128"/>
        <v>9.1092416548932964E-2</v>
      </c>
    </row>
    <row r="728" spans="1:12">
      <c r="A728" s="4">
        <v>1.502</v>
      </c>
      <c r="B728" s="4">
        <f t="shared" si="130"/>
        <v>1.1819999999999999</v>
      </c>
      <c r="C728" s="6">
        <f t="shared" si="131"/>
        <v>5.1798743573322801</v>
      </c>
      <c r="E728" s="4">
        <v>1.1819999999999999</v>
      </c>
      <c r="F728" s="72">
        <f t="shared" si="132"/>
        <v>5.2070484581497789</v>
      </c>
      <c r="G728" s="72">
        <f t="shared" si="133"/>
        <v>3.4698450475792733</v>
      </c>
      <c r="H728" s="73">
        <f t="shared" si="126"/>
        <v>3.1121852693870806E-2</v>
      </c>
      <c r="I728" s="73">
        <f t="shared" si="129"/>
        <v>3.1121852693874293E-5</v>
      </c>
      <c r="J728" s="73">
        <f t="shared" si="125"/>
        <v>3.1053050273879517E-5</v>
      </c>
      <c r="K728" s="3">
        <f t="shared" si="127"/>
        <v>3.1087451483876905E-5</v>
      </c>
      <c r="L728" s="79">
        <f t="shared" si="128"/>
        <v>9.1123504000416841E-2</v>
      </c>
    </row>
    <row r="729" spans="1:12">
      <c r="A729" s="4">
        <v>1.5029999999999999</v>
      </c>
      <c r="B729" s="4">
        <f t="shared" si="130"/>
        <v>1.1829999999999998</v>
      </c>
      <c r="C729" s="6">
        <f t="shared" si="131"/>
        <v>5.1756333880654042</v>
      </c>
      <c r="E729" s="4">
        <v>1.1830000000000001</v>
      </c>
      <c r="F729" s="72">
        <f t="shared" si="132"/>
        <v>5.2114537444933919</v>
      </c>
      <c r="G729" s="72">
        <f t="shared" si="133"/>
        <v>3.4720582379437044</v>
      </c>
      <c r="H729" s="73">
        <f t="shared" si="126"/>
        <v>3.1053050273876042E-2</v>
      </c>
      <c r="I729" s="73">
        <f t="shared" si="129"/>
        <v>3.1053050273872619E-5</v>
      </c>
      <c r="J729" s="73">
        <f t="shared" si="125"/>
        <v>3.0984414216633568E-5</v>
      </c>
      <c r="K729" s="3">
        <f t="shared" si="127"/>
        <v>3.1018732245253093E-5</v>
      </c>
      <c r="L729" s="79">
        <f t="shared" si="128"/>
        <v>9.1154522732662099E-2</v>
      </c>
    </row>
    <row r="730" spans="1:12">
      <c r="A730" s="4">
        <v>1.504</v>
      </c>
      <c r="B730" s="4">
        <f t="shared" si="130"/>
        <v>1.1839999999999999</v>
      </c>
      <c r="C730" s="6">
        <f t="shared" si="131"/>
        <v>5.1713983480076635</v>
      </c>
      <c r="E730" s="4">
        <v>1.1839999999999999</v>
      </c>
      <c r="F730" s="72">
        <f t="shared" si="132"/>
        <v>5.2158590308370041</v>
      </c>
      <c r="G730" s="72">
        <f t="shared" si="133"/>
        <v>3.4742709681320592</v>
      </c>
      <c r="H730" s="73">
        <f t="shared" si="126"/>
        <v>3.0984414216636981E-2</v>
      </c>
      <c r="I730" s="73">
        <f t="shared" si="129"/>
        <v>3.0984414216640446E-5</v>
      </c>
      <c r="J730" s="73">
        <f t="shared" si="125"/>
        <v>3.0915944076378418E-5</v>
      </c>
      <c r="K730" s="3">
        <f t="shared" si="127"/>
        <v>3.0950179146509429E-5</v>
      </c>
      <c r="L730" s="79">
        <f t="shared" si="128"/>
        <v>9.1185472911808604E-2</v>
      </c>
    </row>
    <row r="731" spans="1:12">
      <c r="A731" s="4">
        <v>1.5049999999999999</v>
      </c>
      <c r="B731" s="4">
        <f t="shared" si="130"/>
        <v>1.1849999999999998</v>
      </c>
      <c r="C731" s="6">
        <f t="shared" si="131"/>
        <v>5.1671692259815094</v>
      </c>
      <c r="E731" s="4">
        <v>1.1850000000000001</v>
      </c>
      <c r="F731" s="72">
        <f t="shared" si="132"/>
        <v>5.2202643171806171</v>
      </c>
      <c r="G731" s="72">
        <f t="shared" si="133"/>
        <v>3.47648323862856</v>
      </c>
      <c r="H731" s="73">
        <f t="shared" si="126"/>
        <v>3.0915944076374956E-2</v>
      </c>
      <c r="I731" s="73">
        <f t="shared" si="129"/>
        <v>3.0915944076371554E-5</v>
      </c>
      <c r="J731" s="73">
        <f t="shared" si="125"/>
        <v>3.0847639408649425E-5</v>
      </c>
      <c r="K731" s="3">
        <f t="shared" si="127"/>
        <v>3.0881791742510493E-5</v>
      </c>
      <c r="L731" s="79">
        <f t="shared" si="128"/>
        <v>9.121635470355112E-2</v>
      </c>
    </row>
    <row r="732" spans="1:12">
      <c r="A732" s="4">
        <v>1.506</v>
      </c>
      <c r="B732" s="4">
        <f t="shared" si="130"/>
        <v>1.1859999999999999</v>
      </c>
      <c r="C732" s="6">
        <f t="shared" si="131"/>
        <v>5.1629460108359018</v>
      </c>
      <c r="E732" s="4">
        <v>1.1859999999999999</v>
      </c>
      <c r="F732" s="72">
        <f t="shared" si="132"/>
        <v>5.2246696035242284</v>
      </c>
      <c r="G732" s="72">
        <f t="shared" si="133"/>
        <v>3.4786950499165123</v>
      </c>
      <c r="H732" s="73">
        <f t="shared" si="126"/>
        <v>3.0847639408652823E-2</v>
      </c>
      <c r="I732" s="73">
        <f t="shared" si="129"/>
        <v>3.0847639408656276E-5</v>
      </c>
      <c r="J732" s="73">
        <f t="shared" si="125"/>
        <v>3.0779499770373873E-5</v>
      </c>
      <c r="K732" s="3">
        <f t="shared" si="127"/>
        <v>3.0813569589515071E-5</v>
      </c>
      <c r="L732" s="79">
        <f t="shared" si="128"/>
        <v>9.1247168273140639E-2</v>
      </c>
    </row>
    <row r="733" spans="1:12">
      <c r="A733" s="4">
        <v>1.5069999999999999</v>
      </c>
      <c r="B733" s="4">
        <f t="shared" si="130"/>
        <v>1.1869999999999998</v>
      </c>
      <c r="C733" s="6">
        <f t="shared" si="131"/>
        <v>5.1587286914462513</v>
      </c>
      <c r="E733" s="4">
        <v>1.1870000000000001</v>
      </c>
      <c r="F733" s="72">
        <f t="shared" si="132"/>
        <v>5.2290748898678414</v>
      </c>
      <c r="G733" s="72">
        <f t="shared" si="133"/>
        <v>3.4809064024783054</v>
      </c>
      <c r="H733" s="73">
        <f t="shared" si="126"/>
        <v>3.0779499770370426E-2</v>
      </c>
      <c r="I733" s="73">
        <f t="shared" si="129"/>
        <v>3.0779499770367036E-5</v>
      </c>
      <c r="J733" s="73">
        <f t="shared" si="125"/>
        <v>3.0711524719756528E-5</v>
      </c>
      <c r="K733" s="3">
        <f t="shared" si="127"/>
        <v>3.0745512245061782E-5</v>
      </c>
      <c r="L733" s="79">
        <f t="shared" si="128"/>
        <v>9.1277913785385703E-2</v>
      </c>
    </row>
    <row r="734" spans="1:12">
      <c r="A734" s="4">
        <v>1.508</v>
      </c>
      <c r="B734" s="4">
        <f t="shared" si="130"/>
        <v>1.1879999999999999</v>
      </c>
      <c r="C734" s="6">
        <f t="shared" si="131"/>
        <v>5.1545172567143265</v>
      </c>
      <c r="E734" s="4">
        <v>1.1879999999999999</v>
      </c>
      <c r="F734" s="72">
        <f t="shared" si="132"/>
        <v>5.2334801762114536</v>
      </c>
      <c r="G734" s="72">
        <f t="shared" si="133"/>
        <v>3.4831172967954176</v>
      </c>
      <c r="H734" s="73">
        <f t="shared" si="126"/>
        <v>3.0711524719759912E-2</v>
      </c>
      <c r="I734" s="73">
        <f t="shared" si="129"/>
        <v>3.0711524719763351E-5</v>
      </c>
      <c r="J734" s="73">
        <f t="shared" si="125"/>
        <v>3.0643713816384681E-5</v>
      </c>
      <c r="K734" s="3">
        <f t="shared" si="127"/>
        <v>3.0677619268074013E-5</v>
      </c>
      <c r="L734" s="79">
        <f t="shared" si="128"/>
        <v>9.1308591404653777E-2</v>
      </c>
    </row>
    <row r="735" spans="1:12">
      <c r="A735" s="4">
        <v>1.5089999999999999</v>
      </c>
      <c r="B735" s="4">
        <f t="shared" si="130"/>
        <v>1.1889999999999998</v>
      </c>
      <c r="C735" s="6">
        <f t="shared" si="131"/>
        <v>5.1503116955681865</v>
      </c>
      <c r="E735" s="4">
        <v>1.1890000000000001</v>
      </c>
      <c r="F735" s="72">
        <f t="shared" si="132"/>
        <v>5.2378854625550666</v>
      </c>
      <c r="G735" s="72">
        <f t="shared" si="133"/>
        <v>3.4853277333484178</v>
      </c>
      <c r="H735" s="73">
        <f t="shared" si="126"/>
        <v>3.064371381638125E-2</v>
      </c>
      <c r="I735" s="73">
        <f t="shared" si="129"/>
        <v>3.0643713816377878E-5</v>
      </c>
      <c r="J735" s="73">
        <f t="shared" si="125"/>
        <v>3.0576066621114502E-5</v>
      </c>
      <c r="K735" s="3">
        <f t="shared" si="127"/>
        <v>3.060989021874619E-5</v>
      </c>
      <c r="L735" s="79">
        <f t="shared" si="128"/>
        <v>9.1339201294872524E-2</v>
      </c>
    </row>
    <row r="736" spans="1:12">
      <c r="A736" s="4">
        <v>1.51</v>
      </c>
      <c r="B736" s="4">
        <f t="shared" si="130"/>
        <v>1.19</v>
      </c>
      <c r="C736" s="6">
        <f t="shared" si="131"/>
        <v>5.1461119969620999</v>
      </c>
      <c r="E736" s="4">
        <v>1.19</v>
      </c>
      <c r="F736" s="72">
        <f t="shared" si="132"/>
        <v>5.2422907488986779</v>
      </c>
      <c r="G736" s="72">
        <f t="shared" si="133"/>
        <v>3.4875377126169615</v>
      </c>
      <c r="H736" s="73">
        <f t="shared" si="126"/>
        <v>3.0576066621117868E-2</v>
      </c>
      <c r="I736" s="73">
        <f t="shared" si="129"/>
        <v>3.0576066621121292E-5</v>
      </c>
      <c r="J736" s="73">
        <f t="shared" si="125"/>
        <v>3.0508582696175162E-5</v>
      </c>
      <c r="K736" s="3">
        <f t="shared" si="127"/>
        <v>3.0542324658648225E-5</v>
      </c>
      <c r="L736" s="79">
        <f t="shared" si="128"/>
        <v>9.1369743619531166E-2</v>
      </c>
    </row>
    <row r="737" spans="1:12">
      <c r="A737" s="4">
        <v>1.5109999999999999</v>
      </c>
      <c r="B737" s="4">
        <f t="shared" si="130"/>
        <v>1.1909999999999998</v>
      </c>
      <c r="C737" s="6">
        <f t="shared" si="131"/>
        <v>5.1419181498764726</v>
      </c>
      <c r="E737" s="4">
        <v>1.1910000000000001</v>
      </c>
      <c r="F737" s="72">
        <f t="shared" si="132"/>
        <v>5.2466960352422909</v>
      </c>
      <c r="G737" s="72">
        <f t="shared" si="133"/>
        <v>3.4897472350798062</v>
      </c>
      <c r="H737" s="73">
        <f t="shared" si="126"/>
        <v>3.0508582696171748E-2</v>
      </c>
      <c r="I737" s="73">
        <f t="shared" si="129"/>
        <v>3.0508582696168389E-5</v>
      </c>
      <c r="J737" s="73">
        <f t="shared" si="125"/>
        <v>3.0441261605055901E-5</v>
      </c>
      <c r="K737" s="3">
        <f t="shared" si="127"/>
        <v>3.0474922150612143E-5</v>
      </c>
      <c r="L737" s="79">
        <f t="shared" si="128"/>
        <v>9.1400218541681774E-2</v>
      </c>
    </row>
    <row r="738" spans="1:12">
      <c r="A738" s="4">
        <v>1.512</v>
      </c>
      <c r="B738" s="4">
        <f t="shared" si="130"/>
        <v>1.1919999999999999</v>
      </c>
      <c r="C738" s="6">
        <f t="shared" si="131"/>
        <v>5.1377301433177642</v>
      </c>
      <c r="E738" s="4">
        <v>1.1919999999999999</v>
      </c>
      <c r="F738" s="72">
        <f t="shared" si="132"/>
        <v>5.251101321585903</v>
      </c>
      <c r="G738" s="72">
        <f t="shared" si="133"/>
        <v>3.4919563012148029</v>
      </c>
      <c r="H738" s="73">
        <f t="shared" si="126"/>
        <v>3.0441261605059253E-2</v>
      </c>
      <c r="I738" s="73">
        <f t="shared" si="129"/>
        <v>3.0441261605062661E-5</v>
      </c>
      <c r="J738" s="73">
        <f t="shared" si="125"/>
        <v>3.0374102912609964E-5</v>
      </c>
      <c r="K738" s="3">
        <f t="shared" si="127"/>
        <v>3.0407682258836312E-5</v>
      </c>
      <c r="L738" s="79">
        <f t="shared" si="128"/>
        <v>9.1430626223940617E-2</v>
      </c>
    </row>
    <row r="739" spans="1:12">
      <c r="A739" s="4">
        <v>1.5129999999999999</v>
      </c>
      <c r="B739" s="4">
        <f t="shared" si="130"/>
        <v>1.1929999999999998</v>
      </c>
      <c r="C739" s="6">
        <f t="shared" si="131"/>
        <v>5.13354796631842</v>
      </c>
      <c r="E739" s="4">
        <v>1.1930000000000001</v>
      </c>
      <c r="F739" s="72">
        <f t="shared" si="132"/>
        <v>5.2555066079295152</v>
      </c>
      <c r="G739" s="72">
        <f t="shared" si="133"/>
        <v>3.4941649114989017</v>
      </c>
      <c r="H739" s="73">
        <f t="shared" si="126"/>
        <v>3.0374102912606563E-2</v>
      </c>
      <c r="I739" s="73">
        <f t="shared" si="129"/>
        <v>3.0374102912603218E-5</v>
      </c>
      <c r="J739" s="73">
        <f t="shared" si="125"/>
        <v>3.0307106184941746E-5</v>
      </c>
      <c r="K739" s="3">
        <f t="shared" si="127"/>
        <v>3.0340604548772484E-5</v>
      </c>
      <c r="L739" s="79">
        <f t="shared" si="128"/>
        <v>9.1460966828489393E-2</v>
      </c>
    </row>
    <row r="740" spans="1:12">
      <c r="A740" s="4">
        <v>1.514</v>
      </c>
      <c r="B740" s="4">
        <f t="shared" si="130"/>
        <v>1.194</v>
      </c>
      <c r="C740" s="6">
        <f t="shared" si="131"/>
        <v>5.1293716079367897</v>
      </c>
      <c r="E740" s="4">
        <v>1.194</v>
      </c>
      <c r="F740" s="72">
        <f t="shared" si="132"/>
        <v>5.2599118942731273</v>
      </c>
      <c r="G740" s="72">
        <f t="shared" si="133"/>
        <v>3.4963730664081583</v>
      </c>
      <c r="H740" s="73">
        <f t="shared" si="126"/>
        <v>3.0307106184945084E-2</v>
      </c>
      <c r="I740" s="73">
        <f t="shared" si="129"/>
        <v>3.0307106184948475E-5</v>
      </c>
      <c r="J740" s="73">
        <f t="shared" si="125"/>
        <v>3.0240270989510628E-5</v>
      </c>
      <c r="K740" s="3">
        <f t="shared" si="127"/>
        <v>3.0273688587229553E-5</v>
      </c>
      <c r="L740" s="79">
        <f t="shared" si="128"/>
        <v>9.1491240517076619E-2</v>
      </c>
    </row>
    <row r="741" spans="1:12">
      <c r="A741" s="4">
        <v>1.5149999999999999</v>
      </c>
      <c r="B741" s="4">
        <f t="shared" si="130"/>
        <v>1.1949999999999998</v>
      </c>
      <c r="C741" s="6">
        <f t="shared" si="131"/>
        <v>5.1252010572570583</v>
      </c>
      <c r="E741" s="4">
        <v>1.1950000000000001</v>
      </c>
      <c r="F741" s="72">
        <f t="shared" si="132"/>
        <v>5.2643171806167404</v>
      </c>
      <c r="G741" s="72">
        <f t="shared" si="133"/>
        <v>3.498580766417728</v>
      </c>
      <c r="H741" s="73">
        <f t="shared" si="126"/>
        <v>3.0240270989507243E-2</v>
      </c>
      <c r="I741" s="73">
        <f t="shared" si="129"/>
        <v>3.0240270989503913E-5</v>
      </c>
      <c r="J741" s="73">
        <f t="shared" si="125"/>
        <v>3.0173596895018449E-5</v>
      </c>
      <c r="K741" s="3">
        <f t="shared" si="127"/>
        <v>3.0206933942261183E-5</v>
      </c>
      <c r="L741" s="79">
        <f t="shared" si="128"/>
        <v>9.1521447451018881E-2</v>
      </c>
    </row>
    <row r="742" spans="1:12">
      <c r="A742" s="4">
        <v>1.516</v>
      </c>
      <c r="B742" s="4">
        <f t="shared" si="130"/>
        <v>1.196</v>
      </c>
      <c r="C742" s="6">
        <f t="shared" si="131"/>
        <v>5.121036303389161</v>
      </c>
      <c r="E742" s="4">
        <v>1.196</v>
      </c>
      <c r="F742" s="72">
        <f t="shared" si="132"/>
        <v>5.2687224669603516</v>
      </c>
      <c r="G742" s="72">
        <f t="shared" si="133"/>
        <v>3.5007880120018782</v>
      </c>
      <c r="H742" s="73">
        <f t="shared" si="126"/>
        <v>3.0173596895021772E-2</v>
      </c>
      <c r="I742" s="73">
        <f t="shared" si="129"/>
        <v>3.0173596895025151E-5</v>
      </c>
      <c r="J742" s="73">
        <f t="shared" si="125"/>
        <v>3.01070834715129E-5</v>
      </c>
      <c r="K742" s="3">
        <f t="shared" si="127"/>
        <v>3.0140340183269025E-5</v>
      </c>
      <c r="L742" s="79">
        <f t="shared" si="128"/>
        <v>9.1551587791202149E-2</v>
      </c>
    </row>
    <row r="743" spans="1:12">
      <c r="A743" s="4">
        <v>1.5169999999999999</v>
      </c>
      <c r="B743" s="4">
        <f t="shared" si="130"/>
        <v>1.1969999999999998</v>
      </c>
      <c r="C743" s="6">
        <f t="shared" si="131"/>
        <v>5.1168773354687227</v>
      </c>
      <c r="E743" s="4">
        <v>1.1970000000000001</v>
      </c>
      <c r="F743" s="72">
        <f t="shared" si="132"/>
        <v>5.2731277533039647</v>
      </c>
      <c r="G743" s="72">
        <f t="shared" si="133"/>
        <v>3.5029948036339826</v>
      </c>
      <c r="H743" s="73">
        <f t="shared" si="126"/>
        <v>3.0107083471509529E-2</v>
      </c>
      <c r="I743" s="73">
        <f t="shared" si="129"/>
        <v>3.0107083471506215E-5</v>
      </c>
      <c r="J743" s="73">
        <f t="shared" si="125"/>
        <v>3.0040730290275684E-5</v>
      </c>
      <c r="K743" s="3">
        <f t="shared" si="127"/>
        <v>3.0073906880890948E-5</v>
      </c>
      <c r="L743" s="79">
        <f t="shared" si="128"/>
        <v>9.1581661698083044E-2</v>
      </c>
    </row>
    <row r="744" spans="1:12">
      <c r="A744" s="4">
        <v>1.518</v>
      </c>
      <c r="B744" s="4">
        <f t="shared" si="130"/>
        <v>1.198</v>
      </c>
      <c r="C744" s="6">
        <f t="shared" si="131"/>
        <v>5.1127241426569681</v>
      </c>
      <c r="E744" s="4">
        <v>1.198</v>
      </c>
      <c r="F744" s="72">
        <f t="shared" si="132"/>
        <v>5.2775330396475768</v>
      </c>
      <c r="G744" s="72">
        <f t="shared" si="133"/>
        <v>3.5052011417865279</v>
      </c>
      <c r="H744" s="73">
        <f t="shared" si="126"/>
        <v>3.0040730290278993E-2</v>
      </c>
      <c r="I744" s="73">
        <f t="shared" si="129"/>
        <v>3.0040730290282356E-5</v>
      </c>
      <c r="J744" s="73">
        <f t="shared" si="125"/>
        <v>2.9974536923925281E-5</v>
      </c>
      <c r="K744" s="3">
        <f t="shared" si="127"/>
        <v>3.0007633607103818E-5</v>
      </c>
      <c r="L744" s="79">
        <f t="shared" si="128"/>
        <v>9.1611669331690154E-2</v>
      </c>
    </row>
    <row r="745" spans="1:12">
      <c r="A745" s="4">
        <v>1.5189999999999999</v>
      </c>
      <c r="B745" s="4">
        <f t="shared" si="130"/>
        <v>1.1989999999999998</v>
      </c>
      <c r="C745" s="6">
        <f t="shared" si="131"/>
        <v>5.1085767141406579</v>
      </c>
      <c r="E745" s="4">
        <v>1.1990000000000001</v>
      </c>
      <c r="F745" s="72">
        <f t="shared" si="132"/>
        <v>5.2819383259911898</v>
      </c>
      <c r="G745" s="72">
        <f t="shared" si="133"/>
        <v>3.5074070269311139</v>
      </c>
      <c r="H745" s="73">
        <f t="shared" si="126"/>
        <v>2.9974536923921928E-2</v>
      </c>
      <c r="I745" s="73">
        <f t="shared" si="129"/>
        <v>2.9974536923918627E-5</v>
      </c>
      <c r="J745" s="73">
        <f t="shared" si="125"/>
        <v>2.9908502946305685E-5</v>
      </c>
      <c r="K745" s="3">
        <f t="shared" si="127"/>
        <v>2.9941519935112156E-5</v>
      </c>
      <c r="L745" s="79">
        <f t="shared" si="128"/>
        <v>9.1641610851625269E-2</v>
      </c>
    </row>
    <row r="746" spans="1:12">
      <c r="A746" s="4">
        <v>1.52</v>
      </c>
      <c r="B746" s="4">
        <f t="shared" si="130"/>
        <v>1.2</v>
      </c>
      <c r="C746" s="6">
        <f t="shared" si="131"/>
        <v>5.1044350391320119</v>
      </c>
      <c r="E746" s="4">
        <v>1.2</v>
      </c>
      <c r="F746" s="72">
        <f t="shared" si="132"/>
        <v>5.2863436123348011</v>
      </c>
      <c r="G746" s="72">
        <f t="shared" si="133"/>
        <v>3.5096124595384581</v>
      </c>
      <c r="H746" s="73">
        <f t="shared" si="126"/>
        <v>2.9908502946308979E-2</v>
      </c>
      <c r="I746" s="73">
        <f t="shared" si="129"/>
        <v>2.9908502946312326E-5</v>
      </c>
      <c r="J746" s="73">
        <f t="shared" si="125"/>
        <v>2.9842627932588623E-5</v>
      </c>
      <c r="K746" s="3">
        <f t="shared" si="127"/>
        <v>2.9875565439450475E-5</v>
      </c>
      <c r="L746" s="79">
        <f t="shared" si="128"/>
        <v>9.1671486417064713E-2</v>
      </c>
    </row>
    <row r="747" spans="1:12">
      <c r="A747" s="4">
        <v>1.5209999999999999</v>
      </c>
      <c r="B747" s="4">
        <f t="shared" si="130"/>
        <v>1.2009999999999998</v>
      </c>
      <c r="C747" s="6">
        <f t="shared" si="131"/>
        <v>5.1002991068686363</v>
      </c>
      <c r="E747" s="4">
        <v>1.2010000000000001</v>
      </c>
      <c r="F747" s="72">
        <f t="shared" si="132"/>
        <v>5.2907488986784141</v>
      </c>
      <c r="G747" s="72">
        <f t="shared" si="133"/>
        <v>3.5118174400783992</v>
      </c>
      <c r="H747" s="73">
        <f t="shared" si="126"/>
        <v>2.9842627932585283E-2</v>
      </c>
      <c r="I747" s="73">
        <f t="shared" si="129"/>
        <v>2.9842627932581996E-5</v>
      </c>
      <c r="J747" s="73">
        <f t="shared" si="125"/>
        <v>2.9776911459163072E-5</v>
      </c>
      <c r="K747" s="3">
        <f t="shared" si="127"/>
        <v>2.9809769695872534E-5</v>
      </c>
      <c r="L747" s="79">
        <f t="shared" si="128"/>
        <v>9.1701296186760581E-2</v>
      </c>
    </row>
    <row r="748" spans="1:12">
      <c r="A748" s="4">
        <v>1.522</v>
      </c>
      <c r="B748" s="4">
        <f t="shared" si="130"/>
        <v>1.202</v>
      </c>
      <c r="C748" s="6">
        <f t="shared" si="131"/>
        <v>5.0961689066134461</v>
      </c>
      <c r="E748" s="4">
        <v>1.202</v>
      </c>
      <c r="F748" s="72">
        <f t="shared" si="132"/>
        <v>5.2951541850220263</v>
      </c>
      <c r="G748" s="72">
        <f t="shared" si="133"/>
        <v>3.5140219690198928</v>
      </c>
      <c r="H748" s="73">
        <f t="shared" si="126"/>
        <v>2.977691145916635E-2</v>
      </c>
      <c r="I748" s="73">
        <f t="shared" si="129"/>
        <v>2.9776911459169682E-5</v>
      </c>
      <c r="J748" s="73">
        <f t="shared" si="125"/>
        <v>2.9711353103736829E-5</v>
      </c>
      <c r="K748" s="3">
        <f t="shared" si="127"/>
        <v>2.9744132281453256E-5</v>
      </c>
      <c r="L748" s="79">
        <f t="shared" si="128"/>
        <v>9.1731040319042029E-2</v>
      </c>
    </row>
    <row r="749" spans="1:12">
      <c r="A749" s="4">
        <v>1.5229999999999999</v>
      </c>
      <c r="B749" s="4">
        <f t="shared" si="130"/>
        <v>1.2029999999999998</v>
      </c>
      <c r="C749" s="6">
        <f t="shared" si="131"/>
        <v>5.0920444276545975</v>
      </c>
      <c r="E749" s="4">
        <v>1.2030000000000001</v>
      </c>
      <c r="F749" s="72">
        <f t="shared" si="132"/>
        <v>5.2995594713656393</v>
      </c>
      <c r="G749" s="72">
        <f t="shared" si="133"/>
        <v>3.5162260468310218</v>
      </c>
      <c r="H749" s="73">
        <f t="shared" si="126"/>
        <v>2.9711353103733504E-2</v>
      </c>
      <c r="I749" s="73">
        <f t="shared" si="129"/>
        <v>2.9711353103730233E-5</v>
      </c>
      <c r="J749" s="73">
        <f t="shared" si="125"/>
        <v>2.964595244522654E-5</v>
      </c>
      <c r="K749" s="3">
        <f t="shared" si="127"/>
        <v>2.9678652774478388E-5</v>
      </c>
      <c r="L749" s="79">
        <f t="shared" si="128"/>
        <v>9.1760718971816507E-2</v>
      </c>
    </row>
    <row r="750" spans="1:12">
      <c r="A750" s="4">
        <v>1.524</v>
      </c>
      <c r="B750" s="4">
        <f t="shared" si="130"/>
        <v>1.204</v>
      </c>
      <c r="C750" s="6">
        <f t="shared" si="131"/>
        <v>5.0879256593054096</v>
      </c>
      <c r="E750" s="4">
        <v>1.204</v>
      </c>
      <c r="F750" s="72">
        <f t="shared" si="132"/>
        <v>5.3039647577092506</v>
      </c>
      <c r="G750" s="72">
        <f t="shared" si="133"/>
        <v>3.5184296739789915</v>
      </c>
      <c r="H750" s="73">
        <f t="shared" si="126"/>
        <v>2.9645952445229804E-2</v>
      </c>
      <c r="I750" s="73">
        <f t="shared" si="129"/>
        <v>2.964595244523312E-5</v>
      </c>
      <c r="J750" s="73">
        <f t="shared" si="125"/>
        <v>2.9580709063858774E-5</v>
      </c>
      <c r="K750" s="3">
        <f t="shared" si="127"/>
        <v>2.9613330754545947E-5</v>
      </c>
      <c r="L750" s="79">
        <f t="shared" si="128"/>
        <v>9.1790332302571054E-2</v>
      </c>
    </row>
    <row r="751" spans="1:12">
      <c r="A751" s="4">
        <v>1.5249999999999999</v>
      </c>
      <c r="B751" s="4">
        <f t="shared" si="130"/>
        <v>1.2049999999999998</v>
      </c>
      <c r="C751" s="6">
        <f t="shared" si="131"/>
        <v>5.0838125909042962</v>
      </c>
      <c r="E751" s="4">
        <v>1.2050000000000001</v>
      </c>
      <c r="F751" s="72">
        <f t="shared" si="132"/>
        <v>5.3083700440528636</v>
      </c>
      <c r="G751" s="72">
        <f t="shared" si="133"/>
        <v>3.5206328509301428</v>
      </c>
      <c r="H751" s="73">
        <f t="shared" si="126"/>
        <v>2.9580709063855463E-2</v>
      </c>
      <c r="I751" s="73">
        <f t="shared" si="129"/>
        <v>2.9580709063852204E-5</v>
      </c>
      <c r="J751" s="73">
        <f t="shared" si="125"/>
        <v>2.9515622541060763E-5</v>
      </c>
      <c r="K751" s="3">
        <f t="shared" si="127"/>
        <v>2.9548165802456484E-5</v>
      </c>
      <c r="L751" s="79">
        <f t="shared" si="128"/>
        <v>9.1819880468373513E-2</v>
      </c>
    </row>
    <row r="752" spans="1:12">
      <c r="A752" s="4">
        <v>1.526</v>
      </c>
      <c r="B752" s="4">
        <f t="shared" si="130"/>
        <v>1.206</v>
      </c>
      <c r="C752" s="6">
        <f t="shared" si="131"/>
        <v>5.0797052118146926</v>
      </c>
      <c r="E752" s="4">
        <v>1.206</v>
      </c>
      <c r="F752" s="72">
        <f t="shared" si="132"/>
        <v>5.3127753303964758</v>
      </c>
      <c r="G752" s="72">
        <f t="shared" si="133"/>
        <v>3.5228355781499392</v>
      </c>
      <c r="H752" s="73">
        <f t="shared" si="126"/>
        <v>2.9515622541064015E-2</v>
      </c>
      <c r="I752" s="73">
        <f t="shared" si="129"/>
        <v>2.9515622541067319E-5</v>
      </c>
      <c r="J752" s="73">
        <f t="shared" si="125"/>
        <v>2.9450692459560996E-5</v>
      </c>
      <c r="K752" s="3">
        <f t="shared" si="127"/>
        <v>2.9483157500314157E-5</v>
      </c>
      <c r="L752" s="79">
        <f t="shared" si="128"/>
        <v>9.1849363625873828E-2</v>
      </c>
    </row>
    <row r="753" spans="1:12">
      <c r="A753" s="4">
        <v>1.5269999999999999</v>
      </c>
      <c r="B753" s="4">
        <f t="shared" si="130"/>
        <v>1.2069999999999999</v>
      </c>
      <c r="C753" s="6">
        <f t="shared" si="131"/>
        <v>5.0756035114249807</v>
      </c>
      <c r="E753" s="4">
        <v>1.2070000000000001</v>
      </c>
      <c r="F753" s="72">
        <f t="shared" si="132"/>
        <v>5.3171806167400879</v>
      </c>
      <c r="G753" s="72">
        <f t="shared" si="133"/>
        <v>3.5250378561029825</v>
      </c>
      <c r="H753" s="73">
        <f t="shared" si="126"/>
        <v>2.9450692459557701E-2</v>
      </c>
      <c r="I753" s="73">
        <f t="shared" si="129"/>
        <v>2.9450692459554457E-5</v>
      </c>
      <c r="J753" s="73">
        <f t="shared" si="125"/>
        <v>2.9385918403280144E-5</v>
      </c>
      <c r="K753" s="3">
        <f t="shared" si="127"/>
        <v>2.9418305431417302E-5</v>
      </c>
      <c r="L753" s="79">
        <f t="shared" si="128"/>
        <v>9.1878781931305248E-2</v>
      </c>
    </row>
    <row r="754" spans="1:12">
      <c r="A754" s="4">
        <v>1.528</v>
      </c>
      <c r="B754" s="4">
        <f t="shared" si="130"/>
        <v>1.208</v>
      </c>
      <c r="C754" s="6">
        <f t="shared" si="131"/>
        <v>5.0715074791484174</v>
      </c>
      <c r="E754" s="4">
        <v>1.208</v>
      </c>
      <c r="F754" s="72">
        <f t="shared" si="132"/>
        <v>5.3215859030837001</v>
      </c>
      <c r="G754" s="72">
        <f t="shared" si="133"/>
        <v>3.5272396852530101</v>
      </c>
      <c r="H754" s="73">
        <f t="shared" si="126"/>
        <v>2.9385918403283379E-2</v>
      </c>
      <c r="I754" s="73">
        <f t="shared" si="129"/>
        <v>2.9385918403286669E-5</v>
      </c>
      <c r="J754" s="73">
        <f t="shared" si="125"/>
        <v>2.9321299957431688E-5</v>
      </c>
      <c r="K754" s="3">
        <f t="shared" si="127"/>
        <v>2.935360918035918E-5</v>
      </c>
      <c r="L754" s="79">
        <f t="shared" si="128"/>
        <v>9.1908135540485603E-2</v>
      </c>
    </row>
    <row r="755" spans="1:12">
      <c r="A755" s="4">
        <v>1.5289999999999999</v>
      </c>
      <c r="B755" s="4">
        <f t="shared" si="130"/>
        <v>1.2089999999999999</v>
      </c>
      <c r="C755" s="6">
        <f t="shared" si="131"/>
        <v>5.0674171044230691</v>
      </c>
      <c r="E755" s="4">
        <v>1.2090000000000001</v>
      </c>
      <c r="F755" s="72">
        <f t="shared" si="132"/>
        <v>5.3259911894273131</v>
      </c>
      <c r="G755" s="72">
        <f t="shared" si="133"/>
        <v>3.5294410660628941</v>
      </c>
      <c r="H755" s="73">
        <f t="shared" si="126"/>
        <v>2.9321299957428406E-2</v>
      </c>
      <c r="I755" s="73">
        <f t="shared" si="129"/>
        <v>2.9321299957425176E-5</v>
      </c>
      <c r="J755" s="73">
        <f t="shared" si="125"/>
        <v>2.9256836708413084E-5</v>
      </c>
      <c r="K755" s="3">
        <f t="shared" si="127"/>
        <v>2.928906833291913E-5</v>
      </c>
      <c r="L755" s="79">
        <f t="shared" si="128"/>
        <v>9.1937424608818527E-2</v>
      </c>
    </row>
    <row r="756" spans="1:12">
      <c r="A756" s="4">
        <v>1.53</v>
      </c>
      <c r="B756" s="4">
        <f t="shared" si="130"/>
        <v>1.21</v>
      </c>
      <c r="C756" s="6">
        <f t="shared" si="131"/>
        <v>5.0633323767117302</v>
      </c>
      <c r="E756" s="4">
        <v>1.21</v>
      </c>
      <c r="F756" s="72">
        <f t="shared" si="132"/>
        <v>5.3303964757709243</v>
      </c>
      <c r="G756" s="72">
        <f t="shared" si="133"/>
        <v>3.5316419989946484</v>
      </c>
      <c r="H756" s="73">
        <f t="shared" si="126"/>
        <v>2.9256836708416306E-2</v>
      </c>
      <c r="I756" s="73">
        <f t="shared" si="129"/>
        <v>2.9256836708419579E-5</v>
      </c>
      <c r="J756" s="73">
        <f t="shared" si="125"/>
        <v>2.9192528243905812E-5</v>
      </c>
      <c r="K756" s="3">
        <f t="shared" si="127"/>
        <v>2.9224682476162698E-5</v>
      </c>
      <c r="L756" s="79">
        <f t="shared" si="128"/>
        <v>9.1966649291294694E-2</v>
      </c>
    </row>
    <row r="757" spans="1:12">
      <c r="A757" s="4">
        <v>1.5309999999999999</v>
      </c>
      <c r="B757" s="4">
        <f t="shared" si="130"/>
        <v>1.2109999999999999</v>
      </c>
      <c r="C757" s="6">
        <f t="shared" si="131"/>
        <v>5.0592532855018613</v>
      </c>
      <c r="E757" s="4">
        <v>1.2110000000000001</v>
      </c>
      <c r="F757" s="72">
        <f t="shared" si="132"/>
        <v>5.3348017621145374</v>
      </c>
      <c r="G757" s="72">
        <f t="shared" si="133"/>
        <v>3.5338424845094325</v>
      </c>
      <c r="H757" s="73">
        <f t="shared" si="126"/>
        <v>2.9192528243902546E-2</v>
      </c>
      <c r="I757" s="73">
        <f t="shared" si="129"/>
        <v>2.9192528243899331E-5</v>
      </c>
      <c r="J757" s="73">
        <f t="shared" si="125"/>
        <v>2.9128374152767443E-5</v>
      </c>
      <c r="K757" s="3">
        <f t="shared" si="127"/>
        <v>2.9160451198333387E-5</v>
      </c>
      <c r="L757" s="79">
        <f t="shared" si="128"/>
        <v>9.1995809742493023E-2</v>
      </c>
    </row>
    <row r="758" spans="1:12">
      <c r="A758" s="4">
        <v>1.532</v>
      </c>
      <c r="B758" s="4">
        <f t="shared" si="130"/>
        <v>1.212</v>
      </c>
      <c r="C758" s="6">
        <f t="shared" si="131"/>
        <v>5.0551798203055114</v>
      </c>
      <c r="E758" s="4">
        <v>1.212</v>
      </c>
      <c r="F758" s="72">
        <f t="shared" si="132"/>
        <v>5.3392070484581495</v>
      </c>
      <c r="G758" s="72">
        <f t="shared" si="133"/>
        <v>3.5360425230675445</v>
      </c>
      <c r="H758" s="73">
        <f t="shared" si="126"/>
        <v>2.9128374152770652E-2</v>
      </c>
      <c r="I758" s="73">
        <f t="shared" si="129"/>
        <v>2.9128374152773911E-5</v>
      </c>
      <c r="J758" s="73">
        <f t="shared" si="125"/>
        <v>2.9064374025130957E-5</v>
      </c>
      <c r="K758" s="3">
        <f t="shared" si="127"/>
        <v>2.9096374088952436E-5</v>
      </c>
      <c r="L758" s="79">
        <f t="shared" si="128"/>
        <v>9.202490611658197E-2</v>
      </c>
    </row>
    <row r="759" spans="1:12">
      <c r="A759" s="4">
        <v>1.5329999999999999</v>
      </c>
      <c r="B759" s="4">
        <f t="shared" si="130"/>
        <v>1.2129999999999999</v>
      </c>
      <c r="C759" s="6">
        <f t="shared" si="131"/>
        <v>5.051111970659254</v>
      </c>
      <c r="E759" s="4">
        <v>1.2130000000000001</v>
      </c>
      <c r="F759" s="72">
        <f t="shared" si="132"/>
        <v>5.3436123348017626</v>
      </c>
      <c r="G759" s="72">
        <f t="shared" si="133"/>
        <v>3.5382421151284351</v>
      </c>
      <c r="H759" s="73">
        <f t="shared" si="126"/>
        <v>2.9064374025127706E-2</v>
      </c>
      <c r="I759" s="73">
        <f t="shared" si="129"/>
        <v>2.9064374025124506E-5</v>
      </c>
      <c r="J759" s="73">
        <f t="shared" si="125"/>
        <v>2.9000527452297327E-5</v>
      </c>
      <c r="K759" s="3">
        <f t="shared" si="127"/>
        <v>2.9032450738710918E-5</v>
      </c>
      <c r="L759" s="79">
        <f t="shared" si="128"/>
        <v>9.2053938567320678E-2</v>
      </c>
    </row>
    <row r="760" spans="1:12">
      <c r="A760" s="4">
        <v>1.534</v>
      </c>
      <c r="B760" s="4">
        <f t="shared" si="130"/>
        <v>1.214</v>
      </c>
      <c r="C760" s="6">
        <f t="shared" si="131"/>
        <v>5.047049726124107</v>
      </c>
      <c r="E760" s="4">
        <v>1.214</v>
      </c>
      <c r="F760" s="72">
        <f t="shared" si="132"/>
        <v>5.3480176211453738</v>
      </c>
      <c r="G760" s="72">
        <f t="shared" si="133"/>
        <v>3.5404412611507001</v>
      </c>
      <c r="H760" s="73">
        <f t="shared" si="126"/>
        <v>2.9000527452300522E-2</v>
      </c>
      <c r="I760" s="73">
        <f t="shared" si="129"/>
        <v>2.9000527452303768E-5</v>
      </c>
      <c r="J760" s="73">
        <f t="shared" si="125"/>
        <v>2.8936834026834472E-5</v>
      </c>
      <c r="K760" s="3">
        <f t="shared" si="127"/>
        <v>2.896868073956912E-5</v>
      </c>
      <c r="L760" s="79">
        <f t="shared" si="128"/>
        <v>9.2082907248060245E-2</v>
      </c>
    </row>
    <row r="761" spans="1:12">
      <c r="A761" s="4">
        <v>1.5349999999999999</v>
      </c>
      <c r="B761" s="4">
        <f t="shared" si="130"/>
        <v>1.2149999999999999</v>
      </c>
      <c r="C761" s="6">
        <f t="shared" si="131"/>
        <v>5.0429930762854749</v>
      </c>
      <c r="E761" s="4">
        <v>1.2150000000000001</v>
      </c>
      <c r="F761" s="72">
        <f t="shared" si="132"/>
        <v>5.3524229074889869</v>
      </c>
      <c r="G761" s="72">
        <f t="shared" si="133"/>
        <v>3.542639961592092</v>
      </c>
      <c r="H761" s="73">
        <f t="shared" si="126"/>
        <v>2.8936834026831233E-2</v>
      </c>
      <c r="I761" s="73">
        <f t="shared" si="129"/>
        <v>2.8936834026828048E-5</v>
      </c>
      <c r="J761" s="73">
        <f t="shared" si="125"/>
        <v>2.8873293342470333E-5</v>
      </c>
      <c r="K761" s="3">
        <f t="shared" si="127"/>
        <v>2.890506368464919E-5</v>
      </c>
      <c r="L761" s="79">
        <f t="shared" si="128"/>
        <v>9.2111812311744895E-2</v>
      </c>
    </row>
    <row r="762" spans="1:12">
      <c r="A762" s="4">
        <v>1.536</v>
      </c>
      <c r="B762" s="4">
        <f t="shared" si="130"/>
        <v>1.216</v>
      </c>
      <c r="C762" s="6">
        <f t="shared" si="131"/>
        <v>5.0389420107530665</v>
      </c>
      <c r="E762" s="4">
        <v>1.216</v>
      </c>
      <c r="F762" s="72">
        <f t="shared" si="132"/>
        <v>5.356828193832599</v>
      </c>
      <c r="G762" s="72">
        <f t="shared" si="133"/>
        <v>3.5448382169095125</v>
      </c>
      <c r="H762" s="73">
        <f t="shared" si="126"/>
        <v>2.8873293342473513E-2</v>
      </c>
      <c r="I762" s="73">
        <f t="shared" si="129"/>
        <v>2.8873293342476743E-5</v>
      </c>
      <c r="J762" s="73">
        <f t="shared" si="125"/>
        <v>2.8809904994191502E-5</v>
      </c>
      <c r="K762" s="3">
        <f t="shared" si="127"/>
        <v>2.8841599168334123E-5</v>
      </c>
      <c r="L762" s="79">
        <f t="shared" si="128"/>
        <v>9.2140653910913223E-2</v>
      </c>
    </row>
    <row r="763" spans="1:12">
      <c r="A763" s="4">
        <v>1.5369999999999999</v>
      </c>
      <c r="B763" s="4">
        <f t="shared" si="130"/>
        <v>1.2169999999999999</v>
      </c>
      <c r="C763" s="6">
        <f t="shared" si="131"/>
        <v>5.0348965191608359</v>
      </c>
      <c r="E763" s="4">
        <v>1.2170000000000001</v>
      </c>
      <c r="F763" s="72">
        <f t="shared" si="132"/>
        <v>5.361233480176212</v>
      </c>
      <c r="G763" s="72">
        <f t="shared" si="133"/>
        <v>3.5470360275590207</v>
      </c>
      <c r="H763" s="73">
        <f t="shared" si="126"/>
        <v>2.8809904994188278E-2</v>
      </c>
      <c r="I763" s="73">
        <f t="shared" si="129"/>
        <v>2.8809904994185106E-5</v>
      </c>
      <c r="J763" s="73">
        <f t="shared" ref="J763:J826" si="134">(E764-E763)*H764</f>
        <v>2.8746668578136497E-5</v>
      </c>
      <c r="K763" s="3">
        <f t="shared" si="127"/>
        <v>2.8778286786160799E-5</v>
      </c>
      <c r="L763" s="79">
        <f t="shared" si="128"/>
        <v>9.216943219769938E-2</v>
      </c>
    </row>
    <row r="764" spans="1:12">
      <c r="A764" s="4">
        <v>1.538</v>
      </c>
      <c r="B764" s="4">
        <f t="shared" si="130"/>
        <v>1.218</v>
      </c>
      <c r="C764" s="6">
        <f t="shared" si="131"/>
        <v>5.0308565911669048</v>
      </c>
      <c r="E764" s="4">
        <v>1.218</v>
      </c>
      <c r="F764" s="72">
        <f t="shared" si="132"/>
        <v>5.3656387665198233</v>
      </c>
      <c r="G764" s="72">
        <f t="shared" si="133"/>
        <v>3.5492333939958352</v>
      </c>
      <c r="H764" s="73">
        <f t="shared" ref="H764:H827" si="135">EXP(-G764)</f>
        <v>2.8746668578139664E-2</v>
      </c>
      <c r="I764" s="73">
        <f t="shared" si="129"/>
        <v>2.874666857814288E-5</v>
      </c>
      <c r="J764" s="73">
        <f t="shared" si="134"/>
        <v>2.8683583691694197E-5</v>
      </c>
      <c r="K764" s="3">
        <f t="shared" ref="K764:K827" si="136">(I764+J764)/2</f>
        <v>2.8715126134918538E-5</v>
      </c>
      <c r="L764" s="79">
        <f t="shared" si="128"/>
        <v>9.2198147323834301E-2</v>
      </c>
    </row>
    <row r="765" spans="1:12">
      <c r="A765" s="4">
        <v>1.5389999999999999</v>
      </c>
      <c r="B765" s="4">
        <f t="shared" si="130"/>
        <v>1.2189999999999999</v>
      </c>
      <c r="C765" s="6">
        <f t="shared" si="131"/>
        <v>5.0268222164534988</v>
      </c>
      <c r="E765" s="4">
        <v>1.2190000000000001</v>
      </c>
      <c r="F765" s="72">
        <f t="shared" si="132"/>
        <v>5.3700440528634363</v>
      </c>
      <c r="G765" s="72">
        <f t="shared" si="133"/>
        <v>3.5514303166743351</v>
      </c>
      <c r="H765" s="73">
        <f t="shared" si="135"/>
        <v>2.8683583691690988E-2</v>
      </c>
      <c r="I765" s="73">
        <f t="shared" si="129"/>
        <v>2.8683583691687828E-5</v>
      </c>
      <c r="J765" s="73">
        <f t="shared" si="134"/>
        <v>2.8620649933397591E-5</v>
      </c>
      <c r="K765" s="3">
        <f t="shared" si="136"/>
        <v>2.8652116812542708E-5</v>
      </c>
      <c r="L765" s="79">
        <f t="shared" ref="L765:L828" si="137">K765+L764</f>
        <v>9.2226799440646837E-2</v>
      </c>
    </row>
    <row r="766" spans="1:12">
      <c r="A766" s="4">
        <v>1.54</v>
      </c>
      <c r="B766" s="4">
        <f t="shared" si="130"/>
        <v>1.22</v>
      </c>
      <c r="C766" s="6">
        <f t="shared" si="131"/>
        <v>5.0227933847268744</v>
      </c>
      <c r="E766" s="4">
        <v>1.22</v>
      </c>
      <c r="F766" s="72">
        <f t="shared" si="132"/>
        <v>5.3744493392070485</v>
      </c>
      <c r="G766" s="72">
        <f t="shared" si="133"/>
        <v>3.5536267960480612</v>
      </c>
      <c r="H766" s="73">
        <f t="shared" si="135"/>
        <v>2.8620649933400744E-2</v>
      </c>
      <c r="I766" s="73">
        <f t="shared" si="129"/>
        <v>2.8620649933403947E-5</v>
      </c>
      <c r="J766" s="73">
        <f t="shared" si="134"/>
        <v>2.855786690302169E-5</v>
      </c>
      <c r="K766" s="3">
        <f t="shared" si="136"/>
        <v>2.858925841821282E-5</v>
      </c>
      <c r="L766" s="79">
        <f t="shared" si="137"/>
        <v>9.225538869906505E-2</v>
      </c>
    </row>
    <row r="767" spans="1:12">
      <c r="A767" s="4">
        <v>1.5409999999999999</v>
      </c>
      <c r="B767" s="4">
        <f t="shared" si="130"/>
        <v>1.2209999999999999</v>
      </c>
      <c r="C767" s="6">
        <f t="shared" si="131"/>
        <v>5.0187700857172564</v>
      </c>
      <c r="E767" s="4">
        <v>1.2210000000000001</v>
      </c>
      <c r="F767" s="72">
        <f t="shared" si="132"/>
        <v>5.3788546255506606</v>
      </c>
      <c r="G767" s="72">
        <f t="shared" si="133"/>
        <v>3.5558228325697216</v>
      </c>
      <c r="H767" s="73">
        <f t="shared" si="135"/>
        <v>2.8557866903018495E-2</v>
      </c>
      <c r="I767" s="73">
        <f t="shared" ref="I767:I830" si="138">(E768-E767)*H767</f>
        <v>2.855786690301535E-5</v>
      </c>
      <c r="J767" s="73">
        <f t="shared" si="134"/>
        <v>2.8495234201477877E-5</v>
      </c>
      <c r="K767" s="3">
        <f t="shared" si="136"/>
        <v>2.8526550552246612E-5</v>
      </c>
      <c r="L767" s="79">
        <f t="shared" si="137"/>
        <v>9.2283915249617293E-2</v>
      </c>
    </row>
    <row r="768" spans="1:12">
      <c r="A768" s="4">
        <v>1.542</v>
      </c>
      <c r="B768" s="4">
        <f t="shared" si="130"/>
        <v>1.222</v>
      </c>
      <c r="C768" s="6">
        <f t="shared" si="131"/>
        <v>5.0147523091787596</v>
      </c>
      <c r="E768" s="4">
        <v>1.222</v>
      </c>
      <c r="F768" s="72">
        <f t="shared" si="132"/>
        <v>5.3832599118942728</v>
      </c>
      <c r="G768" s="72">
        <f t="shared" si="133"/>
        <v>3.5580184266911887</v>
      </c>
      <c r="H768" s="73">
        <f t="shared" si="135"/>
        <v>2.8495234201481014E-2</v>
      </c>
      <c r="I768" s="73">
        <f t="shared" si="138"/>
        <v>2.8495234201484202E-5</v>
      </c>
      <c r="J768" s="73">
        <f t="shared" si="134"/>
        <v>2.8432751430911304E-5</v>
      </c>
      <c r="K768" s="3">
        <f t="shared" si="136"/>
        <v>2.8463992816197752E-5</v>
      </c>
      <c r="L768" s="79">
        <f t="shared" si="137"/>
        <v>9.231237924243349E-2</v>
      </c>
    </row>
    <row r="769" spans="1:12">
      <c r="A769" s="4">
        <v>1.5429999999999999</v>
      </c>
      <c r="B769" s="4">
        <f t="shared" si="130"/>
        <v>1.2229999999999999</v>
      </c>
      <c r="C769" s="6">
        <f t="shared" si="131"/>
        <v>5.0107400448893316</v>
      </c>
      <c r="E769" s="4">
        <v>1.2230000000000001</v>
      </c>
      <c r="F769" s="72">
        <f t="shared" si="132"/>
        <v>5.3876651982378858</v>
      </c>
      <c r="G769" s="72">
        <f t="shared" si="133"/>
        <v>3.5602135788635074</v>
      </c>
      <c r="H769" s="73">
        <f t="shared" si="135"/>
        <v>2.8432751430908121E-2</v>
      </c>
      <c r="I769" s="73">
        <f t="shared" si="138"/>
        <v>2.8432751430904989E-5</v>
      </c>
      <c r="J769" s="73">
        <f t="shared" si="134"/>
        <v>2.8370418194595714E-5</v>
      </c>
      <c r="K769" s="3">
        <f t="shared" si="136"/>
        <v>2.8401584812750351E-5</v>
      </c>
      <c r="L769" s="79">
        <f t="shared" si="137"/>
        <v>9.2340780827246241E-2</v>
      </c>
    </row>
    <row r="770" spans="1:12">
      <c r="A770" s="4">
        <v>1.544</v>
      </c>
      <c r="B770" s="4">
        <f t="shared" si="130"/>
        <v>1.224</v>
      </c>
      <c r="C770" s="6">
        <f t="shared" si="131"/>
        <v>5.0067332826506759</v>
      </c>
      <c r="E770" s="4">
        <v>1.224</v>
      </c>
      <c r="F770" s="72">
        <f t="shared" si="132"/>
        <v>5.392070484581498</v>
      </c>
      <c r="G770" s="72">
        <f t="shared" si="133"/>
        <v>3.5624082895368927</v>
      </c>
      <c r="H770" s="73">
        <f t="shared" si="135"/>
        <v>2.8370418194598838E-2</v>
      </c>
      <c r="I770" s="73">
        <f t="shared" si="138"/>
        <v>2.8370418194602013E-5</v>
      </c>
      <c r="J770" s="73">
        <f t="shared" si="134"/>
        <v>2.8308234097030559E-5</v>
      </c>
      <c r="K770" s="3">
        <f t="shared" si="136"/>
        <v>2.8339326145816288E-5</v>
      </c>
      <c r="L770" s="79">
        <f t="shared" si="137"/>
        <v>9.2369120153392062E-2</v>
      </c>
    </row>
    <row r="771" spans="1:12">
      <c r="A771" s="4">
        <v>1.5449999999999999</v>
      </c>
      <c r="B771" s="4">
        <f t="shared" si="130"/>
        <v>1.2249999999999999</v>
      </c>
      <c r="C771" s="6">
        <f t="shared" si="131"/>
        <v>5.0027320122881909</v>
      </c>
      <c r="E771" s="4">
        <v>1.2250000000000001</v>
      </c>
      <c r="F771" s="72">
        <f t="shared" si="132"/>
        <v>5.3964757709251101</v>
      </c>
      <c r="G771" s="72">
        <f t="shared" si="133"/>
        <v>3.5646025591607335</v>
      </c>
      <c r="H771" s="73">
        <f t="shared" si="135"/>
        <v>2.8308234097027391E-2</v>
      </c>
      <c r="I771" s="73">
        <f t="shared" si="138"/>
        <v>2.8308234097024274E-5</v>
      </c>
      <c r="J771" s="73">
        <f t="shared" si="134"/>
        <v>2.824619874383615E-5</v>
      </c>
      <c r="K771" s="3">
        <f t="shared" si="136"/>
        <v>2.8277216420430212E-5</v>
      </c>
      <c r="L771" s="79">
        <f t="shared" si="137"/>
        <v>9.2397397369812492E-2</v>
      </c>
    </row>
    <row r="772" spans="1:12">
      <c r="A772" s="4">
        <v>1.546</v>
      </c>
      <c r="B772" s="4">
        <f t="shared" si="130"/>
        <v>1.226</v>
      </c>
      <c r="C772" s="6">
        <f t="shared" si="131"/>
        <v>4.9987362236508961</v>
      </c>
      <c r="E772" s="4">
        <v>1.226</v>
      </c>
      <c r="F772" s="72">
        <f t="shared" si="132"/>
        <v>5.4008810572687223</v>
      </c>
      <c r="G772" s="72">
        <f t="shared" si="133"/>
        <v>3.5667963881835951</v>
      </c>
      <c r="H772" s="73">
        <f t="shared" si="135"/>
        <v>2.8246198743839261E-2</v>
      </c>
      <c r="I772" s="73">
        <f t="shared" si="138"/>
        <v>2.8246198743842422E-5</v>
      </c>
      <c r="J772" s="73">
        <f t="shared" si="134"/>
        <v>2.8184311741850375E-5</v>
      </c>
      <c r="K772" s="3">
        <f t="shared" si="136"/>
        <v>2.8215255242846397E-5</v>
      </c>
      <c r="L772" s="79">
        <f t="shared" si="137"/>
        <v>9.2425612625055345E-2</v>
      </c>
    </row>
    <row r="773" spans="1:12">
      <c r="A773" s="4">
        <v>1.5469999999999999</v>
      </c>
      <c r="B773" s="4">
        <f t="shared" si="130"/>
        <v>1.2269999999999999</v>
      </c>
      <c r="C773" s="6">
        <f t="shared" si="131"/>
        <v>4.9947459066113709</v>
      </c>
      <c r="E773" s="4">
        <v>1.2270000000000001</v>
      </c>
      <c r="F773" s="72">
        <f t="shared" si="132"/>
        <v>5.4052863436123353</v>
      </c>
      <c r="G773" s="72">
        <f t="shared" si="133"/>
        <v>3.568989777053222</v>
      </c>
      <c r="H773" s="73">
        <f t="shared" si="135"/>
        <v>2.8184311741847223E-2</v>
      </c>
      <c r="I773" s="73">
        <f t="shared" si="138"/>
        <v>2.8184311741844117E-5</v>
      </c>
      <c r="J773" s="73">
        <f t="shared" si="134"/>
        <v>2.812257269902441E-5</v>
      </c>
      <c r="K773" s="3">
        <f t="shared" si="136"/>
        <v>2.8153442220434262E-5</v>
      </c>
      <c r="L773" s="79">
        <f t="shared" si="137"/>
        <v>9.2453766067275775E-2</v>
      </c>
    </row>
    <row r="774" spans="1:12">
      <c r="A774" s="4">
        <v>1.548</v>
      </c>
      <c r="B774" s="4">
        <f t="shared" si="130"/>
        <v>1.228</v>
      </c>
      <c r="C774" s="6">
        <f t="shared" si="131"/>
        <v>4.9907610510656832</v>
      </c>
      <c r="E774" s="4">
        <v>1.228</v>
      </c>
      <c r="F774" s="72">
        <f t="shared" si="132"/>
        <v>5.4096916299559465</v>
      </c>
      <c r="G774" s="72">
        <f t="shared" si="133"/>
        <v>3.5711827262165379</v>
      </c>
      <c r="H774" s="73">
        <f t="shared" si="135"/>
        <v>2.8122572699027508E-2</v>
      </c>
      <c r="I774" s="73">
        <f t="shared" si="138"/>
        <v>2.8122572699030654E-5</v>
      </c>
      <c r="J774" s="73">
        <f t="shared" si="134"/>
        <v>2.8060981224518947E-5</v>
      </c>
      <c r="K774" s="3">
        <f t="shared" si="136"/>
        <v>2.80917769617748E-5</v>
      </c>
      <c r="L774" s="79">
        <f t="shared" si="137"/>
        <v>9.2481857844237556E-2</v>
      </c>
    </row>
    <row r="775" spans="1:12">
      <c r="A775" s="4">
        <v>1.5489999999999999</v>
      </c>
      <c r="B775" s="4">
        <f t="shared" si="130"/>
        <v>1.2289999999999999</v>
      </c>
      <c r="C775" s="6">
        <f t="shared" si="131"/>
        <v>4.9867816469333244</v>
      </c>
      <c r="E775" s="4">
        <v>1.2290000000000001</v>
      </c>
      <c r="F775" s="72">
        <f t="shared" si="132"/>
        <v>5.4140969162995596</v>
      </c>
      <c r="G775" s="72">
        <f t="shared" si="133"/>
        <v>3.5733752361196509</v>
      </c>
      <c r="H775" s="73">
        <f t="shared" si="135"/>
        <v>2.8060981224515807E-2</v>
      </c>
      <c r="I775" s="73">
        <f t="shared" si="138"/>
        <v>2.8060981224512716E-5</v>
      </c>
      <c r="J775" s="73">
        <f t="shared" si="134"/>
        <v>2.7999536928600465E-5</v>
      </c>
      <c r="K775" s="3">
        <f t="shared" si="136"/>
        <v>2.8030259076556589E-5</v>
      </c>
      <c r="L775" s="79">
        <f t="shared" si="137"/>
        <v>9.2509888103314106E-2</v>
      </c>
    </row>
    <row r="776" spans="1:12">
      <c r="A776" s="4">
        <v>1.55</v>
      </c>
      <c r="B776" s="4">
        <f t="shared" si="130"/>
        <v>1.23</v>
      </c>
      <c r="C776" s="6">
        <f t="shared" si="131"/>
        <v>4.9828076841571418</v>
      </c>
      <c r="E776" s="4">
        <v>1.23</v>
      </c>
      <c r="F776" s="72">
        <f t="shared" si="132"/>
        <v>5.4185022026431717</v>
      </c>
      <c r="G776" s="72">
        <f t="shared" si="133"/>
        <v>3.5755673072078507</v>
      </c>
      <c r="H776" s="73">
        <f t="shared" si="135"/>
        <v>2.799953692860355E-2</v>
      </c>
      <c r="I776" s="73">
        <f t="shared" si="138"/>
        <v>2.7999536928606683E-5</v>
      </c>
      <c r="J776" s="73">
        <f t="shared" si="134"/>
        <v>2.7938239422736925E-5</v>
      </c>
      <c r="K776" s="3">
        <f t="shared" si="136"/>
        <v>2.7968888175671804E-5</v>
      </c>
      <c r="L776" s="79">
        <f t="shared" si="137"/>
        <v>9.2537856991489781E-2</v>
      </c>
    </row>
    <row r="777" spans="1:12">
      <c r="A777" s="4">
        <v>1.5509999999999999</v>
      </c>
      <c r="B777" s="4">
        <f t="shared" si="130"/>
        <v>1.2309999999999999</v>
      </c>
      <c r="C777" s="6">
        <f t="shared" si="131"/>
        <v>4.9788391527032765</v>
      </c>
      <c r="E777" s="4">
        <v>1.2310000000000001</v>
      </c>
      <c r="F777" s="72">
        <f t="shared" si="132"/>
        <v>5.4229074889867848</v>
      </c>
      <c r="G777" s="72">
        <f t="shared" si="133"/>
        <v>3.577758939925618</v>
      </c>
      <c r="H777" s="73">
        <f t="shared" si="135"/>
        <v>2.7938239422733799E-2</v>
      </c>
      <c r="I777" s="73">
        <f t="shared" si="138"/>
        <v>2.7938239422730721E-5</v>
      </c>
      <c r="J777" s="73">
        <f t="shared" si="134"/>
        <v>2.7877088319494588E-5</v>
      </c>
      <c r="K777" s="3">
        <f t="shared" si="136"/>
        <v>2.7907663871112653E-5</v>
      </c>
      <c r="L777" s="79">
        <f t="shared" si="137"/>
        <v>9.2565764655360899E-2</v>
      </c>
    </row>
    <row r="778" spans="1:12">
      <c r="A778" s="4">
        <v>1.552</v>
      </c>
      <c r="B778" s="4">
        <f t="shared" si="130"/>
        <v>1.232</v>
      </c>
      <c r="C778" s="6">
        <f t="shared" si="131"/>
        <v>4.9748760425610872</v>
      </c>
      <c r="E778" s="4">
        <v>1.232</v>
      </c>
      <c r="F778" s="72">
        <f t="shared" si="132"/>
        <v>5.427312775330396</v>
      </c>
      <c r="G778" s="72">
        <f t="shared" si="133"/>
        <v>3.5799501347166185</v>
      </c>
      <c r="H778" s="73">
        <f t="shared" si="135"/>
        <v>2.7877088319497659E-2</v>
      </c>
      <c r="I778" s="73">
        <f t="shared" si="138"/>
        <v>2.7877088319500779E-5</v>
      </c>
      <c r="J778" s="73">
        <f t="shared" si="134"/>
        <v>2.7816083232633286E-5</v>
      </c>
      <c r="K778" s="3">
        <f t="shared" si="136"/>
        <v>2.7846585776067034E-5</v>
      </c>
      <c r="L778" s="79">
        <f t="shared" si="137"/>
        <v>9.2593611241136964E-2</v>
      </c>
    </row>
    <row r="779" spans="1:12">
      <c r="A779" s="4">
        <v>1.5529999999999999</v>
      </c>
      <c r="B779" s="4">
        <f t="shared" si="130"/>
        <v>1.2329999999999999</v>
      </c>
      <c r="C779" s="6">
        <f t="shared" si="131"/>
        <v>4.9709183437430973</v>
      </c>
      <c r="E779" s="4">
        <v>1.2330000000000001</v>
      </c>
      <c r="F779" s="72">
        <f t="shared" si="132"/>
        <v>5.4317180616740091</v>
      </c>
      <c r="G779" s="72">
        <f t="shared" si="133"/>
        <v>3.5821408920237134</v>
      </c>
      <c r="H779" s="73">
        <f t="shared" si="135"/>
        <v>2.7816083232630174E-2</v>
      </c>
      <c r="I779" s="73">
        <f t="shared" si="138"/>
        <v>2.7816083232627109E-5</v>
      </c>
      <c r="J779" s="73">
        <f t="shared" si="134"/>
        <v>2.7755223777003663E-5</v>
      </c>
      <c r="K779" s="3">
        <f t="shared" si="136"/>
        <v>2.7785653504815386E-5</v>
      </c>
      <c r="L779" s="79">
        <f t="shared" si="137"/>
        <v>9.2621396894641786E-2</v>
      </c>
    </row>
    <row r="780" spans="1:12">
      <c r="A780" s="4">
        <v>1.554</v>
      </c>
      <c r="B780" s="4">
        <f t="shared" ref="B780:B843" si="139">A780-$C$6</f>
        <v>1.234</v>
      </c>
      <c r="C780" s="6">
        <f t="shared" ref="C780:C843" si="140">2*$C$3/(A780-2*$C$6)*L780</f>
        <v>4.9669660462849183</v>
      </c>
      <c r="E780" s="4">
        <v>1.234</v>
      </c>
      <c r="F780" s="72">
        <f t="shared" ref="F780:F843" si="141">E780/$C$4</f>
        <v>5.4361233480176212</v>
      </c>
      <c r="G780" s="72">
        <f t="shared" ref="G780:G843" si="142">F780^$C$5</f>
        <v>3.5843312122889546</v>
      </c>
      <c r="H780" s="73">
        <f t="shared" si="135"/>
        <v>2.7755223777006718E-2</v>
      </c>
      <c r="I780" s="73">
        <f t="shared" si="138"/>
        <v>2.7755223777009826E-5</v>
      </c>
      <c r="J780" s="73">
        <f t="shared" si="134"/>
        <v>2.7694509568642222E-5</v>
      </c>
      <c r="K780" s="3">
        <f t="shared" si="136"/>
        <v>2.7724866672826022E-5</v>
      </c>
      <c r="L780" s="79">
        <f t="shared" si="137"/>
        <v>9.264912176131461E-2</v>
      </c>
    </row>
    <row r="781" spans="1:12">
      <c r="A781" s="4">
        <v>1.5549999999999999</v>
      </c>
      <c r="B781" s="4">
        <f t="shared" si="139"/>
        <v>1.2349999999999999</v>
      </c>
      <c r="C781" s="6">
        <f t="shared" si="140"/>
        <v>4.9630191402451933</v>
      </c>
      <c r="E781" s="4">
        <v>1.2350000000000001</v>
      </c>
      <c r="F781" s="72">
        <f t="shared" si="141"/>
        <v>5.4405286343612334</v>
      </c>
      <c r="G781" s="72">
        <f t="shared" si="142"/>
        <v>3.5865210959535885</v>
      </c>
      <c r="H781" s="73">
        <f t="shared" si="135"/>
        <v>2.7694509568639121E-2</v>
      </c>
      <c r="I781" s="73">
        <f t="shared" si="138"/>
        <v>2.7694509568636072E-5</v>
      </c>
      <c r="J781" s="73">
        <f t="shared" si="134"/>
        <v>2.7633940224668702E-5</v>
      </c>
      <c r="K781" s="3">
        <f t="shared" si="136"/>
        <v>2.7664224896652385E-5</v>
      </c>
      <c r="L781" s="79">
        <f t="shared" si="137"/>
        <v>9.2676785986211263E-2</v>
      </c>
    </row>
    <row r="782" spans="1:12">
      <c r="A782" s="4">
        <v>1.556</v>
      </c>
      <c r="B782" s="4">
        <f t="shared" si="139"/>
        <v>1.236</v>
      </c>
      <c r="C782" s="6">
        <f t="shared" si="140"/>
        <v>4.9590776157055236</v>
      </c>
      <c r="E782" s="4">
        <v>1.236</v>
      </c>
      <c r="F782" s="72">
        <f t="shared" si="141"/>
        <v>5.4449339207048455</v>
      </c>
      <c r="G782" s="72">
        <f t="shared" si="142"/>
        <v>3.5887105434580633</v>
      </c>
      <c r="H782" s="73">
        <f t="shared" si="135"/>
        <v>2.7633940224671746E-2</v>
      </c>
      <c r="I782" s="73">
        <f t="shared" si="138"/>
        <v>2.7633940224674838E-5</v>
      </c>
      <c r="J782" s="73">
        <f t="shared" si="134"/>
        <v>2.7573515363381014E-5</v>
      </c>
      <c r="K782" s="3">
        <f t="shared" si="136"/>
        <v>2.7603727794027924E-5</v>
      </c>
      <c r="L782" s="79">
        <f t="shared" si="137"/>
        <v>9.2704389714005297E-2</v>
      </c>
    </row>
    <row r="783" spans="1:12">
      <c r="A783" s="4">
        <v>1.5569999999999999</v>
      </c>
      <c r="B783" s="4">
        <f t="shared" si="139"/>
        <v>1.2369999999999999</v>
      </c>
      <c r="C783" s="6">
        <f t="shared" si="140"/>
        <v>4.955141462770408</v>
      </c>
      <c r="E783" s="4">
        <v>1.2370000000000001</v>
      </c>
      <c r="F783" s="72">
        <f t="shared" si="141"/>
        <v>5.4493392070484585</v>
      </c>
      <c r="G783" s="72">
        <f t="shared" si="142"/>
        <v>3.5908995552420229</v>
      </c>
      <c r="H783" s="73">
        <f t="shared" si="135"/>
        <v>2.7573515363377928E-2</v>
      </c>
      <c r="I783" s="73">
        <f t="shared" si="138"/>
        <v>2.7573515363374892E-5</v>
      </c>
      <c r="J783" s="73">
        <f t="shared" si="134"/>
        <v>2.7513234604153018E-5</v>
      </c>
      <c r="K783" s="3">
        <f t="shared" si="136"/>
        <v>2.7543374983763953E-5</v>
      </c>
      <c r="L783" s="79">
        <f t="shared" si="137"/>
        <v>9.2731933088989055E-2</v>
      </c>
    </row>
    <row r="784" spans="1:12">
      <c r="A784" s="4">
        <v>1.5580000000000001</v>
      </c>
      <c r="B784" s="4">
        <f t="shared" si="139"/>
        <v>1.238</v>
      </c>
      <c r="C784" s="6">
        <f t="shared" si="140"/>
        <v>4.9512106715671793</v>
      </c>
      <c r="E784" s="4">
        <v>1.238</v>
      </c>
      <c r="F784" s="72">
        <f t="shared" si="141"/>
        <v>5.4537444933920707</v>
      </c>
      <c r="G784" s="72">
        <f t="shared" si="142"/>
        <v>3.5930881317443144</v>
      </c>
      <c r="H784" s="73">
        <f t="shared" si="135"/>
        <v>2.7513234604156049E-2</v>
      </c>
      <c r="I784" s="73">
        <f t="shared" si="138"/>
        <v>2.7513234604159127E-5</v>
      </c>
      <c r="J784" s="73">
        <f t="shared" si="134"/>
        <v>2.7453097567528922E-5</v>
      </c>
      <c r="K784" s="3">
        <f t="shared" si="136"/>
        <v>2.7483166085844026E-5</v>
      </c>
      <c r="L784" s="79">
        <f t="shared" si="137"/>
        <v>9.2759416255074903E-2</v>
      </c>
    </row>
    <row r="785" spans="1:12">
      <c r="A785" s="4">
        <v>1.5589999999999999</v>
      </c>
      <c r="B785" s="4">
        <f t="shared" si="139"/>
        <v>1.2389999999999999</v>
      </c>
      <c r="C785" s="6">
        <f t="shared" si="140"/>
        <v>4.9472852322459362</v>
      </c>
      <c r="E785" s="4">
        <v>1.2390000000000001</v>
      </c>
      <c r="F785" s="72">
        <f t="shared" si="141"/>
        <v>5.4581497797356828</v>
      </c>
      <c r="G785" s="72">
        <f t="shared" si="142"/>
        <v>3.5952762734029888</v>
      </c>
      <c r="H785" s="73">
        <f t="shared" si="135"/>
        <v>2.7453097567525848E-2</v>
      </c>
      <c r="I785" s="73">
        <f t="shared" si="138"/>
        <v>2.7453097567522823E-5</v>
      </c>
      <c r="J785" s="73">
        <f t="shared" si="134"/>
        <v>2.7393103875121656E-5</v>
      </c>
      <c r="K785" s="3">
        <f t="shared" si="136"/>
        <v>2.7423100721322238E-5</v>
      </c>
      <c r="L785" s="79">
        <f t="shared" si="137"/>
        <v>9.2786839355796222E-2</v>
      </c>
    </row>
    <row r="786" spans="1:12">
      <c r="A786" s="4">
        <v>1.56</v>
      </c>
      <c r="B786" s="4">
        <f t="shared" si="139"/>
        <v>1.24</v>
      </c>
      <c r="C786" s="6">
        <f t="shared" si="140"/>
        <v>4.9433651349794818</v>
      </c>
      <c r="E786" s="4">
        <v>1.24</v>
      </c>
      <c r="F786" s="72">
        <f t="shared" si="141"/>
        <v>5.462555066079295</v>
      </c>
      <c r="G786" s="72">
        <f t="shared" si="142"/>
        <v>3.5974639806553026</v>
      </c>
      <c r="H786" s="73">
        <f t="shared" si="135"/>
        <v>2.7393103875124673E-2</v>
      </c>
      <c r="I786" s="73">
        <f t="shared" si="138"/>
        <v>2.7393103875127738E-5</v>
      </c>
      <c r="J786" s="73">
        <f t="shared" si="134"/>
        <v>2.7333253149706734E-5</v>
      </c>
      <c r="K786" s="3">
        <f t="shared" si="136"/>
        <v>2.7363178512417236E-5</v>
      </c>
      <c r="L786" s="79">
        <f t="shared" si="137"/>
        <v>9.2814202534308637E-2</v>
      </c>
    </row>
    <row r="787" spans="1:12">
      <c r="A787" s="4">
        <v>1.5609999999999999</v>
      </c>
      <c r="B787" s="4">
        <f t="shared" si="139"/>
        <v>1.2409999999999999</v>
      </c>
      <c r="C787" s="6">
        <f t="shared" si="140"/>
        <v>4.939450369963259</v>
      </c>
      <c r="E787" s="4">
        <v>1.2410000000000001</v>
      </c>
      <c r="F787" s="72">
        <f t="shared" si="141"/>
        <v>5.466960352422908</v>
      </c>
      <c r="G787" s="72">
        <f t="shared" si="142"/>
        <v>3.599651253937723</v>
      </c>
      <c r="H787" s="73">
        <f t="shared" si="135"/>
        <v>2.7333253149703675E-2</v>
      </c>
      <c r="I787" s="73">
        <f t="shared" si="138"/>
        <v>2.7333253149700666E-5</v>
      </c>
      <c r="J787" s="73">
        <f t="shared" si="134"/>
        <v>2.7273545015121322E-5</v>
      </c>
      <c r="K787" s="3">
        <f t="shared" si="136"/>
        <v>2.7303399082410994E-5</v>
      </c>
      <c r="L787" s="79">
        <f t="shared" si="137"/>
        <v>9.284150593339105E-2</v>
      </c>
    </row>
    <row r="788" spans="1:12">
      <c r="A788" s="4">
        <v>1.5620000000000001</v>
      </c>
      <c r="B788" s="4">
        <f t="shared" si="139"/>
        <v>1.242</v>
      </c>
      <c r="C788" s="6">
        <f t="shared" si="140"/>
        <v>4.9355409274152855</v>
      </c>
      <c r="E788" s="4">
        <v>1.242</v>
      </c>
      <c r="F788" s="72">
        <f t="shared" si="141"/>
        <v>5.4713656387665193</v>
      </c>
      <c r="G788" s="72">
        <f t="shared" si="142"/>
        <v>3.6018380936859224</v>
      </c>
      <c r="H788" s="73">
        <f t="shared" si="135"/>
        <v>2.7273545015124325E-2</v>
      </c>
      <c r="I788" s="73">
        <f t="shared" si="138"/>
        <v>2.7273545015127377E-5</v>
      </c>
      <c r="J788" s="73">
        <f t="shared" si="134"/>
        <v>2.7213979096357435E-5</v>
      </c>
      <c r="K788" s="3">
        <f t="shared" si="136"/>
        <v>2.7243762055742406E-5</v>
      </c>
      <c r="L788" s="79">
        <f t="shared" si="137"/>
        <v>9.2868749695446798E-2</v>
      </c>
    </row>
    <row r="789" spans="1:12">
      <c r="A789" s="4">
        <v>1.5629999999999999</v>
      </c>
      <c r="B789" s="4">
        <f t="shared" si="139"/>
        <v>1.2429999999999999</v>
      </c>
      <c r="C789" s="6">
        <f t="shared" si="140"/>
        <v>4.9316367975760897</v>
      </c>
      <c r="E789" s="4">
        <v>1.2430000000000001</v>
      </c>
      <c r="F789" s="72">
        <f t="shared" si="141"/>
        <v>5.4757709251101323</v>
      </c>
      <c r="G789" s="72">
        <f t="shared" si="142"/>
        <v>3.6040245003347917</v>
      </c>
      <c r="H789" s="73">
        <f t="shared" si="135"/>
        <v>2.7213979096354389E-2</v>
      </c>
      <c r="I789" s="73">
        <f t="shared" si="138"/>
        <v>2.721397909635139E-5</v>
      </c>
      <c r="J789" s="73">
        <f t="shared" si="134"/>
        <v>2.7154555019461635E-5</v>
      </c>
      <c r="K789" s="3">
        <f t="shared" si="136"/>
        <v>2.7184267057906513E-5</v>
      </c>
      <c r="L789" s="79">
        <f t="shared" si="137"/>
        <v>9.2895933962504701E-2</v>
      </c>
    </row>
    <row r="790" spans="1:12">
      <c r="A790" s="4">
        <v>1.5640000000000001</v>
      </c>
      <c r="B790" s="4">
        <f t="shared" si="139"/>
        <v>1.244</v>
      </c>
      <c r="C790" s="6">
        <f t="shared" si="140"/>
        <v>4.9277379707086499</v>
      </c>
      <c r="E790" s="4">
        <v>1.244</v>
      </c>
      <c r="F790" s="72">
        <f t="shared" si="141"/>
        <v>5.4801762114537445</v>
      </c>
      <c r="G790" s="72">
        <f t="shared" si="142"/>
        <v>3.6062104743184289</v>
      </c>
      <c r="H790" s="73">
        <f t="shared" si="135"/>
        <v>2.7154555019464625E-2</v>
      </c>
      <c r="I790" s="73">
        <f t="shared" si="138"/>
        <v>2.7154555019467663E-5</v>
      </c>
      <c r="J790" s="73">
        <f t="shared" si="134"/>
        <v>2.7095272411627775E-5</v>
      </c>
      <c r="K790" s="3">
        <f t="shared" si="136"/>
        <v>2.7124913715547719E-5</v>
      </c>
      <c r="L790" s="79">
        <f t="shared" si="137"/>
        <v>9.2923058876220252E-2</v>
      </c>
    </row>
    <row r="791" spans="1:12">
      <c r="A791" s="4">
        <v>1.5649999999999999</v>
      </c>
      <c r="B791" s="4">
        <f t="shared" si="139"/>
        <v>1.2449999999999999</v>
      </c>
      <c r="C791" s="6">
        <f t="shared" si="140"/>
        <v>4.923844437098329</v>
      </c>
      <c r="E791" s="4">
        <v>1.2450000000000001</v>
      </c>
      <c r="F791" s="72">
        <f t="shared" si="141"/>
        <v>5.4845814977973575</v>
      </c>
      <c r="G791" s="72">
        <f t="shared" si="142"/>
        <v>3.6083960160701549</v>
      </c>
      <c r="H791" s="73">
        <f t="shared" si="135"/>
        <v>2.7095272411624741E-2</v>
      </c>
      <c r="I791" s="73">
        <f t="shared" si="138"/>
        <v>2.7095272411621757E-5</v>
      </c>
      <c r="J791" s="73">
        <f t="shared" si="134"/>
        <v>2.7036130901097057E-5</v>
      </c>
      <c r="K791" s="3">
        <f t="shared" si="136"/>
        <v>2.7065701656359407E-5</v>
      </c>
      <c r="L791" s="79">
        <f t="shared" si="137"/>
        <v>9.2950124577876617E-2</v>
      </c>
    </row>
    <row r="792" spans="1:12">
      <c r="A792" s="4">
        <v>1.5660000000000001</v>
      </c>
      <c r="B792" s="4">
        <f t="shared" si="139"/>
        <v>1.246</v>
      </c>
      <c r="C792" s="6">
        <f t="shared" si="140"/>
        <v>4.9199561870528123</v>
      </c>
      <c r="E792" s="4">
        <v>1.246</v>
      </c>
      <c r="F792" s="72">
        <f t="shared" si="141"/>
        <v>5.4889867841409687</v>
      </c>
      <c r="G792" s="72">
        <f t="shared" si="142"/>
        <v>3.6105811260225047</v>
      </c>
      <c r="H792" s="73">
        <f t="shared" si="135"/>
        <v>2.7036130901100033E-2</v>
      </c>
      <c r="I792" s="73">
        <f t="shared" si="138"/>
        <v>2.7036130901103061E-5</v>
      </c>
      <c r="J792" s="73">
        <f t="shared" si="134"/>
        <v>2.6977130117250588E-5</v>
      </c>
      <c r="K792" s="3">
        <f t="shared" si="136"/>
        <v>2.7006630509176823E-5</v>
      </c>
      <c r="L792" s="79">
        <f t="shared" si="137"/>
        <v>9.2977131208385799E-2</v>
      </c>
    </row>
    <row r="793" spans="1:12">
      <c r="A793" s="4">
        <v>1.5669999999999999</v>
      </c>
      <c r="B793" s="4">
        <f t="shared" si="139"/>
        <v>1.2469999999999999</v>
      </c>
      <c r="C793" s="6">
        <f t="shared" si="140"/>
        <v>4.9160732109020433</v>
      </c>
      <c r="E793" s="4">
        <v>1.2470000000000001</v>
      </c>
      <c r="F793" s="72">
        <f t="shared" si="141"/>
        <v>5.4933920704845818</v>
      </c>
      <c r="G793" s="72">
        <f t="shared" si="142"/>
        <v>3.612765804607236</v>
      </c>
      <c r="H793" s="73">
        <f t="shared" si="135"/>
        <v>2.6977130117247568E-2</v>
      </c>
      <c r="I793" s="73">
        <f t="shared" si="138"/>
        <v>2.6977130117244598E-5</v>
      </c>
      <c r="J793" s="73">
        <f t="shared" si="134"/>
        <v>2.6918269690509683E-5</v>
      </c>
      <c r="K793" s="3">
        <f t="shared" si="136"/>
        <v>2.6947699903877142E-5</v>
      </c>
      <c r="L793" s="79">
        <f t="shared" si="137"/>
        <v>9.300407890828967E-2</v>
      </c>
    </row>
    <row r="794" spans="1:12">
      <c r="A794" s="4">
        <v>1.5680000000000001</v>
      </c>
      <c r="B794" s="4">
        <f t="shared" si="139"/>
        <v>1.248</v>
      </c>
      <c r="C794" s="6">
        <f t="shared" si="140"/>
        <v>4.9121954989981633</v>
      </c>
      <c r="E794" s="4">
        <v>1.248</v>
      </c>
      <c r="F794" s="72">
        <f t="shared" si="141"/>
        <v>5.4977973568281939</v>
      </c>
      <c r="G794" s="72">
        <f t="shared" si="142"/>
        <v>3.614950052255328</v>
      </c>
      <c r="H794" s="73">
        <f t="shared" si="135"/>
        <v>2.6918269690512649E-2</v>
      </c>
      <c r="I794" s="73">
        <f t="shared" si="138"/>
        <v>2.6918269690515659E-5</v>
      </c>
      <c r="J794" s="73">
        <f t="shared" si="134"/>
        <v>2.6859549252428215E-5</v>
      </c>
      <c r="K794" s="3">
        <f t="shared" si="136"/>
        <v>2.6888909471471939E-5</v>
      </c>
      <c r="L794" s="79">
        <f t="shared" si="137"/>
        <v>9.3030967817761143E-2</v>
      </c>
    </row>
    <row r="795" spans="1:12">
      <c r="A795" s="4">
        <v>1.569</v>
      </c>
      <c r="B795" s="4">
        <f t="shared" si="139"/>
        <v>1.2489999999999999</v>
      </c>
      <c r="C795" s="6">
        <f t="shared" si="140"/>
        <v>4.90832304171545</v>
      </c>
      <c r="E795" s="4">
        <v>1.2490000000000001</v>
      </c>
      <c r="F795" s="72">
        <f t="shared" si="141"/>
        <v>5.5022026431718061</v>
      </c>
      <c r="G795" s="72">
        <f t="shared" si="142"/>
        <v>3.6171338693969828</v>
      </c>
      <c r="H795" s="73">
        <f t="shared" si="135"/>
        <v>2.6859549252425209E-2</v>
      </c>
      <c r="I795" s="73">
        <f t="shared" si="138"/>
        <v>2.6859549252422252E-5</v>
      </c>
      <c r="J795" s="73">
        <f t="shared" si="134"/>
        <v>2.6800968435593119E-5</v>
      </c>
      <c r="K795" s="3">
        <f t="shared" si="136"/>
        <v>2.6830258844007686E-5</v>
      </c>
      <c r="L795" s="79">
        <f t="shared" si="137"/>
        <v>9.305779807660515E-2</v>
      </c>
    </row>
    <row r="796" spans="1:12">
      <c r="A796" s="4">
        <v>1.57</v>
      </c>
      <c r="B796" s="4">
        <f t="shared" si="139"/>
        <v>1.25</v>
      </c>
      <c r="C796" s="6">
        <f t="shared" si="140"/>
        <v>4.9044558294502476</v>
      </c>
      <c r="E796" s="4">
        <v>1.25</v>
      </c>
      <c r="F796" s="72">
        <f t="shared" si="141"/>
        <v>5.5066079295154182</v>
      </c>
      <c r="G796" s="72">
        <f t="shared" si="142"/>
        <v>3.6193172564616334</v>
      </c>
      <c r="H796" s="73">
        <f t="shared" si="135"/>
        <v>2.6800968435596071E-2</v>
      </c>
      <c r="I796" s="73">
        <f t="shared" si="138"/>
        <v>2.6800968435593119E-5</v>
      </c>
      <c r="J796" s="73">
        <f t="shared" si="134"/>
        <v>2.6742526873710648E-5</v>
      </c>
      <c r="K796" s="3">
        <f t="shared" si="136"/>
        <v>2.6771747654651885E-5</v>
      </c>
      <c r="L796" s="79">
        <f t="shared" si="137"/>
        <v>9.3084569824259805E-2</v>
      </c>
    </row>
    <row r="797" spans="1:12">
      <c r="A797" s="4">
        <v>1.571</v>
      </c>
      <c r="B797" s="4">
        <f t="shared" si="139"/>
        <v>1.2509999999999999</v>
      </c>
      <c r="C797" s="6">
        <f t="shared" si="140"/>
        <v>4.9005938526209176</v>
      </c>
      <c r="E797" s="4">
        <v>1.2509999999999999</v>
      </c>
      <c r="F797" s="72">
        <f t="shared" si="141"/>
        <v>5.5110132158590304</v>
      </c>
      <c r="G797" s="72">
        <f t="shared" si="142"/>
        <v>3.6215002138779364</v>
      </c>
      <c r="H797" s="73">
        <f t="shared" si="135"/>
        <v>2.6742526873713594E-2</v>
      </c>
      <c r="I797" s="73">
        <f t="shared" si="138"/>
        <v>2.6742526873716587E-5</v>
      </c>
      <c r="J797" s="73">
        <f t="shared" si="134"/>
        <v>2.6684224201542881E-5</v>
      </c>
      <c r="K797" s="3">
        <f t="shared" si="136"/>
        <v>2.6713375537629734E-5</v>
      </c>
      <c r="L797" s="79">
        <f t="shared" si="137"/>
        <v>9.3111283199797432E-2</v>
      </c>
    </row>
    <row r="798" spans="1:12">
      <c r="A798" s="4">
        <v>1.5720000000000001</v>
      </c>
      <c r="B798" s="4">
        <f t="shared" si="139"/>
        <v>1.252</v>
      </c>
      <c r="C798" s="6">
        <f t="shared" si="140"/>
        <v>4.8967371016677657</v>
      </c>
      <c r="E798" s="4">
        <v>1.252</v>
      </c>
      <c r="F798" s="72">
        <f t="shared" si="141"/>
        <v>5.5154185022026434</v>
      </c>
      <c r="G798" s="72">
        <f t="shared" si="142"/>
        <v>3.623682742073782</v>
      </c>
      <c r="H798" s="73">
        <f t="shared" si="135"/>
        <v>2.6684224201539895E-2</v>
      </c>
      <c r="I798" s="73">
        <f t="shared" si="138"/>
        <v>2.6684224201536958E-5</v>
      </c>
      <c r="J798" s="73">
        <f t="shared" si="134"/>
        <v>2.6626060054904533E-5</v>
      </c>
      <c r="K798" s="3">
        <f t="shared" si="136"/>
        <v>2.6655142128220747E-5</v>
      </c>
      <c r="L798" s="79">
        <f t="shared" si="137"/>
        <v>9.3137938341925658E-2</v>
      </c>
    </row>
    <row r="799" spans="1:12">
      <c r="A799" s="4">
        <v>1.573</v>
      </c>
      <c r="B799" s="4">
        <f t="shared" si="139"/>
        <v>1.2529999999999999</v>
      </c>
      <c r="C799" s="6">
        <f t="shared" si="140"/>
        <v>4.8928855670529856</v>
      </c>
      <c r="E799" s="4">
        <v>1.2529999999999999</v>
      </c>
      <c r="F799" s="72">
        <f t="shared" si="141"/>
        <v>5.5198237885462547</v>
      </c>
      <c r="G799" s="72">
        <f t="shared" si="142"/>
        <v>3.62586484147629</v>
      </c>
      <c r="H799" s="73">
        <f t="shared" si="135"/>
        <v>2.6626060054907464E-2</v>
      </c>
      <c r="I799" s="73">
        <f t="shared" si="138"/>
        <v>2.6626060054910445E-5</v>
      </c>
      <c r="J799" s="73">
        <f t="shared" si="134"/>
        <v>2.6568034070718347E-5</v>
      </c>
      <c r="K799" s="3">
        <f t="shared" si="136"/>
        <v>2.6597047062814396E-5</v>
      </c>
      <c r="L799" s="79">
        <f t="shared" si="137"/>
        <v>9.3164535388988473E-2</v>
      </c>
    </row>
    <row r="800" spans="1:12">
      <c r="A800" s="4">
        <v>1.5740000000000001</v>
      </c>
      <c r="B800" s="4">
        <f t="shared" si="139"/>
        <v>1.254</v>
      </c>
      <c r="C800" s="6">
        <f t="shared" si="140"/>
        <v>4.8890392392605966</v>
      </c>
      <c r="E800" s="4">
        <v>1.254</v>
      </c>
      <c r="F800" s="72">
        <f t="shared" si="141"/>
        <v>5.5242290748898677</v>
      </c>
      <c r="G800" s="72">
        <f t="shared" si="142"/>
        <v>3.6280465125118195</v>
      </c>
      <c r="H800" s="73">
        <f t="shared" si="135"/>
        <v>2.6568034070715375E-2</v>
      </c>
      <c r="I800" s="73">
        <f t="shared" si="138"/>
        <v>2.6568034070712448E-5</v>
      </c>
      <c r="J800" s="73">
        <f t="shared" si="134"/>
        <v>2.6510145886923176E-5</v>
      </c>
      <c r="K800" s="3">
        <f t="shared" si="136"/>
        <v>2.6539089978817811E-5</v>
      </c>
      <c r="L800" s="79">
        <f t="shared" si="137"/>
        <v>9.3191074478967295E-2</v>
      </c>
    </row>
    <row r="801" spans="1:12">
      <c r="A801" s="4">
        <v>1.575</v>
      </c>
      <c r="B801" s="4">
        <f t="shared" si="139"/>
        <v>1.2549999999999999</v>
      </c>
      <c r="C801" s="6">
        <f t="shared" si="140"/>
        <v>4.8851981087963852</v>
      </c>
      <c r="E801" s="4">
        <v>1.2549999999999999</v>
      </c>
      <c r="F801" s="72">
        <f t="shared" si="141"/>
        <v>5.5286343612334798</v>
      </c>
      <c r="G801" s="72">
        <f t="shared" si="142"/>
        <v>3.6302277556059601</v>
      </c>
      <c r="H801" s="73">
        <f t="shared" si="135"/>
        <v>2.6510145886926097E-2</v>
      </c>
      <c r="I801" s="73">
        <f t="shared" si="138"/>
        <v>2.6510145886929065E-5</v>
      </c>
      <c r="J801" s="73">
        <f t="shared" si="134"/>
        <v>2.6452395142564597E-5</v>
      </c>
      <c r="K801" s="3">
        <f t="shared" si="136"/>
        <v>2.6481270514746833E-5</v>
      </c>
      <c r="L801" s="79">
        <f t="shared" si="137"/>
        <v>9.3217555749482039E-2</v>
      </c>
    </row>
    <row r="802" spans="1:12">
      <c r="A802" s="4">
        <v>1.5760000000000001</v>
      </c>
      <c r="B802" s="4">
        <f t="shared" si="139"/>
        <v>1.256</v>
      </c>
      <c r="C802" s="6">
        <f t="shared" si="140"/>
        <v>4.8813621661878379</v>
      </c>
      <c r="E802" s="4">
        <v>1.256</v>
      </c>
      <c r="F802" s="72">
        <f t="shared" si="141"/>
        <v>5.533039647577092</v>
      </c>
      <c r="G802" s="72">
        <f t="shared" si="142"/>
        <v>3.6324085711835452</v>
      </c>
      <c r="H802" s="73">
        <f t="shared" si="135"/>
        <v>2.6452395142561636E-2</v>
      </c>
      <c r="I802" s="73">
        <f t="shared" si="138"/>
        <v>2.6452395142558722E-5</v>
      </c>
      <c r="J802" s="73">
        <f t="shared" si="134"/>
        <v>2.6394781477697378E-5</v>
      </c>
      <c r="K802" s="3">
        <f t="shared" si="136"/>
        <v>2.6423588310128052E-5</v>
      </c>
      <c r="L802" s="79">
        <f t="shared" si="137"/>
        <v>9.3243979337792174E-2</v>
      </c>
    </row>
    <row r="803" spans="1:12">
      <c r="A803" s="4">
        <v>1.577</v>
      </c>
      <c r="B803" s="4">
        <f t="shared" si="139"/>
        <v>1.2569999999999999</v>
      </c>
      <c r="C803" s="6">
        <f t="shared" si="140"/>
        <v>4.8775314019840881</v>
      </c>
      <c r="E803" s="4">
        <v>1.2569999999999999</v>
      </c>
      <c r="F803" s="72">
        <f t="shared" si="141"/>
        <v>5.5374449339207041</v>
      </c>
      <c r="G803" s="72">
        <f t="shared" si="142"/>
        <v>3.6345889596686445</v>
      </c>
      <c r="H803" s="73">
        <f t="shared" si="135"/>
        <v>2.6394781477700285E-2</v>
      </c>
      <c r="I803" s="73">
        <f t="shared" si="138"/>
        <v>2.639478147770324E-5</v>
      </c>
      <c r="J803" s="73">
        <f t="shared" si="134"/>
        <v>2.6337304533475957E-5</v>
      </c>
      <c r="K803" s="3">
        <f t="shared" si="136"/>
        <v>2.63660430055896E-5</v>
      </c>
      <c r="L803" s="79">
        <f t="shared" si="137"/>
        <v>9.3270345380797759E-2</v>
      </c>
    </row>
    <row r="804" spans="1:12">
      <c r="A804" s="4">
        <v>1.5780000000000001</v>
      </c>
      <c r="B804" s="4">
        <f t="shared" si="139"/>
        <v>1.258</v>
      </c>
      <c r="C804" s="6">
        <f t="shared" si="140"/>
        <v>4.8737058067558481</v>
      </c>
      <c r="E804" s="4">
        <v>1.258</v>
      </c>
      <c r="F804" s="72">
        <f t="shared" si="141"/>
        <v>5.5418502202643172</v>
      </c>
      <c r="G804" s="72">
        <f t="shared" si="142"/>
        <v>3.6367689214845713</v>
      </c>
      <c r="H804" s="73">
        <f t="shared" si="135"/>
        <v>2.6337304533473008E-2</v>
      </c>
      <c r="I804" s="73">
        <f t="shared" si="138"/>
        <v>2.6337304533470105E-5</v>
      </c>
      <c r="J804" s="73">
        <f t="shared" si="134"/>
        <v>2.6279963952057018E-5</v>
      </c>
      <c r="K804" s="3">
        <f t="shared" si="136"/>
        <v>2.630863424276356E-5</v>
      </c>
      <c r="L804" s="79">
        <f t="shared" si="137"/>
        <v>9.3296654015040517E-2</v>
      </c>
    </row>
    <row r="805" spans="1:12">
      <c r="A805" s="4">
        <v>1.579</v>
      </c>
      <c r="B805" s="4">
        <f t="shared" si="139"/>
        <v>1.2589999999999999</v>
      </c>
      <c r="C805" s="6">
        <f t="shared" si="140"/>
        <v>4.8698853710953562</v>
      </c>
      <c r="E805" s="4">
        <v>1.2589999999999999</v>
      </c>
      <c r="F805" s="72">
        <f t="shared" si="141"/>
        <v>5.5462555066079293</v>
      </c>
      <c r="G805" s="72">
        <f t="shared" si="142"/>
        <v>3.6389484570538859</v>
      </c>
      <c r="H805" s="73">
        <f t="shared" si="135"/>
        <v>2.6279963952059913E-2</v>
      </c>
      <c r="I805" s="73">
        <f t="shared" si="138"/>
        <v>2.6279963952062855E-5</v>
      </c>
      <c r="J805" s="73">
        <f t="shared" si="134"/>
        <v>2.6222759376689941E-5</v>
      </c>
      <c r="K805" s="3">
        <f t="shared" si="136"/>
        <v>2.6251361664376398E-5</v>
      </c>
      <c r="L805" s="79">
        <f t="shared" si="137"/>
        <v>9.3322905376704887E-2</v>
      </c>
    </row>
    <row r="806" spans="1:12">
      <c r="A806" s="4">
        <v>1.58</v>
      </c>
      <c r="B806" s="4">
        <f t="shared" si="139"/>
        <v>1.26</v>
      </c>
      <c r="C806" s="6">
        <f t="shared" si="140"/>
        <v>4.866070085616311</v>
      </c>
      <c r="E806" s="4">
        <v>1.26</v>
      </c>
      <c r="F806" s="72">
        <f t="shared" si="141"/>
        <v>5.5506607929515415</v>
      </c>
      <c r="G806" s="72">
        <f t="shared" si="142"/>
        <v>3.6411275667983896</v>
      </c>
      <c r="H806" s="73">
        <f t="shared" si="135"/>
        <v>2.6222759376687006E-2</v>
      </c>
      <c r="I806" s="73">
        <f t="shared" si="138"/>
        <v>2.6222759376684117E-5</v>
      </c>
      <c r="J806" s="73">
        <f t="shared" si="134"/>
        <v>2.6165690451619585E-5</v>
      </c>
      <c r="K806" s="3">
        <f t="shared" si="136"/>
        <v>2.6194224914151851E-5</v>
      </c>
      <c r="L806" s="79">
        <f t="shared" si="137"/>
        <v>9.3349099601619037E-2</v>
      </c>
    </row>
    <row r="807" spans="1:12">
      <c r="A807" s="4">
        <v>1.581</v>
      </c>
      <c r="B807" s="4">
        <f t="shared" si="139"/>
        <v>1.2609999999999999</v>
      </c>
      <c r="C807" s="6">
        <f t="shared" si="140"/>
        <v>4.8622599409538161</v>
      </c>
      <c r="E807" s="4">
        <v>1.2609999999999999</v>
      </c>
      <c r="F807" s="72">
        <f t="shared" si="141"/>
        <v>5.5550660792951536</v>
      </c>
      <c r="G807" s="72">
        <f t="shared" si="142"/>
        <v>3.6433062511391361</v>
      </c>
      <c r="H807" s="73">
        <f t="shared" si="135"/>
        <v>2.6165690451622467E-2</v>
      </c>
      <c r="I807" s="73">
        <f t="shared" si="138"/>
        <v>2.6165690451625396E-5</v>
      </c>
      <c r="J807" s="73">
        <f t="shared" si="134"/>
        <v>2.6108756822176274E-5</v>
      </c>
      <c r="K807" s="3">
        <f t="shared" si="136"/>
        <v>2.6137223636900835E-5</v>
      </c>
      <c r="L807" s="79">
        <f t="shared" si="137"/>
        <v>9.3375236825255933E-2</v>
      </c>
    </row>
    <row r="808" spans="1:12">
      <c r="A808" s="4">
        <v>1.5820000000000001</v>
      </c>
      <c r="B808" s="4">
        <f t="shared" si="139"/>
        <v>1.262</v>
      </c>
      <c r="C808" s="6">
        <f t="shared" si="140"/>
        <v>4.8584549277643134</v>
      </c>
      <c r="E808" s="4">
        <v>1.262</v>
      </c>
      <c r="F808" s="72">
        <f t="shared" si="141"/>
        <v>5.5594713656387666</v>
      </c>
      <c r="G808" s="72">
        <f t="shared" si="142"/>
        <v>3.6454845104964293</v>
      </c>
      <c r="H808" s="73">
        <f t="shared" si="135"/>
        <v>2.6108756822173351E-2</v>
      </c>
      <c r="I808" s="73">
        <f t="shared" si="138"/>
        <v>2.6108756822170476E-5</v>
      </c>
      <c r="J808" s="73">
        <f t="shared" si="134"/>
        <v>2.6051958134679386E-5</v>
      </c>
      <c r="K808" s="3">
        <f t="shared" si="136"/>
        <v>2.6080357478424931E-5</v>
      </c>
      <c r="L808" s="79">
        <f t="shared" si="137"/>
        <v>9.3401317182734353E-2</v>
      </c>
    </row>
    <row r="809" spans="1:12">
      <c r="A809" s="4">
        <v>1.583</v>
      </c>
      <c r="B809" s="4">
        <f t="shared" si="139"/>
        <v>1.2629999999999999</v>
      </c>
      <c r="C809" s="6">
        <f t="shared" si="140"/>
        <v>4.854655036725533</v>
      </c>
      <c r="E809" s="4">
        <v>1.2629999999999999</v>
      </c>
      <c r="F809" s="72">
        <f t="shared" si="141"/>
        <v>5.5638766519823779</v>
      </c>
      <c r="G809" s="72">
        <f t="shared" si="142"/>
        <v>3.6476623452898207</v>
      </c>
      <c r="H809" s="73">
        <f t="shared" si="135"/>
        <v>2.6051958134682255E-2</v>
      </c>
      <c r="I809" s="73">
        <f t="shared" si="138"/>
        <v>2.605195813468517E-5</v>
      </c>
      <c r="J809" s="73">
        <f t="shared" si="134"/>
        <v>2.5995294036526566E-5</v>
      </c>
      <c r="K809" s="3">
        <f t="shared" si="136"/>
        <v>2.602362608560587E-5</v>
      </c>
      <c r="L809" s="79">
        <f t="shared" si="137"/>
        <v>9.3427340808819953E-2</v>
      </c>
    </row>
    <row r="810" spans="1:12">
      <c r="A810" s="4">
        <v>1.5840000000000001</v>
      </c>
      <c r="B810" s="4">
        <f t="shared" si="139"/>
        <v>1.264</v>
      </c>
      <c r="C810" s="6">
        <f t="shared" si="140"/>
        <v>4.850860258536426</v>
      </c>
      <c r="E810" s="4">
        <v>1.264</v>
      </c>
      <c r="F810" s="72">
        <f t="shared" si="141"/>
        <v>5.5682819383259909</v>
      </c>
      <c r="G810" s="72">
        <f t="shared" si="142"/>
        <v>3.6498397559381215</v>
      </c>
      <c r="H810" s="73">
        <f t="shared" si="135"/>
        <v>2.5995294036523658E-2</v>
      </c>
      <c r="I810" s="73">
        <f t="shared" si="138"/>
        <v>2.5995294036520796E-5</v>
      </c>
      <c r="J810" s="73">
        <f t="shared" si="134"/>
        <v>2.593876417609786E-5</v>
      </c>
      <c r="K810" s="3">
        <f t="shared" si="136"/>
        <v>2.5967029106309326E-5</v>
      </c>
      <c r="L810" s="79">
        <f t="shared" si="137"/>
        <v>9.3453307837926256E-2</v>
      </c>
    </row>
    <row r="811" spans="1:12">
      <c r="A811" s="4">
        <v>1.585</v>
      </c>
      <c r="B811" s="4">
        <f t="shared" si="139"/>
        <v>1.2649999999999999</v>
      </c>
      <c r="C811" s="6">
        <f t="shared" si="140"/>
        <v>4.8470705839171124</v>
      </c>
      <c r="E811" s="4">
        <v>1.2649999999999999</v>
      </c>
      <c r="F811" s="72">
        <f t="shared" si="141"/>
        <v>5.5726872246696031</v>
      </c>
      <c r="G811" s="72">
        <f t="shared" si="142"/>
        <v>3.6520167428593964</v>
      </c>
      <c r="H811" s="73">
        <f t="shared" si="135"/>
        <v>2.5938764176100717E-2</v>
      </c>
      <c r="I811" s="73">
        <f t="shared" si="138"/>
        <v>2.5938764176103619E-5</v>
      </c>
      <c r="J811" s="73">
        <f t="shared" si="134"/>
        <v>2.5882368202844784E-5</v>
      </c>
      <c r="K811" s="3">
        <f t="shared" si="136"/>
        <v>2.5910566189474202E-5</v>
      </c>
      <c r="L811" s="79">
        <f t="shared" si="137"/>
        <v>9.347921840411573E-2</v>
      </c>
    </row>
    <row r="812" spans="1:12">
      <c r="A812" s="4">
        <v>1.5860000000000001</v>
      </c>
      <c r="B812" s="4">
        <f t="shared" si="139"/>
        <v>1.266</v>
      </c>
      <c r="C812" s="6">
        <f t="shared" si="140"/>
        <v>4.8432860036088128</v>
      </c>
      <c r="E812" s="4">
        <v>1.266</v>
      </c>
      <c r="F812" s="72">
        <f t="shared" si="141"/>
        <v>5.5770925110132161</v>
      </c>
      <c r="G812" s="72">
        <f t="shared" si="142"/>
        <v>3.6541933064709653</v>
      </c>
      <c r="H812" s="73">
        <f t="shared" si="135"/>
        <v>2.5882368202841888E-2</v>
      </c>
      <c r="I812" s="73">
        <f t="shared" si="138"/>
        <v>2.5882368202839038E-5</v>
      </c>
      <c r="J812" s="73">
        <f t="shared" si="134"/>
        <v>2.5826105767194573E-5</v>
      </c>
      <c r="K812" s="3">
        <f t="shared" si="136"/>
        <v>2.5854236985016806E-5</v>
      </c>
      <c r="L812" s="79">
        <f t="shared" si="137"/>
        <v>9.350507264110075E-2</v>
      </c>
    </row>
    <row r="813" spans="1:12">
      <c r="A813" s="4">
        <v>1.587</v>
      </c>
      <c r="B813" s="4">
        <f t="shared" si="139"/>
        <v>1.2669999999999999</v>
      </c>
      <c r="C813" s="6">
        <f t="shared" si="140"/>
        <v>4.8395065083738</v>
      </c>
      <c r="E813" s="4">
        <v>1.2669999999999999</v>
      </c>
      <c r="F813" s="72">
        <f t="shared" si="141"/>
        <v>5.5814977973568274</v>
      </c>
      <c r="G813" s="72">
        <f t="shared" si="142"/>
        <v>3.656369447189411</v>
      </c>
      <c r="H813" s="73">
        <f t="shared" si="135"/>
        <v>2.5826105767197419E-2</v>
      </c>
      <c r="I813" s="73">
        <f t="shared" si="138"/>
        <v>2.5826105767200309E-5</v>
      </c>
      <c r="J813" s="73">
        <f t="shared" si="134"/>
        <v>2.5769976520638894E-5</v>
      </c>
      <c r="K813" s="3">
        <f t="shared" si="136"/>
        <v>2.5798041143919603E-5</v>
      </c>
      <c r="L813" s="79">
        <f t="shared" si="137"/>
        <v>9.3530870682244666E-2</v>
      </c>
    </row>
    <row r="814" spans="1:12">
      <c r="A814" s="4">
        <v>1.5880000000000001</v>
      </c>
      <c r="B814" s="4">
        <f t="shared" si="139"/>
        <v>1.268</v>
      </c>
      <c r="C814" s="6">
        <f t="shared" si="140"/>
        <v>4.8357320889953339</v>
      </c>
      <c r="E814" s="4">
        <v>1.268</v>
      </c>
      <c r="F814" s="72">
        <f t="shared" si="141"/>
        <v>5.5859030837004404</v>
      </c>
      <c r="G814" s="72">
        <f t="shared" si="142"/>
        <v>3.6585451654305792</v>
      </c>
      <c r="H814" s="73">
        <f t="shared" si="135"/>
        <v>2.576997652063601E-2</v>
      </c>
      <c r="I814" s="73">
        <f t="shared" si="138"/>
        <v>2.5769976520633172E-5</v>
      </c>
      <c r="J814" s="73">
        <f t="shared" si="134"/>
        <v>2.5713980115638815E-5</v>
      </c>
      <c r="K814" s="3">
        <f t="shared" si="136"/>
        <v>2.5741978318135992E-5</v>
      </c>
      <c r="L814" s="79">
        <f t="shared" si="137"/>
        <v>9.3556612660562796E-2</v>
      </c>
    </row>
    <row r="815" spans="1:12">
      <c r="A815" s="4">
        <v>1.589</v>
      </c>
      <c r="B815" s="4">
        <f t="shared" si="139"/>
        <v>1.2689999999999999</v>
      </c>
      <c r="C815" s="6">
        <f t="shared" si="140"/>
        <v>4.8319627362776085</v>
      </c>
      <c r="E815" s="4">
        <v>1.2689999999999999</v>
      </c>
      <c r="F815" s="72">
        <f t="shared" si="141"/>
        <v>5.5903083700440526</v>
      </c>
      <c r="G815" s="72">
        <f t="shared" si="142"/>
        <v>3.6607204616095737</v>
      </c>
      <c r="H815" s="73">
        <f t="shared" si="135"/>
        <v>2.5713980115641646E-2</v>
      </c>
      <c r="I815" s="73">
        <f t="shared" si="138"/>
        <v>2.5713980115644524E-5</v>
      </c>
      <c r="J815" s="73">
        <f t="shared" si="134"/>
        <v>2.5658116205712859E-5</v>
      </c>
      <c r="K815" s="3">
        <f t="shared" si="136"/>
        <v>2.568604816067869E-5</v>
      </c>
      <c r="L815" s="79">
        <f t="shared" si="137"/>
        <v>9.3582298708723477E-2</v>
      </c>
    </row>
    <row r="816" spans="1:12">
      <c r="A816" s="4">
        <v>1.59</v>
      </c>
      <c r="B816" s="4">
        <f t="shared" si="139"/>
        <v>1.27</v>
      </c>
      <c r="C816" s="6">
        <f t="shared" si="140"/>
        <v>4.8281984410456849</v>
      </c>
      <c r="E816" s="4">
        <v>1.27</v>
      </c>
      <c r="F816" s="72">
        <f t="shared" si="141"/>
        <v>5.5947136563876647</v>
      </c>
      <c r="G816" s="72">
        <f t="shared" si="142"/>
        <v>3.6628953361407692</v>
      </c>
      <c r="H816" s="73">
        <f t="shared" si="135"/>
        <v>2.5658116205709989E-2</v>
      </c>
      <c r="I816" s="73">
        <f t="shared" si="138"/>
        <v>2.5658116205707164E-5</v>
      </c>
      <c r="J816" s="73">
        <f t="shared" si="134"/>
        <v>2.560238444534245E-5</v>
      </c>
      <c r="K816" s="3">
        <f t="shared" si="136"/>
        <v>2.5630250325524805E-5</v>
      </c>
      <c r="L816" s="79">
        <f t="shared" si="137"/>
        <v>9.3607928959049E-2</v>
      </c>
    </row>
    <row r="817" spans="1:12">
      <c r="A817" s="4">
        <v>1.591</v>
      </c>
      <c r="B817" s="4">
        <f t="shared" si="139"/>
        <v>1.2709999999999999</v>
      </c>
      <c r="C817" s="6">
        <f t="shared" si="140"/>
        <v>4.8244391941454454</v>
      </c>
      <c r="E817" s="4">
        <v>1.2709999999999999</v>
      </c>
      <c r="F817" s="72">
        <f t="shared" si="141"/>
        <v>5.5991189427312769</v>
      </c>
      <c r="G817" s="72">
        <f t="shared" si="142"/>
        <v>3.6650697894378044</v>
      </c>
      <c r="H817" s="73">
        <f t="shared" si="135"/>
        <v>2.560238444534527E-2</v>
      </c>
      <c r="I817" s="73">
        <f t="shared" si="138"/>
        <v>2.5602384445348135E-5</v>
      </c>
      <c r="J817" s="73">
        <f t="shared" si="134"/>
        <v>2.5546784490059701E-5</v>
      </c>
      <c r="K817" s="3">
        <f t="shared" si="136"/>
        <v>2.557458446770392E-5</v>
      </c>
      <c r="L817" s="79">
        <f t="shared" si="137"/>
        <v>9.3633503543516711E-2</v>
      </c>
    </row>
    <row r="818" spans="1:12">
      <c r="A818" s="4">
        <v>1.5920000000000001</v>
      </c>
      <c r="B818" s="4">
        <f t="shared" si="139"/>
        <v>1.272</v>
      </c>
      <c r="C818" s="6">
        <f t="shared" si="140"/>
        <v>4.8206849864435251</v>
      </c>
      <c r="E818" s="4">
        <v>1.272</v>
      </c>
      <c r="F818" s="72">
        <f t="shared" si="141"/>
        <v>5.6035242290748899</v>
      </c>
      <c r="G818" s="72">
        <f t="shared" si="142"/>
        <v>3.6672438219135888</v>
      </c>
      <c r="H818" s="73">
        <f t="shared" si="135"/>
        <v>2.5546784490056842E-2</v>
      </c>
      <c r="I818" s="73">
        <f t="shared" si="138"/>
        <v>2.5546784490054029E-5</v>
      </c>
      <c r="J818" s="73">
        <f t="shared" si="134"/>
        <v>2.5491315996353189E-5</v>
      </c>
      <c r="K818" s="3">
        <f t="shared" si="136"/>
        <v>2.5519050243203611E-5</v>
      </c>
      <c r="L818" s="79">
        <f t="shared" si="137"/>
        <v>9.3659022593759911E-2</v>
      </c>
    </row>
    <row r="819" spans="1:12">
      <c r="A819" s="4">
        <v>1.593</v>
      </c>
      <c r="B819" s="4">
        <f t="shared" si="139"/>
        <v>1.2729999999999999</v>
      </c>
      <c r="C819" s="6">
        <f t="shared" si="140"/>
        <v>4.8169358088272611</v>
      </c>
      <c r="E819" s="4">
        <v>1.2729999999999999</v>
      </c>
      <c r="F819" s="72">
        <f t="shared" si="141"/>
        <v>5.607929515418502</v>
      </c>
      <c r="G819" s="72">
        <f t="shared" si="142"/>
        <v>3.6694174339803007</v>
      </c>
      <c r="H819" s="73">
        <f t="shared" si="135"/>
        <v>2.5491315996355998E-2</v>
      </c>
      <c r="I819" s="73">
        <f t="shared" si="138"/>
        <v>2.5491315996358851E-5</v>
      </c>
      <c r="J819" s="73">
        <f t="shared" si="134"/>
        <v>2.5435978621755382E-5</v>
      </c>
      <c r="K819" s="3">
        <f t="shared" si="136"/>
        <v>2.5463647309057115E-5</v>
      </c>
      <c r="L819" s="79">
        <f t="shared" si="137"/>
        <v>9.3684486241068968E-2</v>
      </c>
    </row>
    <row r="820" spans="1:12">
      <c r="A820" s="4">
        <v>1.5940000000000001</v>
      </c>
      <c r="B820" s="4">
        <f t="shared" si="139"/>
        <v>1.274</v>
      </c>
      <c r="C820" s="6">
        <f t="shared" si="140"/>
        <v>4.8131916522046314</v>
      </c>
      <c r="E820" s="4">
        <v>1.274</v>
      </c>
      <c r="F820" s="72">
        <f t="shared" si="141"/>
        <v>5.6123348017621142</v>
      </c>
      <c r="G820" s="72">
        <f t="shared" si="142"/>
        <v>3.6715906260493947</v>
      </c>
      <c r="H820" s="73">
        <f t="shared" si="135"/>
        <v>2.5435978621752536E-2</v>
      </c>
      <c r="I820" s="73">
        <f t="shared" si="138"/>
        <v>2.5435978621749734E-5</v>
      </c>
      <c r="J820" s="73">
        <f t="shared" si="134"/>
        <v>2.5380772024748825E-5</v>
      </c>
      <c r="K820" s="3">
        <f t="shared" si="136"/>
        <v>2.5408375323249278E-5</v>
      </c>
      <c r="L820" s="79">
        <f t="shared" si="137"/>
        <v>9.3709894616392217E-2</v>
      </c>
    </row>
    <row r="821" spans="1:12">
      <c r="A821" s="4">
        <v>1.595</v>
      </c>
      <c r="B821" s="4">
        <f t="shared" si="139"/>
        <v>1.2749999999999999</v>
      </c>
      <c r="C821" s="6">
        <f t="shared" si="140"/>
        <v>4.8094525075042034</v>
      </c>
      <c r="E821" s="4">
        <v>1.2749999999999999</v>
      </c>
      <c r="F821" s="72">
        <f t="shared" si="141"/>
        <v>5.6167400881057263</v>
      </c>
      <c r="G821" s="72">
        <f t="shared" si="142"/>
        <v>3.6737633985315972</v>
      </c>
      <c r="H821" s="73">
        <f t="shared" si="135"/>
        <v>2.538077202475162E-2</v>
      </c>
      <c r="I821" s="73">
        <f t="shared" si="138"/>
        <v>2.5380772024754459E-5</v>
      </c>
      <c r="J821" s="73">
        <f t="shared" si="134"/>
        <v>2.5325695864853304E-5</v>
      </c>
      <c r="K821" s="3">
        <f t="shared" si="136"/>
        <v>2.5353233944803883E-5</v>
      </c>
      <c r="L821" s="79">
        <f t="shared" si="137"/>
        <v>9.3735247850337017E-2</v>
      </c>
    </row>
    <row r="822" spans="1:12">
      <c r="A822" s="4">
        <v>1.5960000000000001</v>
      </c>
      <c r="B822" s="4">
        <f t="shared" si="139"/>
        <v>1.276</v>
      </c>
      <c r="C822" s="6">
        <f t="shared" si="140"/>
        <v>4.8057183656750668</v>
      </c>
      <c r="E822" s="4">
        <v>1.276</v>
      </c>
      <c r="F822" s="72">
        <f t="shared" si="141"/>
        <v>5.6211453744493394</v>
      </c>
      <c r="G822" s="72">
        <f t="shared" si="142"/>
        <v>3.6759357518369113</v>
      </c>
      <c r="H822" s="73">
        <f t="shared" si="135"/>
        <v>2.5325695864850471E-2</v>
      </c>
      <c r="I822" s="73">
        <f t="shared" si="138"/>
        <v>2.5325695864847683E-5</v>
      </c>
      <c r="J822" s="73">
        <f t="shared" si="134"/>
        <v>2.5270749802532278E-5</v>
      </c>
      <c r="K822" s="3">
        <f t="shared" si="136"/>
        <v>2.5298222833689981E-5</v>
      </c>
      <c r="L822" s="79">
        <f t="shared" si="137"/>
        <v>9.3760546073170706E-2</v>
      </c>
    </row>
    <row r="823" spans="1:12">
      <c r="A823" s="4">
        <v>1.597</v>
      </c>
      <c r="B823" s="4">
        <f t="shared" si="139"/>
        <v>1.2769999999999999</v>
      </c>
      <c r="C823" s="6">
        <f t="shared" si="140"/>
        <v>4.8019892176867911</v>
      </c>
      <c r="E823" s="4">
        <v>1.2769999999999999</v>
      </c>
      <c r="F823" s="72">
        <f t="shared" si="141"/>
        <v>5.6255506607929506</v>
      </c>
      <c r="G823" s="72">
        <f t="shared" si="142"/>
        <v>3.6781076863746205</v>
      </c>
      <c r="H823" s="73">
        <f t="shared" si="135"/>
        <v>2.5270749802535061E-2</v>
      </c>
      <c r="I823" s="73">
        <f t="shared" si="138"/>
        <v>2.5270749802537889E-5</v>
      </c>
      <c r="J823" s="73">
        <f t="shared" si="134"/>
        <v>2.5215933499279763E-5</v>
      </c>
      <c r="K823" s="3">
        <f t="shared" si="136"/>
        <v>2.5243341650908826E-5</v>
      </c>
      <c r="L823" s="79">
        <f t="shared" si="137"/>
        <v>9.3785789414821616E-2</v>
      </c>
    </row>
    <row r="824" spans="1:12">
      <c r="A824" s="4">
        <v>1.5980000000000001</v>
      </c>
      <c r="B824" s="4">
        <f t="shared" si="139"/>
        <v>1.278</v>
      </c>
      <c r="C824" s="6">
        <f t="shared" si="140"/>
        <v>4.7982650545293533</v>
      </c>
      <c r="E824" s="4">
        <v>1.278</v>
      </c>
      <c r="F824" s="72">
        <f t="shared" si="141"/>
        <v>5.6299559471365637</v>
      </c>
      <c r="G824" s="72">
        <f t="shared" si="142"/>
        <v>3.6802792025532876</v>
      </c>
      <c r="H824" s="73">
        <f t="shared" si="135"/>
        <v>2.5215933499276942E-2</v>
      </c>
      <c r="I824" s="73">
        <f t="shared" si="138"/>
        <v>2.5215933499274166E-5</v>
      </c>
      <c r="J824" s="73">
        <f t="shared" si="134"/>
        <v>2.5161246617527274E-5</v>
      </c>
      <c r="K824" s="3">
        <f t="shared" si="136"/>
        <v>2.518859005840072E-5</v>
      </c>
      <c r="L824" s="79">
        <f t="shared" si="137"/>
        <v>9.3810978004880016E-2</v>
      </c>
    </row>
    <row r="825" spans="1:12">
      <c r="A825" s="4">
        <v>1.599</v>
      </c>
      <c r="B825" s="4">
        <f t="shared" si="139"/>
        <v>1.2789999999999999</v>
      </c>
      <c r="C825" s="6">
        <f t="shared" si="140"/>
        <v>4.7945458672130954</v>
      </c>
      <c r="E825" s="4">
        <v>1.2789999999999999</v>
      </c>
      <c r="F825" s="72">
        <f t="shared" si="141"/>
        <v>5.6343612334801758</v>
      </c>
      <c r="G825" s="72">
        <f t="shared" si="142"/>
        <v>3.6824503007807552</v>
      </c>
      <c r="H825" s="73">
        <f t="shared" si="135"/>
        <v>2.5161246617530046E-2</v>
      </c>
      <c r="I825" s="73">
        <f t="shared" si="138"/>
        <v>2.5161246617532861E-5</v>
      </c>
      <c r="J825" s="73">
        <f t="shared" si="134"/>
        <v>2.510668882073016E-5</v>
      </c>
      <c r="K825" s="3">
        <f t="shared" si="136"/>
        <v>2.5133967719131511E-5</v>
      </c>
      <c r="L825" s="79">
        <f t="shared" si="137"/>
        <v>9.3836111972599154E-2</v>
      </c>
    </row>
    <row r="826" spans="1:12">
      <c r="A826" s="4">
        <v>1.6</v>
      </c>
      <c r="B826" s="4">
        <f t="shared" si="139"/>
        <v>1.28</v>
      </c>
      <c r="C826" s="6">
        <f t="shared" si="140"/>
        <v>4.790831646768658</v>
      </c>
      <c r="E826" s="4">
        <v>1.28</v>
      </c>
      <c r="F826" s="72">
        <f t="shared" si="141"/>
        <v>5.6387665198237888</v>
      </c>
      <c r="G826" s="72">
        <f t="shared" si="142"/>
        <v>3.6846209814641533</v>
      </c>
      <c r="H826" s="73">
        <f t="shared" si="135"/>
        <v>2.5106688820727349E-2</v>
      </c>
      <c r="I826" s="73">
        <f t="shared" si="138"/>
        <v>2.5106688820724584E-5</v>
      </c>
      <c r="J826" s="73">
        <f t="shared" si="134"/>
        <v>2.5052259773275048E-5</v>
      </c>
      <c r="K826" s="3">
        <f t="shared" si="136"/>
        <v>2.5079474296999816E-5</v>
      </c>
      <c r="L826" s="79">
        <f t="shared" si="137"/>
        <v>9.3861191446896156E-2</v>
      </c>
    </row>
    <row r="827" spans="1:12">
      <c r="A827" s="4">
        <v>1.601</v>
      </c>
      <c r="B827" s="4">
        <f t="shared" si="139"/>
        <v>1.2809999999999999</v>
      </c>
      <c r="C827" s="6">
        <f t="shared" si="140"/>
        <v>4.7871223842469313</v>
      </c>
      <c r="E827" s="4">
        <v>1.2809999999999999</v>
      </c>
      <c r="F827" s="72">
        <f t="shared" si="141"/>
        <v>5.6431718061674001</v>
      </c>
      <c r="G827" s="72">
        <f t="shared" si="142"/>
        <v>3.6867912450098945</v>
      </c>
      <c r="H827" s="73">
        <f t="shared" si="135"/>
        <v>2.5052259773277807E-2</v>
      </c>
      <c r="I827" s="73">
        <f t="shared" si="138"/>
        <v>2.5052259773280611E-5</v>
      </c>
      <c r="J827" s="73">
        <f t="shared" ref="J827:J890" si="143">(E828-E827)*H828</f>
        <v>2.4997959140565834E-5</v>
      </c>
      <c r="K827" s="3">
        <f t="shared" si="136"/>
        <v>2.5025109456923223E-5</v>
      </c>
      <c r="L827" s="79">
        <f t="shared" si="137"/>
        <v>9.3886216556353083E-2</v>
      </c>
    </row>
    <row r="828" spans="1:12">
      <c r="A828" s="4">
        <v>1.6020000000000001</v>
      </c>
      <c r="B828" s="4">
        <f t="shared" si="139"/>
        <v>1.282</v>
      </c>
      <c r="C828" s="6">
        <f t="shared" si="140"/>
        <v>4.7834180707189953</v>
      </c>
      <c r="E828" s="4">
        <v>1.282</v>
      </c>
      <c r="F828" s="72">
        <f t="shared" si="141"/>
        <v>5.6475770925110131</v>
      </c>
      <c r="G828" s="72">
        <f t="shared" si="142"/>
        <v>3.6889610918236819</v>
      </c>
      <c r="H828" s="73">
        <f t="shared" ref="H828:H891" si="144">EXP(-G828)</f>
        <v>2.4997959140563037E-2</v>
      </c>
      <c r="I828" s="73">
        <f t="shared" si="138"/>
        <v>2.4997959140560284E-5</v>
      </c>
      <c r="J828" s="73">
        <f t="shared" si="143"/>
        <v>2.4943786588931483E-5</v>
      </c>
      <c r="K828" s="3">
        <f t="shared" ref="K828:K891" si="145">(I828+J828)/2</f>
        <v>2.4970872864745882E-5</v>
      </c>
      <c r="L828" s="79">
        <f t="shared" si="137"/>
        <v>9.3911187429217835E-2</v>
      </c>
    </row>
    <row r="829" spans="1:12">
      <c r="A829" s="4">
        <v>1.603</v>
      </c>
      <c r="B829" s="4">
        <f t="shared" si="139"/>
        <v>1.2829999999999999</v>
      </c>
      <c r="C829" s="6">
        <f t="shared" si="140"/>
        <v>4.7797186972760679</v>
      </c>
      <c r="E829" s="4">
        <v>1.2829999999999999</v>
      </c>
      <c r="F829" s="72">
        <f t="shared" si="141"/>
        <v>5.6519823788546253</v>
      </c>
      <c r="G829" s="72">
        <f t="shared" si="142"/>
        <v>3.6911305223105066</v>
      </c>
      <c r="H829" s="73">
        <f t="shared" si="144"/>
        <v>2.494378658893423E-2</v>
      </c>
      <c r="I829" s="73">
        <f t="shared" si="138"/>
        <v>2.4943786588937023E-5</v>
      </c>
      <c r="J829" s="73">
        <f t="shared" si="143"/>
        <v>2.4889741785711779E-5</v>
      </c>
      <c r="K829" s="3">
        <f t="shared" si="145"/>
        <v>2.4916764187324399E-5</v>
      </c>
      <c r="L829" s="79">
        <f t="shared" ref="L829:L892" si="146">K829+L828</f>
        <v>9.3936104193405159E-2</v>
      </c>
    </row>
    <row r="830" spans="1:12">
      <c r="A830" s="4">
        <v>1.6040000000000001</v>
      </c>
      <c r="B830" s="4">
        <f t="shared" si="139"/>
        <v>1.284</v>
      </c>
      <c r="C830" s="6">
        <f t="shared" si="140"/>
        <v>4.7760242550294416</v>
      </c>
      <c r="E830" s="4">
        <v>1.284</v>
      </c>
      <c r="F830" s="72">
        <f t="shared" si="141"/>
        <v>5.6563876651982374</v>
      </c>
      <c r="G830" s="72">
        <f t="shared" si="142"/>
        <v>3.6932995368746493</v>
      </c>
      <c r="H830" s="73">
        <f t="shared" si="144"/>
        <v>2.4889741785708994E-2</v>
      </c>
      <c r="I830" s="73">
        <f t="shared" si="138"/>
        <v>2.4889741785706253E-5</v>
      </c>
      <c r="J830" s="73">
        <f t="shared" si="143"/>
        <v>2.483582439916538E-5</v>
      </c>
      <c r="K830" s="3">
        <f t="shared" si="145"/>
        <v>2.4862783092435817E-5</v>
      </c>
      <c r="L830" s="79">
        <f t="shared" si="146"/>
        <v>9.3960966976497598E-2</v>
      </c>
    </row>
    <row r="831" spans="1:12">
      <c r="A831" s="4">
        <v>1.605</v>
      </c>
      <c r="B831" s="4">
        <f t="shared" si="139"/>
        <v>1.2849999999999999</v>
      </c>
      <c r="C831" s="6">
        <f t="shared" si="140"/>
        <v>4.7723347351104417</v>
      </c>
      <c r="E831" s="4">
        <v>1.2849999999999999</v>
      </c>
      <c r="F831" s="72">
        <f t="shared" si="141"/>
        <v>5.6607929515418496</v>
      </c>
      <c r="G831" s="72">
        <f t="shared" si="142"/>
        <v>3.6954681359196853</v>
      </c>
      <c r="H831" s="73">
        <f t="shared" si="144"/>
        <v>2.4835824399168115E-2</v>
      </c>
      <c r="I831" s="73">
        <f t="shared" ref="I831:I881" si="147">(E832-E831)*H831</f>
        <v>2.4835824399170893E-5</v>
      </c>
      <c r="J831" s="73">
        <f t="shared" si="143"/>
        <v>2.4782034098555222E-5</v>
      </c>
      <c r="K831" s="3">
        <f t="shared" si="145"/>
        <v>2.4808929248863055E-5</v>
      </c>
      <c r="L831" s="79">
        <f t="shared" si="146"/>
        <v>9.3985775905746458E-2</v>
      </c>
    </row>
    <row r="832" spans="1:12">
      <c r="A832" s="4">
        <v>1.6060000000000001</v>
      </c>
      <c r="B832" s="4">
        <f t="shared" si="139"/>
        <v>1.286</v>
      </c>
      <c r="C832" s="6">
        <f t="shared" si="140"/>
        <v>4.7686501286703571</v>
      </c>
      <c r="E832" s="4">
        <v>1.286</v>
      </c>
      <c r="F832" s="72">
        <f t="shared" si="141"/>
        <v>5.6651982378854626</v>
      </c>
      <c r="G832" s="72">
        <f t="shared" si="142"/>
        <v>3.6976363198484852</v>
      </c>
      <c r="H832" s="73">
        <f t="shared" si="144"/>
        <v>2.4782034098552449E-2</v>
      </c>
      <c r="I832" s="73">
        <f t="shared" si="147"/>
        <v>2.4782034098549719E-5</v>
      </c>
      <c r="J832" s="73">
        <f t="shared" si="143"/>
        <v>2.4728370554057143E-5</v>
      </c>
      <c r="K832" s="3">
        <f t="shared" si="145"/>
        <v>2.4755202326303433E-5</v>
      </c>
      <c r="L832" s="79">
        <f t="shared" si="146"/>
        <v>9.4010531108072767E-2</v>
      </c>
    </row>
    <row r="833" spans="1:12">
      <c r="A833" s="4">
        <v>1.607</v>
      </c>
      <c r="B833" s="4">
        <f t="shared" si="139"/>
        <v>1.2869999999999999</v>
      </c>
      <c r="C833" s="6">
        <f t="shared" si="140"/>
        <v>4.7649704268803958</v>
      </c>
      <c r="E833" s="4">
        <v>1.2869999999999999</v>
      </c>
      <c r="F833" s="72">
        <f t="shared" si="141"/>
        <v>5.6696035242290748</v>
      </c>
      <c r="G833" s="72">
        <f t="shared" si="142"/>
        <v>3.6998040890632131</v>
      </c>
      <c r="H833" s="73">
        <f t="shared" si="144"/>
        <v>2.4728370554059867E-2</v>
      </c>
      <c r="I833" s="73">
        <f t="shared" si="147"/>
        <v>2.4728370554062635E-5</v>
      </c>
      <c r="J833" s="73">
        <f t="shared" si="143"/>
        <v>2.4674833436844757E-5</v>
      </c>
      <c r="K833" s="3">
        <f t="shared" si="145"/>
        <v>2.4701601995453696E-5</v>
      </c>
      <c r="L833" s="79">
        <f t="shared" si="146"/>
        <v>9.4035232710068223E-2</v>
      </c>
    </row>
    <row r="834" spans="1:12">
      <c r="A834" s="4">
        <v>1.6080000000000001</v>
      </c>
      <c r="B834" s="4">
        <f t="shared" si="139"/>
        <v>1.288</v>
      </c>
      <c r="C834" s="6">
        <f t="shared" si="140"/>
        <v>4.7612956209316222</v>
      </c>
      <c r="E834" s="4">
        <v>1.288</v>
      </c>
      <c r="F834" s="72">
        <f t="shared" si="141"/>
        <v>5.6740088105726869</v>
      </c>
      <c r="G834" s="72">
        <f t="shared" si="142"/>
        <v>3.7019714439653346</v>
      </c>
      <c r="H834" s="73">
        <f t="shared" si="144"/>
        <v>2.4674833436841997E-2</v>
      </c>
      <c r="I834" s="73">
        <f t="shared" si="147"/>
        <v>2.4674833436839279E-5</v>
      </c>
      <c r="J834" s="73">
        <f t="shared" si="143"/>
        <v>2.4621422418998544E-5</v>
      </c>
      <c r="K834" s="3">
        <f t="shared" si="145"/>
        <v>2.4648127927918911E-5</v>
      </c>
      <c r="L834" s="79">
        <f t="shared" si="146"/>
        <v>9.4059880837996143E-2</v>
      </c>
    </row>
    <row r="835" spans="1:12">
      <c r="A835" s="4">
        <v>1.609</v>
      </c>
      <c r="B835" s="4">
        <f t="shared" si="139"/>
        <v>1.2889999999999999</v>
      </c>
      <c r="C835" s="6">
        <f t="shared" si="140"/>
        <v>4.757625702034912</v>
      </c>
      <c r="E835" s="4">
        <v>1.2889999999999999</v>
      </c>
      <c r="F835" s="72">
        <f t="shared" si="141"/>
        <v>5.6784140969162991</v>
      </c>
      <c r="G835" s="72">
        <f t="shared" si="142"/>
        <v>3.7041383849556122</v>
      </c>
      <c r="H835" s="73">
        <f t="shared" si="144"/>
        <v>2.4621422419001254E-2</v>
      </c>
      <c r="I835" s="73">
        <f t="shared" si="147"/>
        <v>2.4621422419004009E-5</v>
      </c>
      <c r="J835" s="73">
        <f t="shared" si="143"/>
        <v>2.4568137173590306E-5</v>
      </c>
      <c r="K835" s="3">
        <f t="shared" si="145"/>
        <v>2.4594779796297157E-5</v>
      </c>
      <c r="L835" s="79">
        <f t="shared" si="146"/>
        <v>9.4084475617792443E-2</v>
      </c>
    </row>
    <row r="836" spans="1:12">
      <c r="A836" s="4">
        <v>1.61</v>
      </c>
      <c r="B836" s="4">
        <f t="shared" si="139"/>
        <v>1.29</v>
      </c>
      <c r="C836" s="6">
        <f t="shared" si="140"/>
        <v>4.7539606614208862</v>
      </c>
      <c r="E836" s="4">
        <v>1.29</v>
      </c>
      <c r="F836" s="72">
        <f t="shared" si="141"/>
        <v>5.6828193832599121</v>
      </c>
      <c r="G836" s="72">
        <f t="shared" si="142"/>
        <v>3.7063049124341152</v>
      </c>
      <c r="H836" s="73">
        <f t="shared" si="144"/>
        <v>2.4568137173587558E-2</v>
      </c>
      <c r="I836" s="73">
        <f t="shared" si="147"/>
        <v>2.4568137173584851E-5</v>
      </c>
      <c r="J836" s="73">
        <f t="shared" si="143"/>
        <v>2.4514977374592822E-5</v>
      </c>
      <c r="K836" s="3">
        <f t="shared" si="145"/>
        <v>2.4541557274088835E-5</v>
      </c>
      <c r="L836" s="79">
        <f t="shared" si="146"/>
        <v>9.4109017175066534E-2</v>
      </c>
    </row>
    <row r="837" spans="1:12">
      <c r="A837" s="4">
        <v>1.611</v>
      </c>
      <c r="B837" s="4">
        <f t="shared" si="139"/>
        <v>1.2909999999999999</v>
      </c>
      <c r="C837" s="6">
        <f t="shared" si="140"/>
        <v>4.7503004903398693</v>
      </c>
      <c r="E837" s="4">
        <v>1.2909999999999999</v>
      </c>
      <c r="F837" s="72">
        <f t="shared" si="141"/>
        <v>5.6872246696035234</v>
      </c>
      <c r="G837" s="72">
        <f t="shared" si="142"/>
        <v>3.7084710268002099</v>
      </c>
      <c r="H837" s="73">
        <f t="shared" si="144"/>
        <v>2.4514977374595522E-2</v>
      </c>
      <c r="I837" s="73">
        <f t="shared" si="147"/>
        <v>2.4514977374598266E-5</v>
      </c>
      <c r="J837" s="73">
        <f t="shared" si="143"/>
        <v>2.4461942696963841E-5</v>
      </c>
      <c r="K837" s="3">
        <f t="shared" si="145"/>
        <v>2.4488460035781055E-5</v>
      </c>
      <c r="L837" s="79">
        <f t="shared" si="146"/>
        <v>9.413350563510231E-2</v>
      </c>
    </row>
    <row r="838" spans="1:12">
      <c r="A838" s="4">
        <v>1.6120000000000001</v>
      </c>
      <c r="B838" s="4">
        <f t="shared" si="139"/>
        <v>1.292</v>
      </c>
      <c r="C838" s="6">
        <f t="shared" si="140"/>
        <v>4.746645180061825</v>
      </c>
      <c r="E838" s="4">
        <v>1.292</v>
      </c>
      <c r="F838" s="72">
        <f t="shared" si="141"/>
        <v>5.6916299559471364</v>
      </c>
      <c r="G838" s="72">
        <f t="shared" si="142"/>
        <v>3.7106367284525725</v>
      </c>
      <c r="H838" s="73">
        <f t="shared" si="144"/>
        <v>2.4461942696961104E-2</v>
      </c>
      <c r="I838" s="73">
        <f t="shared" si="147"/>
        <v>2.446194269695841E-5</v>
      </c>
      <c r="J838" s="73">
        <f t="shared" si="143"/>
        <v>2.4409032816556038E-5</v>
      </c>
      <c r="K838" s="3">
        <f t="shared" si="145"/>
        <v>2.4435487756757224E-5</v>
      </c>
      <c r="L838" s="79">
        <f t="shared" si="146"/>
        <v>9.4157941122859065E-2</v>
      </c>
    </row>
    <row r="839" spans="1:12">
      <c r="A839" s="4">
        <v>1.613</v>
      </c>
      <c r="B839" s="4">
        <f t="shared" si="139"/>
        <v>1.2929999999999999</v>
      </c>
      <c r="C839" s="6">
        <f t="shared" si="140"/>
        <v>4.7429947218763102</v>
      </c>
      <c r="E839" s="4">
        <v>1.2929999999999999</v>
      </c>
      <c r="F839" s="72">
        <f t="shared" si="141"/>
        <v>5.6960352422907485</v>
      </c>
      <c r="G839" s="72">
        <f t="shared" si="142"/>
        <v>3.7128020177891838</v>
      </c>
      <c r="H839" s="73">
        <f t="shared" si="144"/>
        <v>2.4409032816558728E-2</v>
      </c>
      <c r="I839" s="73">
        <f t="shared" si="147"/>
        <v>2.4409032816561459E-5</v>
      </c>
      <c r="J839" s="73">
        <f t="shared" si="143"/>
        <v>2.4356247410200815E-5</v>
      </c>
      <c r="K839" s="3">
        <f t="shared" si="145"/>
        <v>2.4382640113381135E-5</v>
      </c>
      <c r="L839" s="79">
        <f t="shared" si="146"/>
        <v>9.4182323762972447E-2</v>
      </c>
    </row>
    <row r="840" spans="1:12">
      <c r="A840" s="4">
        <v>1.6140000000000001</v>
      </c>
      <c r="B840" s="4">
        <f t="shared" si="139"/>
        <v>1.294</v>
      </c>
      <c r="C840" s="6">
        <f t="shared" si="140"/>
        <v>4.7393491070924147</v>
      </c>
      <c r="E840" s="4">
        <v>1.294</v>
      </c>
      <c r="F840" s="72">
        <f t="shared" si="141"/>
        <v>5.7004405286343616</v>
      </c>
      <c r="G840" s="72">
        <f t="shared" si="142"/>
        <v>3.7149668952073363</v>
      </c>
      <c r="H840" s="73">
        <f t="shared" si="144"/>
        <v>2.4356247410198088E-2</v>
      </c>
      <c r="I840" s="73">
        <f t="shared" si="147"/>
        <v>2.4356247410195404E-5</v>
      </c>
      <c r="J840" s="73">
        <f t="shared" si="143"/>
        <v>2.4303586155618611E-5</v>
      </c>
      <c r="K840" s="3">
        <f t="shared" si="145"/>
        <v>2.4329916782907006E-5</v>
      </c>
      <c r="L840" s="79">
        <f t="shared" si="146"/>
        <v>9.4206653679755351E-2</v>
      </c>
    </row>
    <row r="841" spans="1:12">
      <c r="A841" s="4">
        <v>1.615</v>
      </c>
      <c r="B841" s="4">
        <f t="shared" si="139"/>
        <v>1.2949999999999999</v>
      </c>
      <c r="C841" s="6">
        <f t="shared" si="140"/>
        <v>4.7357083270387141</v>
      </c>
      <c r="E841" s="4">
        <v>1.2949999999999999</v>
      </c>
      <c r="F841" s="72">
        <f t="shared" si="141"/>
        <v>5.7048458149779728</v>
      </c>
      <c r="G841" s="72">
        <f t="shared" si="142"/>
        <v>3.717131361103629</v>
      </c>
      <c r="H841" s="73">
        <f t="shared" si="144"/>
        <v>2.4303586155621289E-2</v>
      </c>
      <c r="I841" s="73">
        <f t="shared" si="147"/>
        <v>2.4303586155624009E-5</v>
      </c>
      <c r="J841" s="73">
        <f t="shared" si="143"/>
        <v>2.4251048731502336E-5</v>
      </c>
      <c r="K841" s="3">
        <f t="shared" si="145"/>
        <v>2.4277317443563174E-5</v>
      </c>
      <c r="L841" s="79">
        <f t="shared" si="146"/>
        <v>9.4230930997198911E-2</v>
      </c>
    </row>
    <row r="842" spans="1:12">
      <c r="A842" s="4">
        <v>1.6160000000000001</v>
      </c>
      <c r="B842" s="4">
        <f t="shared" si="139"/>
        <v>1.296</v>
      </c>
      <c r="C842" s="6">
        <f t="shared" si="140"/>
        <v>4.7320723730632119</v>
      </c>
      <c r="E842" s="4">
        <v>1.296</v>
      </c>
      <c r="F842" s="72">
        <f t="shared" si="141"/>
        <v>5.7092511013215859</v>
      </c>
      <c r="G842" s="72">
        <f t="shared" si="142"/>
        <v>3.7192954158739764</v>
      </c>
      <c r="H842" s="73">
        <f t="shared" si="144"/>
        <v>2.4251048731499622E-2</v>
      </c>
      <c r="I842" s="73">
        <f t="shared" si="147"/>
        <v>2.4251048731496952E-5</v>
      </c>
      <c r="J842" s="73">
        <f t="shared" si="143"/>
        <v>2.4198634817428043E-5</v>
      </c>
      <c r="K842" s="3">
        <f t="shared" si="145"/>
        <v>2.4224841774462496E-5</v>
      </c>
      <c r="L842" s="79">
        <f t="shared" si="146"/>
        <v>9.425515583897337E-2</v>
      </c>
    </row>
    <row r="843" spans="1:12">
      <c r="A843" s="4">
        <v>1.617</v>
      </c>
      <c r="B843" s="4">
        <f t="shared" si="139"/>
        <v>1.2969999999999999</v>
      </c>
      <c r="C843" s="6">
        <f t="shared" si="140"/>
        <v>4.7284412365332891</v>
      </c>
      <c r="E843" s="4">
        <v>1.2969999999999999</v>
      </c>
      <c r="F843" s="72">
        <f t="shared" si="141"/>
        <v>5.713656387665198</v>
      </c>
      <c r="G843" s="72">
        <f t="shared" si="142"/>
        <v>3.7214590599136046</v>
      </c>
      <c r="H843" s="73">
        <f t="shared" si="144"/>
        <v>2.419863481743071E-2</v>
      </c>
      <c r="I843" s="73">
        <f t="shared" si="147"/>
        <v>2.4198634817433417E-5</v>
      </c>
      <c r="J843" s="73">
        <f t="shared" si="143"/>
        <v>2.4146344093938078E-5</v>
      </c>
      <c r="K843" s="3">
        <f t="shared" si="145"/>
        <v>2.4172489455685747E-5</v>
      </c>
      <c r="L843" s="79">
        <f t="shared" si="146"/>
        <v>9.4279328328429057E-2</v>
      </c>
    </row>
    <row r="844" spans="1:12">
      <c r="A844" s="4">
        <v>1.6180000000000001</v>
      </c>
      <c r="B844" s="4">
        <f t="shared" ref="B844:B907" si="148">A844-$C$6</f>
        <v>1.298</v>
      </c>
      <c r="C844" s="6">
        <f t="shared" ref="C844:C907" si="149">2*$C$3/(A844-2*$C$6)*L844</f>
        <v>4.7248149088356488</v>
      </c>
      <c r="E844" s="4">
        <v>1.298</v>
      </c>
      <c r="F844" s="72">
        <f t="shared" ref="F844:F907" si="150">E844/$C$4</f>
        <v>5.7180616740088102</v>
      </c>
      <c r="G844" s="72">
        <f t="shared" ref="G844:G907" si="151">F844^$C$5</f>
        <v>3.7236222936170571</v>
      </c>
      <c r="H844" s="73">
        <f t="shared" si="144"/>
        <v>2.4146344093935377E-2</v>
      </c>
      <c r="I844" s="73">
        <f t="shared" si="147"/>
        <v>2.4146344093932718E-5</v>
      </c>
      <c r="J844" s="73">
        <f t="shared" si="143"/>
        <v>2.4094176242452087E-5</v>
      </c>
      <c r="K844" s="3">
        <f t="shared" si="145"/>
        <v>2.4120260168192402E-5</v>
      </c>
      <c r="L844" s="79">
        <f t="shared" si="146"/>
        <v>9.4303448588597252E-2</v>
      </c>
    </row>
    <row r="845" spans="1:12">
      <c r="A845" s="4">
        <v>1.619</v>
      </c>
      <c r="B845" s="4">
        <f t="shared" si="148"/>
        <v>1.2989999999999999</v>
      </c>
      <c r="C845" s="6">
        <f t="shared" si="149"/>
        <v>4.7211933813762688</v>
      </c>
      <c r="E845" s="4">
        <v>1.2989999999999999</v>
      </c>
      <c r="F845" s="72">
        <f t="shared" si="150"/>
        <v>5.7224669603524223</v>
      </c>
      <c r="G845" s="72">
        <f t="shared" si="151"/>
        <v>3.7257851173781935</v>
      </c>
      <c r="H845" s="73">
        <f t="shared" si="144"/>
        <v>2.4094176242454739E-2</v>
      </c>
      <c r="I845" s="73">
        <f t="shared" si="147"/>
        <v>2.4094176242457436E-5</v>
      </c>
      <c r="J845" s="73">
        <f t="shared" si="143"/>
        <v>2.4042130945349827E-5</v>
      </c>
      <c r="K845" s="3">
        <f t="shared" si="145"/>
        <v>2.4068153593903632E-5</v>
      </c>
      <c r="L845" s="79">
        <f t="shared" si="146"/>
        <v>9.4327516742191156E-2</v>
      </c>
    </row>
    <row r="846" spans="1:12">
      <c r="A846" s="4">
        <v>1.62</v>
      </c>
      <c r="B846" s="4">
        <f t="shared" si="148"/>
        <v>1.3</v>
      </c>
      <c r="C846" s="6">
        <f t="shared" si="149"/>
        <v>4.7175766455803378</v>
      </c>
      <c r="E846" s="4">
        <v>1.3</v>
      </c>
      <c r="F846" s="72">
        <f t="shared" si="150"/>
        <v>5.7268722466960353</v>
      </c>
      <c r="G846" s="72">
        <f t="shared" si="151"/>
        <v>3.7279475315901944</v>
      </c>
      <c r="H846" s="73">
        <f t="shared" si="144"/>
        <v>2.4042130945347136E-2</v>
      </c>
      <c r="I846" s="73">
        <f t="shared" si="147"/>
        <v>2.4042130945344487E-5</v>
      </c>
      <c r="J846" s="73">
        <f t="shared" si="143"/>
        <v>2.3990207885882627E-5</v>
      </c>
      <c r="K846" s="3">
        <f t="shared" si="145"/>
        <v>2.4016169415613559E-5</v>
      </c>
      <c r="L846" s="79">
        <f t="shared" si="146"/>
        <v>9.4351532911606764E-2</v>
      </c>
    </row>
    <row r="847" spans="1:12">
      <c r="A847" s="4">
        <v>1.621</v>
      </c>
      <c r="B847" s="4">
        <f t="shared" si="148"/>
        <v>1.3009999999999999</v>
      </c>
      <c r="C847" s="6">
        <f t="shared" si="149"/>
        <v>4.7139646928922208</v>
      </c>
      <c r="E847" s="4">
        <v>1.3009999999999999</v>
      </c>
      <c r="F847" s="72">
        <f t="shared" si="150"/>
        <v>5.7312775330396475</v>
      </c>
      <c r="G847" s="72">
        <f t="shared" si="151"/>
        <v>3.7301095366455588</v>
      </c>
      <c r="H847" s="73">
        <f t="shared" si="144"/>
        <v>2.3990207885885267E-2</v>
      </c>
      <c r="I847" s="73">
        <f t="shared" si="147"/>
        <v>2.3990207885887953E-5</v>
      </c>
      <c r="J847" s="73">
        <f t="shared" si="143"/>
        <v>2.3938406748255811E-5</v>
      </c>
      <c r="K847" s="3">
        <f t="shared" si="145"/>
        <v>2.3964307317071882E-5</v>
      </c>
      <c r="L847" s="79">
        <f t="shared" si="146"/>
        <v>9.437549721892384E-2</v>
      </c>
    </row>
    <row r="848" spans="1:12">
      <c r="A848" s="4">
        <v>1.6220000000000001</v>
      </c>
      <c r="B848" s="4">
        <f t="shared" si="148"/>
        <v>1.302</v>
      </c>
      <c r="C848" s="6">
        <f t="shared" si="149"/>
        <v>4.710357514775386</v>
      </c>
      <c r="E848" s="4">
        <v>1.302</v>
      </c>
      <c r="F848" s="72">
        <f t="shared" si="150"/>
        <v>5.7356828193832596</v>
      </c>
      <c r="G848" s="72">
        <f t="shared" si="151"/>
        <v>3.7322711329361096</v>
      </c>
      <c r="H848" s="73">
        <f t="shared" si="144"/>
        <v>2.3938406748253132E-2</v>
      </c>
      <c r="I848" s="73">
        <f t="shared" si="147"/>
        <v>2.3938406748250495E-5</v>
      </c>
      <c r="J848" s="73">
        <f t="shared" si="143"/>
        <v>2.3886727217540514E-5</v>
      </c>
      <c r="K848" s="3">
        <f t="shared" si="145"/>
        <v>2.3912566982895506E-5</v>
      </c>
      <c r="L848" s="79">
        <f t="shared" si="146"/>
        <v>9.4399409785906732E-2</v>
      </c>
    </row>
    <row r="849" spans="1:12">
      <c r="A849" s="4">
        <v>1.623</v>
      </c>
      <c r="B849" s="4">
        <f t="shared" si="148"/>
        <v>1.3029999999999999</v>
      </c>
      <c r="C849" s="6">
        <f t="shared" si="149"/>
        <v>4.7067551027123748</v>
      </c>
      <c r="E849" s="4">
        <v>1.3029999999999999</v>
      </c>
      <c r="F849" s="72">
        <f t="shared" si="150"/>
        <v>5.7400881057268718</v>
      </c>
      <c r="G849" s="72">
        <f t="shared" si="151"/>
        <v>3.7344323208529926</v>
      </c>
      <c r="H849" s="73">
        <f t="shared" si="144"/>
        <v>2.3886727217543143E-2</v>
      </c>
      <c r="I849" s="73">
        <f t="shared" si="147"/>
        <v>2.3886727217545816E-5</v>
      </c>
      <c r="J849" s="73">
        <f t="shared" si="143"/>
        <v>2.3835168979755774E-5</v>
      </c>
      <c r="K849" s="3">
        <f t="shared" si="145"/>
        <v>2.3860948098650795E-5</v>
      </c>
      <c r="L849" s="79">
        <f t="shared" si="146"/>
        <v>9.4423270734005388E-2</v>
      </c>
    </row>
    <row r="850" spans="1:12">
      <c r="A850" s="4">
        <v>1.6240000000000001</v>
      </c>
      <c r="B850" s="4">
        <f t="shared" si="148"/>
        <v>1.304</v>
      </c>
      <c r="C850" s="6">
        <f t="shared" si="149"/>
        <v>4.7031574482047267</v>
      </c>
      <c r="E850" s="4">
        <v>1.304</v>
      </c>
      <c r="F850" s="72">
        <f t="shared" si="150"/>
        <v>5.7444933920704848</v>
      </c>
      <c r="G850" s="72">
        <f t="shared" si="151"/>
        <v>3.7365931007866817</v>
      </c>
      <c r="H850" s="73">
        <f t="shared" si="144"/>
        <v>2.3835168979753105E-2</v>
      </c>
      <c r="I850" s="73">
        <f t="shared" si="147"/>
        <v>2.3835168979750482E-5</v>
      </c>
      <c r="J850" s="73">
        <f t="shared" si="143"/>
        <v>2.3783731721780781E-5</v>
      </c>
      <c r="K850" s="3">
        <f t="shared" si="145"/>
        <v>2.3809450350765633E-5</v>
      </c>
      <c r="L850" s="79">
        <f t="shared" si="146"/>
        <v>9.4447080184356158E-2</v>
      </c>
    </row>
    <row r="851" spans="1:12">
      <c r="A851" s="4">
        <v>1.625</v>
      </c>
      <c r="B851" s="4">
        <f t="shared" si="148"/>
        <v>1.3049999999999999</v>
      </c>
      <c r="C851" s="6">
        <f t="shared" si="149"/>
        <v>4.6995645427729498</v>
      </c>
      <c r="E851" s="4">
        <v>1.3049999999999999</v>
      </c>
      <c r="F851" s="72">
        <f t="shared" si="150"/>
        <v>5.7488986784140961</v>
      </c>
      <c r="G851" s="72">
        <f t="shared" si="151"/>
        <v>3.7387534731269758</v>
      </c>
      <c r="H851" s="73">
        <f t="shared" si="144"/>
        <v>2.3783731721783399E-2</v>
      </c>
      <c r="I851" s="73">
        <f t="shared" si="147"/>
        <v>2.378373172178606E-5</v>
      </c>
      <c r="J851" s="73">
        <f t="shared" si="143"/>
        <v>2.3732415131436628E-5</v>
      </c>
      <c r="K851" s="3">
        <f t="shared" si="145"/>
        <v>2.3758073426611344E-5</v>
      </c>
      <c r="L851" s="79">
        <f t="shared" si="146"/>
        <v>9.4470838257782769E-2</v>
      </c>
    </row>
    <row r="852" spans="1:12">
      <c r="A852" s="4">
        <v>1.6259999999999999</v>
      </c>
      <c r="B852" s="4">
        <f t="shared" si="148"/>
        <v>1.3059999999999998</v>
      </c>
      <c r="C852" s="6">
        <f t="shared" si="149"/>
        <v>4.6959763779564527</v>
      </c>
      <c r="E852" s="4">
        <v>1.306</v>
      </c>
      <c r="F852" s="72">
        <f t="shared" si="150"/>
        <v>5.7533039647577091</v>
      </c>
      <c r="G852" s="72">
        <f t="shared" si="151"/>
        <v>3.740913438263004</v>
      </c>
      <c r="H852" s="73">
        <f t="shared" si="144"/>
        <v>2.3732415131433971E-2</v>
      </c>
      <c r="I852" s="73">
        <f t="shared" si="147"/>
        <v>2.3732415131431356E-5</v>
      </c>
      <c r="J852" s="73">
        <f t="shared" si="143"/>
        <v>2.3681218897398823E-5</v>
      </c>
      <c r="K852" s="3">
        <f t="shared" si="145"/>
        <v>2.3706817014415089E-5</v>
      </c>
      <c r="L852" s="79">
        <f t="shared" si="146"/>
        <v>9.4494545074797182E-2</v>
      </c>
    </row>
    <row r="853" spans="1:12">
      <c r="A853" s="4">
        <v>1.627</v>
      </c>
      <c r="B853" s="4">
        <f t="shared" si="148"/>
        <v>1.3069999999999999</v>
      </c>
      <c r="C853" s="6">
        <f t="shared" si="149"/>
        <v>4.6923929453135012</v>
      </c>
      <c r="E853" s="4">
        <v>1.3069999999999999</v>
      </c>
      <c r="F853" s="72">
        <f t="shared" si="150"/>
        <v>5.7577092511013213</v>
      </c>
      <c r="G853" s="72">
        <f t="shared" si="151"/>
        <v>3.7430729965832272</v>
      </c>
      <c r="H853" s="73">
        <f t="shared" si="144"/>
        <v>2.3681218897401431E-2</v>
      </c>
      <c r="I853" s="73">
        <f t="shared" si="147"/>
        <v>2.3681218897404081E-5</v>
      </c>
      <c r="J853" s="73">
        <f t="shared" si="143"/>
        <v>2.3630142709278845E-5</v>
      </c>
      <c r="K853" s="3">
        <f t="shared" si="145"/>
        <v>2.3655680803341463E-5</v>
      </c>
      <c r="L853" s="79">
        <f t="shared" si="146"/>
        <v>9.4518200755600523E-2</v>
      </c>
    </row>
    <row r="854" spans="1:12">
      <c r="A854" s="4">
        <v>1.6279999999999999</v>
      </c>
      <c r="B854" s="4">
        <f t="shared" si="148"/>
        <v>1.3079999999999998</v>
      </c>
      <c r="C854" s="6">
        <f t="shared" si="149"/>
        <v>4.6888142364211678</v>
      </c>
      <c r="E854" s="4">
        <v>1.3080000000000001</v>
      </c>
      <c r="F854" s="72">
        <f t="shared" si="150"/>
        <v>5.7621145374449343</v>
      </c>
      <c r="G854" s="72">
        <f t="shared" si="151"/>
        <v>3.7452321484754378</v>
      </c>
      <c r="H854" s="73">
        <f t="shared" si="144"/>
        <v>2.36301427092762E-2</v>
      </c>
      <c r="I854" s="73">
        <f t="shared" si="147"/>
        <v>2.3630142709273597E-5</v>
      </c>
      <c r="J854" s="73">
        <f t="shared" si="143"/>
        <v>2.3579186257537011E-5</v>
      </c>
      <c r="K854" s="3">
        <f t="shared" si="145"/>
        <v>2.3604664483405304E-5</v>
      </c>
      <c r="L854" s="79">
        <f t="shared" si="146"/>
        <v>9.4541805420083933E-2</v>
      </c>
    </row>
    <row r="855" spans="1:12">
      <c r="A855" s="4">
        <v>1.629</v>
      </c>
      <c r="B855" s="4">
        <f t="shared" si="148"/>
        <v>1.3089999999999999</v>
      </c>
      <c r="C855" s="6">
        <f t="shared" si="149"/>
        <v>4.6852402428752731</v>
      </c>
      <c r="E855" s="4">
        <v>1.3089999999999999</v>
      </c>
      <c r="F855" s="72">
        <f t="shared" si="150"/>
        <v>5.7665198237885456</v>
      </c>
      <c r="G855" s="72">
        <f t="shared" si="151"/>
        <v>3.7473908943267622</v>
      </c>
      <c r="H855" s="73">
        <f t="shared" si="144"/>
        <v>2.357918625753961E-2</v>
      </c>
      <c r="I855" s="73">
        <f t="shared" si="147"/>
        <v>2.3579186257542249E-5</v>
      </c>
      <c r="J855" s="73">
        <f t="shared" si="143"/>
        <v>2.352834923356363E-5</v>
      </c>
      <c r="K855" s="3">
        <f t="shared" si="145"/>
        <v>2.355376774555294E-5</v>
      </c>
      <c r="L855" s="79">
        <f t="shared" si="146"/>
        <v>9.456535918782949E-2</v>
      </c>
    </row>
    <row r="856" spans="1:12">
      <c r="A856" s="4">
        <v>1.63</v>
      </c>
      <c r="B856" s="4">
        <f t="shared" si="148"/>
        <v>1.3099999999999998</v>
      </c>
      <c r="C856" s="6">
        <f t="shared" si="149"/>
        <v>4.681670956290346</v>
      </c>
      <c r="E856" s="4">
        <v>1.31</v>
      </c>
      <c r="F856" s="72">
        <f t="shared" si="150"/>
        <v>5.7709251101321586</v>
      </c>
      <c r="G856" s="72">
        <f t="shared" si="151"/>
        <v>3.7495492345236627</v>
      </c>
      <c r="H856" s="73">
        <f t="shared" si="144"/>
        <v>2.3528349233560997E-2</v>
      </c>
      <c r="I856" s="73">
        <f t="shared" si="147"/>
        <v>2.3528349233558405E-5</v>
      </c>
      <c r="J856" s="73">
        <f t="shared" si="143"/>
        <v>2.3477631329592261E-5</v>
      </c>
      <c r="K856" s="3">
        <f t="shared" si="145"/>
        <v>2.3502990281575335E-5</v>
      </c>
      <c r="L856" s="79">
        <f t="shared" si="146"/>
        <v>9.4588862178111063E-2</v>
      </c>
    </row>
    <row r="857" spans="1:12">
      <c r="A857" s="4">
        <v>1.631</v>
      </c>
      <c r="B857" s="4">
        <f t="shared" si="148"/>
        <v>1.3109999999999999</v>
      </c>
      <c r="C857" s="6">
        <f t="shared" si="149"/>
        <v>4.6781063682995638</v>
      </c>
      <c r="E857" s="4">
        <v>1.3109999999999999</v>
      </c>
      <c r="F857" s="72">
        <f t="shared" si="150"/>
        <v>5.7753303964757707</v>
      </c>
      <c r="G857" s="72">
        <f t="shared" si="151"/>
        <v>3.7517071694519402</v>
      </c>
      <c r="H857" s="73">
        <f t="shared" si="144"/>
        <v>2.3477631329594847E-2</v>
      </c>
      <c r="I857" s="73">
        <f t="shared" si="147"/>
        <v>2.3477631329597476E-5</v>
      </c>
      <c r="J857" s="73">
        <f t="shared" si="143"/>
        <v>2.3427032238780602E-5</v>
      </c>
      <c r="K857" s="3">
        <f t="shared" si="145"/>
        <v>2.3452331784189039E-5</v>
      </c>
      <c r="L857" s="79">
        <f t="shared" si="146"/>
        <v>9.4612314509895254E-2</v>
      </c>
    </row>
    <row r="858" spans="1:12">
      <c r="A858" s="4">
        <v>1.6319999999999999</v>
      </c>
      <c r="B858" s="4">
        <f t="shared" si="148"/>
        <v>1.3119999999999998</v>
      </c>
      <c r="C858" s="6">
        <f t="shared" si="149"/>
        <v>4.6745464705547057</v>
      </c>
      <c r="E858" s="4">
        <v>1.3120000000000001</v>
      </c>
      <c r="F858" s="72">
        <f t="shared" si="150"/>
        <v>5.7797356828193829</v>
      </c>
      <c r="G858" s="72">
        <f t="shared" si="151"/>
        <v>3.7538646994967326</v>
      </c>
      <c r="H858" s="73">
        <f t="shared" si="144"/>
        <v>2.342703223877798E-2</v>
      </c>
      <c r="I858" s="73">
        <f t="shared" si="147"/>
        <v>2.3427032238775402E-5</v>
      </c>
      <c r="J858" s="73">
        <f t="shared" si="143"/>
        <v>2.3376551655124048E-5</v>
      </c>
      <c r="K858" s="3">
        <f t="shared" si="145"/>
        <v>2.3401791946949725E-5</v>
      </c>
      <c r="L858" s="79">
        <f t="shared" si="146"/>
        <v>9.4635716301842199E-2</v>
      </c>
    </row>
    <row r="859" spans="1:12">
      <c r="A859" s="4">
        <v>1.633</v>
      </c>
      <c r="B859" s="4">
        <f t="shared" si="148"/>
        <v>1.3129999999999999</v>
      </c>
      <c r="C859" s="6">
        <f t="shared" si="149"/>
        <v>4.6709912547261032</v>
      </c>
      <c r="E859" s="4">
        <v>1.3129999999999999</v>
      </c>
      <c r="F859" s="72">
        <f t="shared" si="150"/>
        <v>5.784140969162995</v>
      </c>
      <c r="G859" s="72">
        <f t="shared" si="151"/>
        <v>3.7560218250425215</v>
      </c>
      <c r="H859" s="73">
        <f t="shared" si="144"/>
        <v>2.3376551655126622E-2</v>
      </c>
      <c r="I859" s="73">
        <f t="shared" si="147"/>
        <v>2.3376551655129239E-5</v>
      </c>
      <c r="J859" s="73">
        <f t="shared" si="143"/>
        <v>2.3326189273536273E-5</v>
      </c>
      <c r="K859" s="3">
        <f t="shared" si="145"/>
        <v>2.3351370464332755E-5</v>
      </c>
      <c r="L859" s="79">
        <f t="shared" si="146"/>
        <v>9.4659067672306529E-2</v>
      </c>
    </row>
    <row r="860" spans="1:12">
      <c r="A860" s="4">
        <v>1.6339999999999999</v>
      </c>
      <c r="B860" s="4">
        <f t="shared" si="148"/>
        <v>1.3139999999999998</v>
      </c>
      <c r="C860" s="6">
        <f t="shared" si="149"/>
        <v>4.6674407125025867</v>
      </c>
      <c r="E860" s="4">
        <v>1.3140000000000001</v>
      </c>
      <c r="F860" s="72">
        <f t="shared" si="150"/>
        <v>5.7885462555066081</v>
      </c>
      <c r="G860" s="72">
        <f t="shared" si="151"/>
        <v>3.7581785464731281</v>
      </c>
      <c r="H860" s="73">
        <f t="shared" si="144"/>
        <v>2.3326189273533662E-2</v>
      </c>
      <c r="I860" s="73">
        <f t="shared" si="147"/>
        <v>2.3326189273531093E-5</v>
      </c>
      <c r="J860" s="73">
        <f t="shared" si="143"/>
        <v>2.3275944789763205E-5</v>
      </c>
      <c r="K860" s="3">
        <f t="shared" si="145"/>
        <v>2.3301067031647149E-5</v>
      </c>
      <c r="L860" s="79">
        <f t="shared" si="146"/>
        <v>9.4682368739338177E-2</v>
      </c>
    </row>
    <row r="861" spans="1:12">
      <c r="A861" s="4">
        <v>1.635</v>
      </c>
      <c r="B861" s="4">
        <f t="shared" si="148"/>
        <v>1.3149999999999999</v>
      </c>
      <c r="C861" s="6">
        <f t="shared" si="149"/>
        <v>4.6638948355914378</v>
      </c>
      <c r="E861" s="4">
        <v>1.3149999999999999</v>
      </c>
      <c r="F861" s="72">
        <f t="shared" si="150"/>
        <v>5.7929515418502202</v>
      </c>
      <c r="G861" s="72">
        <f t="shared" si="151"/>
        <v>3.7603348641717189</v>
      </c>
      <c r="H861" s="73">
        <f t="shared" si="144"/>
        <v>2.327594478976577E-2</v>
      </c>
      <c r="I861" s="73">
        <f t="shared" si="147"/>
        <v>2.3275944789768376E-5</v>
      </c>
      <c r="J861" s="73">
        <f t="shared" si="143"/>
        <v>2.322581790046323E-5</v>
      </c>
      <c r="K861" s="3">
        <f t="shared" si="145"/>
        <v>2.3250881345115801E-5</v>
      </c>
      <c r="L861" s="79">
        <f t="shared" si="146"/>
        <v>9.4705619620683287E-2</v>
      </c>
    </row>
    <row r="862" spans="1:12">
      <c r="A862" s="4">
        <v>1.6359999999999999</v>
      </c>
      <c r="B862" s="4">
        <f t="shared" si="148"/>
        <v>1.3159999999999998</v>
      </c>
      <c r="C862" s="6">
        <f t="shared" si="149"/>
        <v>4.6603536157183427</v>
      </c>
      <c r="E862" s="4">
        <v>1.3160000000000001</v>
      </c>
      <c r="F862" s="72">
        <f t="shared" si="150"/>
        <v>5.7973568281938324</v>
      </c>
      <c r="G862" s="72">
        <f t="shared" si="151"/>
        <v>3.7624907785208044</v>
      </c>
      <c r="H862" s="73">
        <f t="shared" si="144"/>
        <v>2.3225817900460632E-2</v>
      </c>
      <c r="I862" s="73">
        <f t="shared" si="147"/>
        <v>2.3225817900458073E-5</v>
      </c>
      <c r="J862" s="73">
        <f t="shared" si="143"/>
        <v>2.3175808303121444E-5</v>
      </c>
      <c r="K862" s="3">
        <f t="shared" si="145"/>
        <v>2.3200813101789757E-5</v>
      </c>
      <c r="L862" s="79">
        <f t="shared" si="146"/>
        <v>9.4728820433785083E-2</v>
      </c>
    </row>
    <row r="863" spans="1:12">
      <c r="A863" s="4">
        <v>1.637</v>
      </c>
      <c r="B863" s="4">
        <f t="shared" si="148"/>
        <v>1.3169999999999999</v>
      </c>
      <c r="C863" s="6">
        <f t="shared" si="149"/>
        <v>4.6568170446273323</v>
      </c>
      <c r="E863" s="4">
        <v>1.3169999999999999</v>
      </c>
      <c r="F863" s="72">
        <f t="shared" si="150"/>
        <v>5.8017621145374445</v>
      </c>
      <c r="G863" s="72">
        <f t="shared" si="151"/>
        <v>3.764646289902247</v>
      </c>
      <c r="H863" s="73">
        <f t="shared" si="144"/>
        <v>2.3175808303123997E-2</v>
      </c>
      <c r="I863" s="73">
        <f t="shared" si="147"/>
        <v>2.3175808303126591E-5</v>
      </c>
      <c r="J863" s="73">
        <f t="shared" si="143"/>
        <v>2.3125915696129744E-5</v>
      </c>
      <c r="K863" s="3">
        <f t="shared" si="145"/>
        <v>2.3150861999628168E-5</v>
      </c>
      <c r="L863" s="79">
        <f t="shared" si="146"/>
        <v>9.4751971295784707E-2</v>
      </c>
    </row>
    <row r="864" spans="1:12">
      <c r="A864" s="4">
        <v>1.6379999999999999</v>
      </c>
      <c r="B864" s="4">
        <f t="shared" si="148"/>
        <v>1.3179999999999998</v>
      </c>
      <c r="C864" s="6">
        <f t="shared" si="149"/>
        <v>4.6532851140807452</v>
      </c>
      <c r="E864" s="4">
        <v>1.3180000000000001</v>
      </c>
      <c r="F864" s="72">
        <f t="shared" si="150"/>
        <v>5.8061674008810575</v>
      </c>
      <c r="G864" s="72">
        <f t="shared" si="151"/>
        <v>3.7668013986972517</v>
      </c>
      <c r="H864" s="73">
        <f t="shared" si="144"/>
        <v>2.3125915696127156E-2</v>
      </c>
      <c r="I864" s="73">
        <f t="shared" si="147"/>
        <v>2.3125915696124608E-5</v>
      </c>
      <c r="J864" s="73">
        <f t="shared" si="143"/>
        <v>2.3076139778701364E-5</v>
      </c>
      <c r="K864" s="3">
        <f t="shared" si="145"/>
        <v>2.3101027737412988E-5</v>
      </c>
      <c r="L864" s="79">
        <f t="shared" si="146"/>
        <v>9.4775072323522114E-2</v>
      </c>
    </row>
    <row r="865" spans="1:12">
      <c r="A865" s="4">
        <v>1.639</v>
      </c>
      <c r="B865" s="4">
        <f t="shared" si="148"/>
        <v>1.319</v>
      </c>
      <c r="C865" s="6">
        <f t="shared" si="149"/>
        <v>4.6497578158591688</v>
      </c>
      <c r="E865" s="4">
        <v>1.319</v>
      </c>
      <c r="F865" s="72">
        <f t="shared" si="150"/>
        <v>5.8105726872246688</v>
      </c>
      <c r="G865" s="72">
        <f t="shared" si="151"/>
        <v>3.7689561052863776</v>
      </c>
      <c r="H865" s="73">
        <f t="shared" si="144"/>
        <v>2.3076139778703906E-2</v>
      </c>
      <c r="I865" s="73">
        <f t="shared" si="147"/>
        <v>2.307613977870649E-5</v>
      </c>
      <c r="J865" s="73">
        <f t="shared" si="143"/>
        <v>2.3026480250950423E-5</v>
      </c>
      <c r="K865" s="3">
        <f t="shared" si="145"/>
        <v>2.3051310014828458E-5</v>
      </c>
      <c r="L865" s="79">
        <f t="shared" si="146"/>
        <v>9.4798123633536943E-2</v>
      </c>
    </row>
    <row r="866" spans="1:12">
      <c r="A866" s="4">
        <v>1.64</v>
      </c>
      <c r="B866" s="4">
        <f t="shared" si="148"/>
        <v>1.3199999999999998</v>
      </c>
      <c r="C866" s="6">
        <f t="shared" si="149"/>
        <v>4.6462351417613972</v>
      </c>
      <c r="E866" s="4">
        <v>1.32</v>
      </c>
      <c r="F866" s="72">
        <f t="shared" si="150"/>
        <v>5.8149779735682818</v>
      </c>
      <c r="G866" s="72">
        <f t="shared" si="151"/>
        <v>3.7711104100495367</v>
      </c>
      <c r="H866" s="73">
        <f t="shared" si="144"/>
        <v>2.3026480250947848E-2</v>
      </c>
      <c r="I866" s="73">
        <f t="shared" si="147"/>
        <v>2.3026480250945311E-5</v>
      </c>
      <c r="J866" s="73">
        <f t="shared" si="143"/>
        <v>2.2976936813807221E-5</v>
      </c>
      <c r="K866" s="3">
        <f t="shared" si="145"/>
        <v>2.3001708532376266E-5</v>
      </c>
      <c r="L866" s="79">
        <f t="shared" si="146"/>
        <v>9.4821125342069323E-2</v>
      </c>
    </row>
    <row r="867" spans="1:12">
      <c r="A867" s="4">
        <v>1.641</v>
      </c>
      <c r="B867" s="4">
        <f t="shared" si="148"/>
        <v>1.321</v>
      </c>
      <c r="C867" s="6">
        <f t="shared" si="149"/>
        <v>4.6427170836043734</v>
      </c>
      <c r="E867" s="4">
        <v>1.321</v>
      </c>
      <c r="F867" s="72">
        <f t="shared" si="150"/>
        <v>5.819383259911894</v>
      </c>
      <c r="G867" s="72">
        <f t="shared" si="151"/>
        <v>3.7732643133659907</v>
      </c>
      <c r="H867" s="73">
        <f t="shared" si="144"/>
        <v>2.2976936813809752E-2</v>
      </c>
      <c r="I867" s="73">
        <f t="shared" si="147"/>
        <v>2.2976936813812324E-5</v>
      </c>
      <c r="J867" s="73">
        <f t="shared" si="143"/>
        <v>2.292750916909715E-5</v>
      </c>
      <c r="K867" s="3">
        <f t="shared" si="145"/>
        <v>2.2952222991454735E-5</v>
      </c>
      <c r="L867" s="79">
        <f t="shared" si="146"/>
        <v>9.4844077565060775E-2</v>
      </c>
    </row>
    <row r="868" spans="1:12">
      <c r="A868" s="4">
        <v>1.6419999999999999</v>
      </c>
      <c r="B868" s="4">
        <f t="shared" si="148"/>
        <v>1.3219999999999998</v>
      </c>
      <c r="C868" s="6">
        <f t="shared" si="149"/>
        <v>4.6392036332231523</v>
      </c>
      <c r="E868" s="4">
        <v>1.3220000000000001</v>
      </c>
      <c r="F868" s="72">
        <f t="shared" si="150"/>
        <v>5.823788546255507</v>
      </c>
      <c r="G868" s="72">
        <f t="shared" si="151"/>
        <v>3.775417815614361</v>
      </c>
      <c r="H868" s="73">
        <f t="shared" si="144"/>
        <v>2.2927509169094584E-2</v>
      </c>
      <c r="I868" s="73">
        <f t="shared" si="147"/>
        <v>2.2927509169092061E-5</v>
      </c>
      <c r="J868" s="73">
        <f t="shared" si="143"/>
        <v>2.2878197019456451E-5</v>
      </c>
      <c r="K868" s="3">
        <f t="shared" si="145"/>
        <v>2.2902853094274257E-5</v>
      </c>
      <c r="L868" s="79">
        <f t="shared" si="146"/>
        <v>9.4866980418155056E-2</v>
      </c>
    </row>
    <row r="869" spans="1:12">
      <c r="A869" s="4">
        <v>1.643</v>
      </c>
      <c r="B869" s="4">
        <f t="shared" si="148"/>
        <v>1.323</v>
      </c>
      <c r="C869" s="6">
        <f t="shared" si="149"/>
        <v>4.6356947824708374</v>
      </c>
      <c r="E869" s="4">
        <v>1.323</v>
      </c>
      <c r="F869" s="72">
        <f t="shared" si="150"/>
        <v>5.8281938325991183</v>
      </c>
      <c r="G869" s="72">
        <f t="shared" si="151"/>
        <v>3.7775709171726217</v>
      </c>
      <c r="H869" s="73">
        <f t="shared" si="144"/>
        <v>2.2878197019458972E-2</v>
      </c>
      <c r="I869" s="73">
        <f t="shared" si="147"/>
        <v>2.2878197019461533E-5</v>
      </c>
      <c r="J869" s="73">
        <f t="shared" si="143"/>
        <v>2.2829000068410854E-5</v>
      </c>
      <c r="K869" s="3">
        <f t="shared" si="145"/>
        <v>2.2853598543936195E-5</v>
      </c>
      <c r="L869" s="79">
        <f t="shared" si="146"/>
        <v>9.4889834016698996E-2</v>
      </c>
    </row>
    <row r="870" spans="1:12">
      <c r="A870" s="4">
        <v>1.6439999999999999</v>
      </c>
      <c r="B870" s="4">
        <f t="shared" si="148"/>
        <v>1.3239999999999998</v>
      </c>
      <c r="C870" s="6">
        <f t="shared" si="149"/>
        <v>4.632190523218549</v>
      </c>
      <c r="E870" s="4">
        <v>1.3240000000000001</v>
      </c>
      <c r="F870" s="72">
        <f t="shared" si="150"/>
        <v>5.8325991189427313</v>
      </c>
      <c r="G870" s="72">
        <f t="shared" si="151"/>
        <v>3.7797236184181093</v>
      </c>
      <c r="H870" s="73">
        <f t="shared" si="144"/>
        <v>2.2829000068408298E-2</v>
      </c>
      <c r="I870" s="73">
        <f t="shared" si="147"/>
        <v>2.2829000068405786E-5</v>
      </c>
      <c r="J870" s="73">
        <f t="shared" si="143"/>
        <v>2.2779918020291594E-5</v>
      </c>
      <c r="K870" s="3">
        <f t="shared" si="145"/>
        <v>2.280445904434869E-5</v>
      </c>
      <c r="L870" s="79">
        <f t="shared" si="146"/>
        <v>9.4912638475743341E-2</v>
      </c>
    </row>
    <row r="871" spans="1:12">
      <c r="A871" s="4">
        <v>1.645</v>
      </c>
      <c r="B871" s="4">
        <f t="shared" si="148"/>
        <v>1.325</v>
      </c>
      <c r="C871" s="6">
        <f t="shared" si="149"/>
        <v>4.6286908473553625</v>
      </c>
      <c r="E871" s="4">
        <v>1.325</v>
      </c>
      <c r="F871" s="72">
        <f t="shared" si="150"/>
        <v>5.8370044052863435</v>
      </c>
      <c r="G871" s="72">
        <f t="shared" si="151"/>
        <v>3.7818759197275176</v>
      </c>
      <c r="H871" s="73">
        <f t="shared" si="144"/>
        <v>2.2779918020294103E-2</v>
      </c>
      <c r="I871" s="73">
        <f t="shared" si="147"/>
        <v>2.2779918020296652E-5</v>
      </c>
      <c r="J871" s="73">
        <f t="shared" si="143"/>
        <v>2.273095058031388E-5</v>
      </c>
      <c r="K871" s="3">
        <f t="shared" si="145"/>
        <v>2.2755434300305267E-5</v>
      </c>
      <c r="L871" s="79">
        <f t="shared" si="146"/>
        <v>9.4935393910043644E-2</v>
      </c>
    </row>
    <row r="872" spans="1:12">
      <c r="A872" s="4">
        <v>1.6459999999999999</v>
      </c>
      <c r="B872" s="4">
        <f t="shared" si="148"/>
        <v>1.3259999999999998</v>
      </c>
      <c r="C872" s="6">
        <f t="shared" si="149"/>
        <v>4.6251957467882621</v>
      </c>
      <c r="E872" s="4">
        <v>1.3260000000000001</v>
      </c>
      <c r="F872" s="72">
        <f t="shared" si="150"/>
        <v>5.8414096916299565</v>
      </c>
      <c r="G872" s="72">
        <f t="shared" si="151"/>
        <v>3.7840278214769016</v>
      </c>
      <c r="H872" s="73">
        <f t="shared" si="144"/>
        <v>2.2730950580311337E-2</v>
      </c>
      <c r="I872" s="73">
        <f t="shared" si="147"/>
        <v>2.2730950580308835E-5</v>
      </c>
      <c r="J872" s="73">
        <f t="shared" si="143"/>
        <v>2.2682097454493118E-5</v>
      </c>
      <c r="K872" s="3">
        <f t="shared" si="145"/>
        <v>2.2706524017400976E-5</v>
      </c>
      <c r="L872" s="79">
        <f t="shared" si="146"/>
        <v>9.4958100434061041E-2</v>
      </c>
    </row>
    <row r="873" spans="1:12">
      <c r="A873" s="4">
        <v>1.647</v>
      </c>
      <c r="B873" s="4">
        <f t="shared" si="148"/>
        <v>1.327</v>
      </c>
      <c r="C873" s="6">
        <f t="shared" si="149"/>
        <v>4.6217052134420991</v>
      </c>
      <c r="E873" s="4">
        <v>1.327</v>
      </c>
      <c r="F873" s="72">
        <f t="shared" si="150"/>
        <v>5.8458149779735677</v>
      </c>
      <c r="G873" s="72">
        <f t="shared" si="151"/>
        <v>3.7861793240416808</v>
      </c>
      <c r="H873" s="73">
        <f t="shared" si="144"/>
        <v>2.2682097454495617E-2</v>
      </c>
      <c r="I873" s="73">
        <f t="shared" si="147"/>
        <v>2.2682097454498157E-5</v>
      </c>
      <c r="J873" s="73">
        <f t="shared" si="143"/>
        <v>2.2633358349723049E-5</v>
      </c>
      <c r="K873" s="3">
        <f t="shared" si="145"/>
        <v>2.2657727902110603E-5</v>
      </c>
      <c r="L873" s="79">
        <f t="shared" si="146"/>
        <v>9.498075816196315E-2</v>
      </c>
    </row>
    <row r="874" spans="1:12">
      <c r="A874" s="4">
        <v>1.6479999999999999</v>
      </c>
      <c r="B874" s="4">
        <f t="shared" si="148"/>
        <v>1.3279999999999998</v>
      </c>
      <c r="C874" s="6">
        <f t="shared" si="149"/>
        <v>4.6182192392595418</v>
      </c>
      <c r="E874" s="4">
        <v>1.3280000000000001</v>
      </c>
      <c r="F874" s="72">
        <f t="shared" si="150"/>
        <v>5.8502202643171808</v>
      </c>
      <c r="G874" s="72">
        <f t="shared" si="151"/>
        <v>3.788330427796641</v>
      </c>
      <c r="H874" s="73">
        <f t="shared" si="144"/>
        <v>2.2633358349720516E-2</v>
      </c>
      <c r="I874" s="73">
        <f t="shared" si="147"/>
        <v>2.2633358349718024E-5</v>
      </c>
      <c r="J874" s="73">
        <f t="shared" si="143"/>
        <v>2.2584732973692533E-5</v>
      </c>
      <c r="K874" s="3">
        <f t="shared" si="145"/>
        <v>2.2609045661705279E-5</v>
      </c>
      <c r="L874" s="79">
        <f t="shared" si="146"/>
        <v>9.5003367207624853E-2</v>
      </c>
    </row>
    <row r="875" spans="1:12">
      <c r="A875" s="4">
        <v>1.649</v>
      </c>
      <c r="B875" s="4">
        <f t="shared" si="148"/>
        <v>1.329</v>
      </c>
      <c r="C875" s="6">
        <f t="shared" si="149"/>
        <v>4.6147378162010213</v>
      </c>
      <c r="E875" s="4">
        <v>1.329</v>
      </c>
      <c r="F875" s="72">
        <f t="shared" si="150"/>
        <v>5.8546255506607929</v>
      </c>
      <c r="G875" s="72">
        <f t="shared" si="151"/>
        <v>3.79048113311593</v>
      </c>
      <c r="H875" s="73">
        <f t="shared" si="144"/>
        <v>2.258473297369502E-2</v>
      </c>
      <c r="I875" s="73">
        <f t="shared" si="147"/>
        <v>2.2584732973697548E-5</v>
      </c>
      <c r="J875" s="73">
        <f t="shared" si="143"/>
        <v>2.2536221034963257E-5</v>
      </c>
      <c r="K875" s="3">
        <f t="shared" si="145"/>
        <v>2.2560477004330404E-5</v>
      </c>
      <c r="L875" s="79">
        <f t="shared" si="146"/>
        <v>9.5025927684629183E-2</v>
      </c>
    </row>
    <row r="876" spans="1:12">
      <c r="A876" s="4">
        <v>1.65</v>
      </c>
      <c r="B876" s="4">
        <f t="shared" si="148"/>
        <v>1.3299999999999998</v>
      </c>
      <c r="C876" s="6">
        <f t="shared" si="149"/>
        <v>4.6112609362446912</v>
      </c>
      <c r="E876" s="4">
        <v>1.33</v>
      </c>
      <c r="F876" s="72">
        <f t="shared" si="150"/>
        <v>5.8590308370044051</v>
      </c>
      <c r="G876" s="72">
        <f t="shared" si="151"/>
        <v>3.7926314403730648</v>
      </c>
      <c r="H876" s="73">
        <f t="shared" si="144"/>
        <v>2.2536221034960734E-2</v>
      </c>
      <c r="I876" s="73">
        <f t="shared" si="147"/>
        <v>2.2536221034958253E-5</v>
      </c>
      <c r="J876" s="73">
        <f t="shared" si="143"/>
        <v>2.2487822242886706E-5</v>
      </c>
      <c r="K876" s="3">
        <f t="shared" si="145"/>
        <v>2.251202163892248E-5</v>
      </c>
      <c r="L876" s="79">
        <f t="shared" si="146"/>
        <v>9.5048439706268112E-2</v>
      </c>
    </row>
    <row r="877" spans="1:12">
      <c r="A877" s="4">
        <v>1.651</v>
      </c>
      <c r="B877" s="4">
        <f t="shared" si="148"/>
        <v>1.331</v>
      </c>
      <c r="C877" s="6">
        <f t="shared" si="149"/>
        <v>4.6077885913863756</v>
      </c>
      <c r="E877" s="4">
        <v>1.331</v>
      </c>
      <c r="F877" s="72">
        <f t="shared" si="150"/>
        <v>5.8634361233480172</v>
      </c>
      <c r="G877" s="72">
        <f t="shared" si="151"/>
        <v>3.794781349940934</v>
      </c>
      <c r="H877" s="73">
        <f t="shared" si="144"/>
        <v>2.2487822242889182E-2</v>
      </c>
      <c r="I877" s="73">
        <f t="shared" si="147"/>
        <v>2.2487822242891697E-5</v>
      </c>
      <c r="J877" s="73">
        <f t="shared" si="143"/>
        <v>2.243953630768176E-5</v>
      </c>
      <c r="K877" s="3">
        <f t="shared" si="145"/>
        <v>2.2463679275286727E-5</v>
      </c>
      <c r="L877" s="79">
        <f t="shared" si="146"/>
        <v>9.5070903385543401E-2</v>
      </c>
    </row>
    <row r="878" spans="1:12">
      <c r="A878" s="4">
        <v>1.6519999999999999</v>
      </c>
      <c r="B878" s="4">
        <f t="shared" si="148"/>
        <v>1.3319999999999999</v>
      </c>
      <c r="C878" s="6">
        <f t="shared" si="149"/>
        <v>4.6043207736395297</v>
      </c>
      <c r="E878" s="4">
        <v>1.3320000000000001</v>
      </c>
      <c r="F878" s="72">
        <f t="shared" si="150"/>
        <v>5.8678414096916303</v>
      </c>
      <c r="G878" s="72">
        <f t="shared" si="151"/>
        <v>3.796930862191795</v>
      </c>
      <c r="H878" s="73">
        <f t="shared" si="144"/>
        <v>2.243953630767925E-2</v>
      </c>
      <c r="I878" s="73">
        <f t="shared" si="147"/>
        <v>2.2439536307676779E-5</v>
      </c>
      <c r="J878" s="73">
        <f t="shared" si="143"/>
        <v>2.2391362940352044E-5</v>
      </c>
      <c r="K878" s="3">
        <f t="shared" si="145"/>
        <v>2.2415449624014413E-5</v>
      </c>
      <c r="L878" s="79">
        <f t="shared" si="146"/>
        <v>9.5093318835167417E-2</v>
      </c>
    </row>
    <row r="879" spans="1:12">
      <c r="A879" s="4">
        <v>1.653</v>
      </c>
      <c r="B879" s="4">
        <f t="shared" si="148"/>
        <v>1.333</v>
      </c>
      <c r="C879" s="6">
        <f t="shared" si="149"/>
        <v>4.6008574750351787</v>
      </c>
      <c r="E879" s="4">
        <v>1.333</v>
      </c>
      <c r="F879" s="72">
        <f t="shared" si="150"/>
        <v>5.8722466960352415</v>
      </c>
      <c r="G879" s="72">
        <f t="shared" si="151"/>
        <v>3.7990799774972777</v>
      </c>
      <c r="H879" s="73">
        <f t="shared" si="144"/>
        <v>2.2391362940354511E-2</v>
      </c>
      <c r="I879" s="73">
        <f t="shared" si="147"/>
        <v>2.2391362940357018E-5</v>
      </c>
      <c r="J879" s="73">
        <f t="shared" si="143"/>
        <v>2.234330185276306E-5</v>
      </c>
      <c r="K879" s="3">
        <f t="shared" si="145"/>
        <v>2.2367332396560039E-5</v>
      </c>
      <c r="L879" s="79">
        <f t="shared" si="146"/>
        <v>9.5115686167563981E-2</v>
      </c>
    </row>
    <row r="880" spans="1:12">
      <c r="A880" s="4">
        <v>1.6539999999999999</v>
      </c>
      <c r="B880" s="4">
        <f t="shared" si="148"/>
        <v>1.3339999999999999</v>
      </c>
      <c r="C880" s="6">
        <f t="shared" si="149"/>
        <v>4.5973986876218831</v>
      </c>
      <c r="E880" s="4">
        <v>1.3340000000000001</v>
      </c>
      <c r="F880" s="72">
        <f t="shared" si="150"/>
        <v>5.8766519823788546</v>
      </c>
      <c r="G880" s="72">
        <f t="shared" si="151"/>
        <v>3.8012286962283865</v>
      </c>
      <c r="H880" s="73">
        <f t="shared" si="144"/>
        <v>2.234330185276056E-2</v>
      </c>
      <c r="I880" s="73">
        <f t="shared" si="147"/>
        <v>2.23433018527581E-5</v>
      </c>
      <c r="J880" s="73">
        <f t="shared" si="143"/>
        <v>2.2295352757559975E-5</v>
      </c>
      <c r="K880" s="3">
        <f t="shared" si="145"/>
        <v>2.2319327305159037E-5</v>
      </c>
      <c r="L880" s="79">
        <f t="shared" si="146"/>
        <v>9.5138005494869143E-2</v>
      </c>
    </row>
    <row r="881" spans="1:12">
      <c r="A881" s="4">
        <v>1.655</v>
      </c>
      <c r="B881" s="4">
        <f t="shared" si="148"/>
        <v>1.335</v>
      </c>
      <c r="C881" s="6">
        <f t="shared" si="149"/>
        <v>4.5939444034656844</v>
      </c>
      <c r="E881" s="4">
        <v>1.335</v>
      </c>
      <c r="F881" s="72">
        <f t="shared" si="150"/>
        <v>5.8810572687224667</v>
      </c>
      <c r="G881" s="72">
        <f t="shared" si="151"/>
        <v>3.8033770187555005</v>
      </c>
      <c r="H881" s="73">
        <f t="shared" si="144"/>
        <v>2.229535275756243E-2</v>
      </c>
      <c r="I881" s="73">
        <f t="shared" si="147"/>
        <v>2.2295352757564925E-5</v>
      </c>
      <c r="J881" s="73">
        <f t="shared" si="143"/>
        <v>2.224751536824441E-5</v>
      </c>
      <c r="K881" s="3">
        <f t="shared" si="145"/>
        <v>2.2271434062904669E-5</v>
      </c>
      <c r="L881" s="79">
        <f t="shared" si="146"/>
        <v>9.5160276928932044E-2</v>
      </c>
    </row>
    <row r="882" spans="1:12">
      <c r="A882" s="4">
        <v>1.6559999999999999</v>
      </c>
      <c r="B882" s="4">
        <f t="shared" si="148"/>
        <v>1.3359999999999999</v>
      </c>
      <c r="C882" s="6">
        <f t="shared" si="149"/>
        <v>4.5904946146500683</v>
      </c>
      <c r="E882" s="4">
        <v>1.3360000000000001</v>
      </c>
      <c r="F882" s="72">
        <f t="shared" si="150"/>
        <v>5.8854625550660797</v>
      </c>
      <c r="G882" s="72">
        <f t="shared" si="151"/>
        <v>3.805524945448377</v>
      </c>
      <c r="H882" s="73">
        <f t="shared" si="144"/>
        <v>2.2247515368241922E-2</v>
      </c>
      <c r="I882" s="73">
        <f>(E883-E882)*H882</f>
        <v>2.224751536823947E-5</v>
      </c>
      <c r="J882" s="73">
        <f t="shared" si="143"/>
        <v>2.2199789399092641E-5</v>
      </c>
      <c r="K882" s="3">
        <f t="shared" si="145"/>
        <v>2.2223652383666058E-5</v>
      </c>
      <c r="L882" s="79">
        <f t="shared" si="146"/>
        <v>9.5182500581315707E-2</v>
      </c>
    </row>
    <row r="883" spans="1:12">
      <c r="A883" s="4">
        <v>1.657</v>
      </c>
      <c r="B883" s="4">
        <f t="shared" si="148"/>
        <v>1.337</v>
      </c>
      <c r="C883" s="6">
        <f t="shared" si="149"/>
        <v>4.587049313275906</v>
      </c>
      <c r="E883" s="4">
        <v>1.337</v>
      </c>
      <c r="F883" s="72">
        <f t="shared" si="150"/>
        <v>5.889867841409691</v>
      </c>
      <c r="G883" s="72">
        <f t="shared" si="151"/>
        <v>3.8076724766761489</v>
      </c>
      <c r="H883" s="73">
        <f t="shared" si="144"/>
        <v>2.2199789399095088E-2</v>
      </c>
      <c r="I883" s="73">
        <f t="shared" ref="I883:I946" si="152">(E884-E883)*H883</f>
        <v>2.2199789399097571E-5</v>
      </c>
      <c r="J883" s="73">
        <f t="shared" si="143"/>
        <v>2.2152174565231987E-5</v>
      </c>
      <c r="K883" s="3">
        <f t="shared" si="145"/>
        <v>2.2175981982164779E-5</v>
      </c>
      <c r="L883" s="79">
        <f t="shared" si="146"/>
        <v>9.5204676563297869E-2</v>
      </c>
    </row>
    <row r="884" spans="1:12">
      <c r="A884" s="4">
        <v>1.6579999999999999</v>
      </c>
      <c r="B884" s="4">
        <f t="shared" si="148"/>
        <v>1.3379999999999999</v>
      </c>
      <c r="C884" s="6">
        <f t="shared" si="149"/>
        <v>4.5836084914614119</v>
      </c>
      <c r="E884" s="4">
        <v>1.3380000000000001</v>
      </c>
      <c r="F884" s="72">
        <f t="shared" si="150"/>
        <v>5.894273127753304</v>
      </c>
      <c r="G884" s="72">
        <f t="shared" si="151"/>
        <v>3.8098196128073325</v>
      </c>
      <c r="H884" s="73">
        <f t="shared" si="144"/>
        <v>2.2152174565229509E-2</v>
      </c>
      <c r="I884" s="73">
        <f t="shared" si="152"/>
        <v>2.2152174565227071E-5</v>
      </c>
      <c r="J884" s="73">
        <f t="shared" si="143"/>
        <v>2.2104670582559357E-5</v>
      </c>
      <c r="K884" s="3">
        <f t="shared" si="145"/>
        <v>2.2128422573893214E-5</v>
      </c>
      <c r="L884" s="79">
        <f t="shared" si="146"/>
        <v>9.5226804985871757E-2</v>
      </c>
    </row>
    <row r="885" spans="1:12">
      <c r="A885" s="4">
        <v>1.659</v>
      </c>
      <c r="B885" s="4">
        <f t="shared" si="148"/>
        <v>1.339</v>
      </c>
      <c r="C885" s="6">
        <f t="shared" si="149"/>
        <v>4.5801721413420999</v>
      </c>
      <c r="E885" s="4">
        <v>1.339</v>
      </c>
      <c r="F885" s="72">
        <f t="shared" si="150"/>
        <v>5.8986784140969162</v>
      </c>
      <c r="G885" s="72">
        <f t="shared" si="151"/>
        <v>3.8119663542098245</v>
      </c>
      <c r="H885" s="73">
        <f t="shared" si="144"/>
        <v>2.210467058256179E-2</v>
      </c>
      <c r="I885" s="73">
        <f t="shared" si="152"/>
        <v>2.2104670582564263E-5</v>
      </c>
      <c r="J885" s="73">
        <f t="shared" si="143"/>
        <v>2.2057277167817474E-5</v>
      </c>
      <c r="K885" s="3">
        <f t="shared" si="145"/>
        <v>2.2080973875190871E-5</v>
      </c>
      <c r="L885" s="79">
        <f t="shared" si="146"/>
        <v>9.5248885959746954E-2</v>
      </c>
    </row>
    <row r="886" spans="1:12">
      <c r="A886" s="4">
        <v>1.66</v>
      </c>
      <c r="B886" s="4">
        <f t="shared" si="148"/>
        <v>1.3399999999999999</v>
      </c>
      <c r="C886" s="6">
        <f t="shared" si="149"/>
        <v>4.5767402550707406</v>
      </c>
      <c r="E886" s="4">
        <v>1.34</v>
      </c>
      <c r="F886" s="72">
        <f t="shared" si="150"/>
        <v>5.9030837004405292</v>
      </c>
      <c r="G886" s="72">
        <f t="shared" si="151"/>
        <v>3.8141127012509028</v>
      </c>
      <c r="H886" s="73">
        <f t="shared" si="144"/>
        <v>2.2057277167815005E-2</v>
      </c>
      <c r="I886" s="73">
        <f t="shared" si="152"/>
        <v>2.2057277167812575E-5</v>
      </c>
      <c r="J886" s="73">
        <f t="shared" si="143"/>
        <v>2.2009994038513637E-5</v>
      </c>
      <c r="K886" s="3">
        <f t="shared" si="145"/>
        <v>2.2033635603163106E-5</v>
      </c>
      <c r="L886" s="79">
        <f t="shared" si="146"/>
        <v>9.5270919595350112E-2</v>
      </c>
    </row>
    <row r="887" spans="1:12">
      <c r="A887" s="4">
        <v>1.661</v>
      </c>
      <c r="B887" s="4">
        <f t="shared" si="148"/>
        <v>1.341</v>
      </c>
      <c r="C887" s="6">
        <f t="shared" si="149"/>
        <v>4.5733128248173047</v>
      </c>
      <c r="E887" s="4">
        <v>1.341</v>
      </c>
      <c r="F887" s="72">
        <f t="shared" si="150"/>
        <v>5.9074889867841405</v>
      </c>
      <c r="G887" s="72">
        <f t="shared" si="151"/>
        <v>3.816258654297231</v>
      </c>
      <c r="H887" s="73">
        <f t="shared" si="144"/>
        <v>2.200999403851606E-2</v>
      </c>
      <c r="I887" s="73">
        <f t="shared" si="152"/>
        <v>2.2009994038518523E-5</v>
      </c>
      <c r="J887" s="73">
        <f t="shared" si="143"/>
        <v>2.1962820912995564E-5</v>
      </c>
      <c r="K887" s="3">
        <f t="shared" si="145"/>
        <v>2.1986407475757044E-5</v>
      </c>
      <c r="L887" s="79">
        <f t="shared" si="146"/>
        <v>9.5292906002825875E-2</v>
      </c>
    </row>
    <row r="888" spans="1:12">
      <c r="A888" s="4">
        <v>1.6619999999999999</v>
      </c>
      <c r="B888" s="4">
        <f t="shared" si="148"/>
        <v>1.3419999999999999</v>
      </c>
      <c r="C888" s="6">
        <f t="shared" si="149"/>
        <v>4.5698898427689247</v>
      </c>
      <c r="E888" s="4">
        <v>1.3420000000000001</v>
      </c>
      <c r="F888" s="72">
        <f t="shared" si="150"/>
        <v>5.9118942731277535</v>
      </c>
      <c r="G888" s="72">
        <f t="shared" si="151"/>
        <v>3.8184042137148606</v>
      </c>
      <c r="H888" s="73">
        <f t="shared" si="144"/>
        <v>2.1962820912993106E-2</v>
      </c>
      <c r="I888" s="73">
        <f t="shared" si="152"/>
        <v>2.1962820912990685E-5</v>
      </c>
      <c r="J888" s="73">
        <f t="shared" si="143"/>
        <v>2.1915757510370741E-5</v>
      </c>
      <c r="K888" s="3">
        <f t="shared" si="145"/>
        <v>2.1939289211680715E-5</v>
      </c>
      <c r="L888" s="79">
        <f t="shared" si="146"/>
        <v>9.5314845292037556E-2</v>
      </c>
    </row>
    <row r="889" spans="1:12">
      <c r="A889" s="4">
        <v>1.663</v>
      </c>
      <c r="B889" s="4">
        <f t="shared" si="148"/>
        <v>1.343</v>
      </c>
      <c r="C889" s="6">
        <f t="shared" si="149"/>
        <v>4.5664713011298463</v>
      </c>
      <c r="E889" s="4">
        <v>1.343</v>
      </c>
      <c r="F889" s="72">
        <f t="shared" si="150"/>
        <v>5.9162995594713657</v>
      </c>
      <c r="G889" s="72">
        <f t="shared" si="151"/>
        <v>3.820549379869226</v>
      </c>
      <c r="H889" s="73">
        <f t="shared" si="144"/>
        <v>2.1915757510373154E-2</v>
      </c>
      <c r="I889" s="73">
        <f t="shared" si="152"/>
        <v>2.1915757510375606E-5</v>
      </c>
      <c r="J889" s="73">
        <f t="shared" si="143"/>
        <v>2.1868803550581754E-5</v>
      </c>
      <c r="K889" s="3">
        <f t="shared" si="145"/>
        <v>2.1892280530478682E-5</v>
      </c>
      <c r="L889" s="79">
        <f t="shared" si="146"/>
        <v>9.5336737572568039E-2</v>
      </c>
    </row>
    <row r="890" spans="1:12">
      <c r="A890" s="4">
        <v>1.6639999999999999</v>
      </c>
      <c r="B890" s="4">
        <f t="shared" si="148"/>
        <v>1.3439999999999999</v>
      </c>
      <c r="C890" s="6">
        <f t="shared" si="149"/>
        <v>4.5630571921213905</v>
      </c>
      <c r="E890" s="4">
        <v>1.3440000000000001</v>
      </c>
      <c r="F890" s="72">
        <f t="shared" si="150"/>
        <v>5.9207048458149778</v>
      </c>
      <c r="G890" s="72">
        <f t="shared" si="151"/>
        <v>3.8226941531251555</v>
      </c>
      <c r="H890" s="73">
        <f t="shared" si="144"/>
        <v>2.1868803550579307E-2</v>
      </c>
      <c r="I890" s="73">
        <f t="shared" si="152"/>
        <v>2.1868803550576899E-5</v>
      </c>
      <c r="J890" s="73">
        <f t="shared" si="143"/>
        <v>2.1821958754326012E-5</v>
      </c>
      <c r="K890" s="3">
        <f t="shared" si="145"/>
        <v>2.1845381152451457E-5</v>
      </c>
      <c r="L890" s="79">
        <f t="shared" si="146"/>
        <v>9.5358582953720489E-2</v>
      </c>
    </row>
    <row r="891" spans="1:12">
      <c r="A891" s="4">
        <v>1.665</v>
      </c>
      <c r="B891" s="4">
        <f t="shared" si="148"/>
        <v>1.345</v>
      </c>
      <c r="C891" s="6">
        <f t="shared" si="149"/>
        <v>4.5596475079818948</v>
      </c>
      <c r="E891" s="4">
        <v>1.345</v>
      </c>
      <c r="F891" s="72">
        <f t="shared" si="150"/>
        <v>5.9251101321585899</v>
      </c>
      <c r="G891" s="72">
        <f t="shared" si="151"/>
        <v>3.8248385338468638</v>
      </c>
      <c r="H891" s="73">
        <f t="shared" si="144"/>
        <v>2.1821958754328415E-2</v>
      </c>
      <c r="I891" s="73">
        <f t="shared" si="152"/>
        <v>2.1821958754330857E-5</v>
      </c>
      <c r="J891" s="73">
        <f t="shared" ref="J891:J954" si="153">(E892-E891)*H892</f>
        <v>2.1775222843130854E-5</v>
      </c>
      <c r="K891" s="3">
        <f t="shared" si="145"/>
        <v>2.1798590798730857E-5</v>
      </c>
      <c r="L891" s="79">
        <f t="shared" si="146"/>
        <v>9.5380381544519222E-2</v>
      </c>
    </row>
    <row r="892" spans="1:12">
      <c r="A892" s="4">
        <v>1.6659999999999999</v>
      </c>
      <c r="B892" s="4">
        <f t="shared" si="148"/>
        <v>1.3459999999999999</v>
      </c>
      <c r="C892" s="6">
        <f t="shared" si="149"/>
        <v>4.5562422409666778</v>
      </c>
      <c r="E892" s="4">
        <v>1.3460000000000001</v>
      </c>
      <c r="F892" s="72">
        <f t="shared" si="150"/>
        <v>5.929515418502203</v>
      </c>
      <c r="G892" s="72">
        <f t="shared" si="151"/>
        <v>3.826982522397961</v>
      </c>
      <c r="H892" s="73">
        <f t="shared" ref="H892:H955" si="154">EXP(-G892)</f>
        <v>2.1775222843128418E-2</v>
      </c>
      <c r="I892" s="73">
        <f t="shared" si="152"/>
        <v>2.1775222843126019E-5</v>
      </c>
      <c r="J892" s="73">
        <f t="shared" si="153"/>
        <v>2.1728595539273599E-5</v>
      </c>
      <c r="K892" s="3">
        <f t="shared" ref="K892:K955" si="155">(I892+J892)/2</f>
        <v>2.1751909191199807E-5</v>
      </c>
      <c r="L892" s="79">
        <f t="shared" si="146"/>
        <v>9.5402133453710417E-2</v>
      </c>
    </row>
    <row r="893" spans="1:12">
      <c r="A893" s="4">
        <v>1.667</v>
      </c>
      <c r="B893" s="4">
        <f t="shared" si="148"/>
        <v>1.347</v>
      </c>
      <c r="C893" s="6">
        <f t="shared" si="149"/>
        <v>4.5528413833479897</v>
      </c>
      <c r="E893" s="4">
        <v>1.347</v>
      </c>
      <c r="F893" s="72">
        <f t="shared" si="150"/>
        <v>5.9339207048458142</v>
      </c>
      <c r="G893" s="72">
        <f t="shared" si="151"/>
        <v>3.8291261191414452</v>
      </c>
      <c r="H893" s="73">
        <f t="shared" si="154"/>
        <v>2.1728595539275992E-2</v>
      </c>
      <c r="I893" s="73">
        <f t="shared" si="152"/>
        <v>2.1728595539278424E-5</v>
      </c>
      <c r="J893" s="73">
        <f t="shared" si="153"/>
        <v>2.1682076565856215E-5</v>
      </c>
      <c r="K893" s="3">
        <f t="shared" si="155"/>
        <v>2.1705336052567321E-5</v>
      </c>
      <c r="L893" s="79">
        <f t="shared" ref="L893:L956" si="156">K893+L892</f>
        <v>9.5423838789762988E-2</v>
      </c>
    </row>
    <row r="894" spans="1:12">
      <c r="A894" s="4">
        <v>1.6679999999999999</v>
      </c>
      <c r="B894" s="4">
        <f t="shared" si="148"/>
        <v>1.3479999999999999</v>
      </c>
      <c r="C894" s="6">
        <f t="shared" si="149"/>
        <v>4.5494449274149753</v>
      </c>
      <c r="E894" s="4">
        <v>1.3480000000000001</v>
      </c>
      <c r="F894" s="72">
        <f t="shared" si="150"/>
        <v>5.9383259911894273</v>
      </c>
      <c r="G894" s="72">
        <f t="shared" si="151"/>
        <v>3.8312693244397162</v>
      </c>
      <c r="H894" s="73">
        <f t="shared" si="154"/>
        <v>2.1682076565853789E-2</v>
      </c>
      <c r="I894" s="73">
        <f t="shared" si="152"/>
        <v>2.16820765658514E-5</v>
      </c>
      <c r="J894" s="73">
        <f t="shared" si="153"/>
        <v>2.1635665646725825E-5</v>
      </c>
      <c r="K894" s="3">
        <f t="shared" si="155"/>
        <v>2.1658871106288612E-5</v>
      </c>
      <c r="L894" s="79">
        <f t="shared" si="156"/>
        <v>9.544549766086928E-2</v>
      </c>
    </row>
    <row r="895" spans="1:12">
      <c r="A895" s="4">
        <v>1.669</v>
      </c>
      <c r="B895" s="4">
        <f t="shared" si="148"/>
        <v>1.349</v>
      </c>
      <c r="C895" s="6">
        <f t="shared" si="149"/>
        <v>4.5460528654736159</v>
      </c>
      <c r="E895" s="4">
        <v>1.349</v>
      </c>
      <c r="F895" s="72">
        <f t="shared" si="150"/>
        <v>5.9427312775330394</v>
      </c>
      <c r="G895" s="72">
        <f t="shared" si="151"/>
        <v>3.8334121386545656</v>
      </c>
      <c r="H895" s="73">
        <f t="shared" si="154"/>
        <v>2.1635665646728208E-2</v>
      </c>
      <c r="I895" s="73">
        <f t="shared" si="152"/>
        <v>2.1635665646730629E-5</v>
      </c>
      <c r="J895" s="73">
        <f t="shared" si="153"/>
        <v>2.1589362506549192E-5</v>
      </c>
      <c r="K895" s="3">
        <f t="shared" si="155"/>
        <v>2.1612514076639909E-5</v>
      </c>
      <c r="L895" s="79">
        <f t="shared" si="156"/>
        <v>9.5467110174945927E-2</v>
      </c>
    </row>
    <row r="896" spans="1:12">
      <c r="A896" s="4">
        <v>1.67</v>
      </c>
      <c r="B896" s="4">
        <f t="shared" si="148"/>
        <v>1.3499999999999999</v>
      </c>
      <c r="C896" s="6">
        <f t="shared" si="149"/>
        <v>4.5426651898466934</v>
      </c>
      <c r="E896" s="4">
        <v>1.35</v>
      </c>
      <c r="F896" s="72">
        <f t="shared" si="150"/>
        <v>5.9471365638766525</v>
      </c>
      <c r="G896" s="72">
        <f t="shared" si="151"/>
        <v>3.8355545621471823</v>
      </c>
      <c r="H896" s="73">
        <f t="shared" si="154"/>
        <v>2.1589362506546778E-2</v>
      </c>
      <c r="I896" s="73">
        <f t="shared" si="152"/>
        <v>2.1589362506544401E-5</v>
      </c>
      <c r="J896" s="73">
        <f t="shared" si="153"/>
        <v>2.1543166870733296E-5</v>
      </c>
      <c r="K896" s="3">
        <f t="shared" si="155"/>
        <v>2.1566264688638849E-5</v>
      </c>
      <c r="L896" s="79">
        <f t="shared" si="156"/>
        <v>9.5488676439634559E-2</v>
      </c>
    </row>
    <row r="897" spans="1:12">
      <c r="A897" s="4">
        <v>1.671</v>
      </c>
      <c r="B897" s="4">
        <f t="shared" si="148"/>
        <v>1.351</v>
      </c>
      <c r="C897" s="6">
        <f t="shared" si="149"/>
        <v>4.5392818928737446</v>
      </c>
      <c r="E897" s="4">
        <v>1.351</v>
      </c>
      <c r="F897" s="72">
        <f t="shared" si="150"/>
        <v>5.9515418502202637</v>
      </c>
      <c r="G897" s="72">
        <f t="shared" si="151"/>
        <v>3.8376965952781559</v>
      </c>
      <c r="H897" s="73">
        <f t="shared" si="154"/>
        <v>2.154316687073567E-2</v>
      </c>
      <c r="I897" s="73">
        <f t="shared" si="152"/>
        <v>2.154316687073808E-5</v>
      </c>
      <c r="J897" s="73">
        <f t="shared" si="153"/>
        <v>2.1497078465499615E-5</v>
      </c>
      <c r="K897" s="3">
        <f t="shared" si="155"/>
        <v>2.1520122668118848E-5</v>
      </c>
      <c r="L897" s="79">
        <f t="shared" si="156"/>
        <v>9.5510196562302682E-2</v>
      </c>
    </row>
    <row r="898" spans="1:12">
      <c r="A898" s="4">
        <v>1.6719999999999999</v>
      </c>
      <c r="B898" s="4">
        <f t="shared" si="148"/>
        <v>1.3519999999999999</v>
      </c>
      <c r="C898" s="6">
        <f t="shared" si="149"/>
        <v>4.5359029669110198</v>
      </c>
      <c r="E898" s="4">
        <v>1.3520000000000001</v>
      </c>
      <c r="F898" s="72">
        <f t="shared" si="150"/>
        <v>5.9559471365638768</v>
      </c>
      <c r="G898" s="72">
        <f t="shared" si="151"/>
        <v>3.8398382384074785</v>
      </c>
      <c r="H898" s="73">
        <f t="shared" si="154"/>
        <v>2.149707846549721E-2</v>
      </c>
      <c r="I898" s="73">
        <f t="shared" si="152"/>
        <v>2.1497078465494841E-5</v>
      </c>
      <c r="J898" s="73">
        <f t="shared" si="153"/>
        <v>2.1451097017805195E-5</v>
      </c>
      <c r="K898" s="3">
        <f t="shared" si="155"/>
        <v>2.1474087741650017E-5</v>
      </c>
      <c r="L898" s="79">
        <f t="shared" si="156"/>
        <v>9.5531670650044337E-2</v>
      </c>
    </row>
    <row r="899" spans="1:12">
      <c r="A899" s="4">
        <v>1.673</v>
      </c>
      <c r="B899" s="4">
        <f t="shared" si="148"/>
        <v>1.353</v>
      </c>
      <c r="C899" s="6">
        <f t="shared" si="149"/>
        <v>4.5325284043314298</v>
      </c>
      <c r="E899" s="4">
        <v>1.353</v>
      </c>
      <c r="F899" s="72">
        <f t="shared" si="150"/>
        <v>5.9603524229074889</v>
      </c>
      <c r="G899" s="72">
        <f t="shared" si="151"/>
        <v>3.8419794918945396</v>
      </c>
      <c r="H899" s="73">
        <f t="shared" si="154"/>
        <v>2.1451097017807556E-2</v>
      </c>
      <c r="I899" s="73">
        <f t="shared" si="152"/>
        <v>2.1451097017809956E-5</v>
      </c>
      <c r="J899" s="73">
        <f t="shared" si="153"/>
        <v>2.1405222255416459E-5</v>
      </c>
      <c r="K899" s="3">
        <f t="shared" si="155"/>
        <v>2.1428159636613206E-5</v>
      </c>
      <c r="L899" s="79">
        <f t="shared" si="156"/>
        <v>9.555309880968095E-2</v>
      </c>
    </row>
    <row r="900" spans="1:12">
      <c r="A900" s="4">
        <v>1.6739999999999999</v>
      </c>
      <c r="B900" s="4">
        <f t="shared" si="148"/>
        <v>1.3539999999999999</v>
      </c>
      <c r="C900" s="6">
        <f t="shared" si="149"/>
        <v>4.5291581975245085</v>
      </c>
      <c r="E900" s="4">
        <v>1.3540000000000001</v>
      </c>
      <c r="F900" s="72">
        <f t="shared" si="150"/>
        <v>5.9647577092511019</v>
      </c>
      <c r="G900" s="72">
        <f t="shared" si="151"/>
        <v>3.8441203560981361</v>
      </c>
      <c r="H900" s="73">
        <f t="shared" si="154"/>
        <v>2.1405222255414063E-2</v>
      </c>
      <c r="I900" s="73">
        <f t="shared" si="152"/>
        <v>2.1405222255411706E-5</v>
      </c>
      <c r="J900" s="73">
        <f t="shared" si="153"/>
        <v>2.1359453906830633E-5</v>
      </c>
      <c r="K900" s="3">
        <f t="shared" si="155"/>
        <v>2.138233808112117E-5</v>
      </c>
      <c r="L900" s="79">
        <f t="shared" si="156"/>
        <v>9.5574481147762069E-2</v>
      </c>
    </row>
    <row r="901" spans="1:12">
      <c r="A901" s="4">
        <v>1.675</v>
      </c>
      <c r="B901" s="4">
        <f t="shared" si="148"/>
        <v>1.355</v>
      </c>
      <c r="C901" s="6">
        <f t="shared" si="149"/>
        <v>4.5257923388963679</v>
      </c>
      <c r="E901" s="4">
        <v>1.355</v>
      </c>
      <c r="F901" s="72">
        <f t="shared" si="150"/>
        <v>5.9691629955947132</v>
      </c>
      <c r="G901" s="72">
        <f t="shared" si="151"/>
        <v>3.8462608313764672</v>
      </c>
      <c r="H901" s="73">
        <f t="shared" si="154"/>
        <v>2.1359453906832984E-2</v>
      </c>
      <c r="I901" s="73">
        <f t="shared" si="152"/>
        <v>2.1359453906835373E-5</v>
      </c>
      <c r="J901" s="73">
        <f t="shared" si="153"/>
        <v>2.1313791701349333E-5</v>
      </c>
      <c r="K901" s="3">
        <f t="shared" si="155"/>
        <v>2.1336622804092353E-5</v>
      </c>
      <c r="L901" s="79">
        <f t="shared" si="156"/>
        <v>9.5595817770566166E-2</v>
      </c>
    </row>
    <row r="902" spans="1:12">
      <c r="A902" s="4">
        <v>1.6759999999999999</v>
      </c>
      <c r="B902" s="4">
        <f t="shared" si="148"/>
        <v>1.3559999999999999</v>
      </c>
      <c r="C902" s="6">
        <f t="shared" si="149"/>
        <v>4.5224308208696575</v>
      </c>
      <c r="E902" s="4">
        <v>1.3560000000000001</v>
      </c>
      <c r="F902" s="72">
        <f t="shared" si="150"/>
        <v>5.9735682819383262</v>
      </c>
      <c r="G902" s="72">
        <f t="shared" si="151"/>
        <v>3.8484009180871399</v>
      </c>
      <c r="H902" s="73">
        <f t="shared" si="154"/>
        <v>2.1313791701346948E-2</v>
      </c>
      <c r="I902" s="73">
        <f t="shared" si="152"/>
        <v>2.13137917013446E-5</v>
      </c>
      <c r="J902" s="73">
        <f t="shared" si="153"/>
        <v>2.126823536900022E-5</v>
      </c>
      <c r="K902" s="3">
        <f t="shared" si="155"/>
        <v>2.129101353517241E-5</v>
      </c>
      <c r="L902" s="79">
        <f t="shared" si="156"/>
        <v>9.5617108784101332E-2</v>
      </c>
    </row>
    <row r="903" spans="1:12">
      <c r="A903" s="4">
        <v>1.677</v>
      </c>
      <c r="B903" s="4">
        <f t="shared" si="148"/>
        <v>1.357</v>
      </c>
      <c r="C903" s="6">
        <f t="shared" si="149"/>
        <v>4.5190736358835109</v>
      </c>
      <c r="E903" s="4">
        <v>1.357</v>
      </c>
      <c r="F903" s="72">
        <f t="shared" si="150"/>
        <v>5.9779735682819384</v>
      </c>
      <c r="G903" s="72">
        <f t="shared" si="151"/>
        <v>3.8505406165871685</v>
      </c>
      <c r="H903" s="73">
        <f t="shared" si="154"/>
        <v>2.1268235369002561E-2</v>
      </c>
      <c r="I903" s="73">
        <f t="shared" si="152"/>
        <v>2.126823536900494E-5</v>
      </c>
      <c r="J903" s="73">
        <f t="shared" si="153"/>
        <v>2.1222784640610339E-5</v>
      </c>
      <c r="K903" s="3">
        <f t="shared" si="155"/>
        <v>2.124551000480764E-5</v>
      </c>
      <c r="L903" s="79">
        <f t="shared" si="156"/>
        <v>9.5638354294106137E-2</v>
      </c>
    </row>
    <row r="904" spans="1:12">
      <c r="A904" s="4">
        <v>1.6779999999999999</v>
      </c>
      <c r="B904" s="4">
        <f t="shared" si="148"/>
        <v>1.3579999999999999</v>
      </c>
      <c r="C904" s="6">
        <f t="shared" si="149"/>
        <v>4.5157207763935121</v>
      </c>
      <c r="E904" s="4">
        <v>1.3580000000000001</v>
      </c>
      <c r="F904" s="72">
        <f t="shared" si="150"/>
        <v>5.9823788546255505</v>
      </c>
      <c r="G904" s="72">
        <f t="shared" si="151"/>
        <v>3.8526799272329781</v>
      </c>
      <c r="H904" s="73">
        <f t="shared" si="154"/>
        <v>2.1222784640607964E-2</v>
      </c>
      <c r="I904" s="73">
        <f t="shared" si="152"/>
        <v>2.1222784640605627E-5</v>
      </c>
      <c r="J904" s="73">
        <f t="shared" si="153"/>
        <v>2.1177439247728211E-5</v>
      </c>
      <c r="K904" s="3">
        <f t="shared" si="155"/>
        <v>2.1200111944166919E-5</v>
      </c>
      <c r="L904" s="79">
        <f t="shared" si="156"/>
        <v>9.5659554406050298E-2</v>
      </c>
    </row>
    <row r="905" spans="1:12">
      <c r="A905" s="4">
        <v>1.679</v>
      </c>
      <c r="B905" s="4">
        <f t="shared" si="148"/>
        <v>1.359</v>
      </c>
      <c r="C905" s="6">
        <f t="shared" si="149"/>
        <v>4.5123722348716448</v>
      </c>
      <c r="E905" s="4">
        <v>1.359</v>
      </c>
      <c r="F905" s="72">
        <f t="shared" si="150"/>
        <v>5.9867841409691627</v>
      </c>
      <c r="G905" s="72">
        <f t="shared" si="151"/>
        <v>3.8548188503804002</v>
      </c>
      <c r="H905" s="73">
        <f t="shared" si="154"/>
        <v>2.1177439247730544E-2</v>
      </c>
      <c r="I905" s="73">
        <f t="shared" si="152"/>
        <v>2.1177439247732914E-5</v>
      </c>
      <c r="J905" s="73">
        <f t="shared" si="153"/>
        <v>2.1132198922696695E-5</v>
      </c>
      <c r="K905" s="3">
        <f t="shared" si="155"/>
        <v>2.1154819085214802E-5</v>
      </c>
      <c r="L905" s="79">
        <f t="shared" si="156"/>
        <v>9.568070922513551E-2</v>
      </c>
    </row>
    <row r="906" spans="1:12">
      <c r="A906" s="4">
        <v>1.68</v>
      </c>
      <c r="B906" s="4">
        <f t="shared" si="148"/>
        <v>1.3599999999999999</v>
      </c>
      <c r="C906" s="6">
        <f t="shared" si="149"/>
        <v>4.50902800380626</v>
      </c>
      <c r="E906" s="4">
        <v>1.36</v>
      </c>
      <c r="F906" s="72">
        <f t="shared" si="150"/>
        <v>5.9911894273127757</v>
      </c>
      <c r="G906" s="72">
        <f t="shared" si="151"/>
        <v>3.8569573863846829</v>
      </c>
      <c r="H906" s="73">
        <f t="shared" si="154"/>
        <v>2.1132198922694329E-2</v>
      </c>
      <c r="I906" s="73">
        <f t="shared" si="152"/>
        <v>2.1132198922692002E-5</v>
      </c>
      <c r="J906" s="73">
        <f t="shared" si="153"/>
        <v>2.1087063398575462E-5</v>
      </c>
      <c r="K906" s="3">
        <f t="shared" si="155"/>
        <v>2.110963116063373E-5</v>
      </c>
      <c r="L906" s="79">
        <f t="shared" si="156"/>
        <v>9.5701818856296139E-2</v>
      </c>
    </row>
    <row r="907" spans="1:12">
      <c r="A907" s="4">
        <v>1.681</v>
      </c>
      <c r="B907" s="4">
        <f t="shared" si="148"/>
        <v>1.361</v>
      </c>
      <c r="C907" s="6">
        <f t="shared" si="149"/>
        <v>4.505688075702019</v>
      </c>
      <c r="E907" s="4">
        <v>1.361</v>
      </c>
      <c r="F907" s="72">
        <f t="shared" si="150"/>
        <v>5.9955947136563879</v>
      </c>
      <c r="G907" s="72">
        <f t="shared" si="151"/>
        <v>3.8590955356004848</v>
      </c>
      <c r="H907" s="73">
        <f t="shared" si="154"/>
        <v>2.1087063398577785E-2</v>
      </c>
      <c r="I907" s="73">
        <f t="shared" si="152"/>
        <v>2.1087063398580144E-5</v>
      </c>
      <c r="J907" s="73">
        <f t="shared" si="153"/>
        <v>2.1042032409213699E-5</v>
      </c>
      <c r="K907" s="3">
        <f t="shared" si="155"/>
        <v>2.1064547903896922E-5</v>
      </c>
      <c r="L907" s="79">
        <f t="shared" si="156"/>
        <v>9.5722883404200029E-2</v>
      </c>
    </row>
    <row r="908" spans="1:12">
      <c r="A908" s="4">
        <v>1.6819999999999999</v>
      </c>
      <c r="B908" s="4">
        <f t="shared" ref="B908:B971" si="157">A908-$C$6</f>
        <v>1.3619999999999999</v>
      </c>
      <c r="C908" s="6">
        <f t="shared" ref="C908:C971" si="158">2*$C$3/(A908-2*$C$6)*L908</f>
        <v>4.5023524430798592</v>
      </c>
      <c r="E908" s="4">
        <v>1.3620000000000001</v>
      </c>
      <c r="F908" s="72">
        <f t="shared" ref="F908:F971" si="159">E908/$C$4</f>
        <v>6</v>
      </c>
      <c r="G908" s="72">
        <f t="shared" ref="G908:G971" si="160">F908^$C$5</f>
        <v>3.8612332983818796</v>
      </c>
      <c r="H908" s="73">
        <f t="shared" si="154"/>
        <v>2.1042032409211344E-2</v>
      </c>
      <c r="I908" s="73">
        <f t="shared" si="152"/>
        <v>2.1042032409209027E-5</v>
      </c>
      <c r="J908" s="73">
        <f t="shared" si="153"/>
        <v>2.0997105689172697E-5</v>
      </c>
      <c r="K908" s="3">
        <f t="shared" si="155"/>
        <v>2.1019569049190862E-5</v>
      </c>
      <c r="L908" s="79">
        <f t="shared" si="156"/>
        <v>9.5743902973249223E-2</v>
      </c>
    </row>
    <row r="909" spans="1:12">
      <c r="A909" s="4">
        <v>1.6830000000000001</v>
      </c>
      <c r="B909" s="4">
        <f t="shared" si="157"/>
        <v>1.363</v>
      </c>
      <c r="C909" s="6">
        <f t="shared" si="158"/>
        <v>4.4990210984769456</v>
      </c>
      <c r="E909" s="4">
        <v>1.363</v>
      </c>
      <c r="F909" s="72">
        <f t="shared" si="159"/>
        <v>6.0044052863436121</v>
      </c>
      <c r="G909" s="72">
        <f t="shared" si="160"/>
        <v>3.8633706750823587</v>
      </c>
      <c r="H909" s="73">
        <f t="shared" si="154"/>
        <v>2.0997105689175011E-2</v>
      </c>
      <c r="I909" s="73">
        <f t="shared" si="152"/>
        <v>2.0997105689177359E-5</v>
      </c>
      <c r="J909" s="73">
        <f t="shared" si="153"/>
        <v>2.0952282973798404E-5</v>
      </c>
      <c r="K909" s="3">
        <f t="shared" si="155"/>
        <v>2.097469433148788E-5</v>
      </c>
      <c r="L909" s="79">
        <f t="shared" si="156"/>
        <v>9.5764877667580711E-2</v>
      </c>
    </row>
    <row r="910" spans="1:12">
      <c r="A910" s="4">
        <v>1.6839999999999999</v>
      </c>
      <c r="B910" s="4">
        <f t="shared" si="157"/>
        <v>1.3639999999999999</v>
      </c>
      <c r="C910" s="6">
        <f t="shared" si="158"/>
        <v>4.4956940344466396</v>
      </c>
      <c r="E910" s="4">
        <v>1.3640000000000001</v>
      </c>
      <c r="F910" s="72">
        <f t="shared" si="159"/>
        <v>6.0088105726872252</v>
      </c>
      <c r="G910" s="72">
        <f t="shared" si="160"/>
        <v>3.8655076660548295</v>
      </c>
      <c r="H910" s="73">
        <f t="shared" si="154"/>
        <v>2.095228297379606E-2</v>
      </c>
      <c r="I910" s="73">
        <f t="shared" si="152"/>
        <v>2.0952282973793752E-5</v>
      </c>
      <c r="J910" s="73">
        <f t="shared" si="153"/>
        <v>2.0907563999144362E-5</v>
      </c>
      <c r="K910" s="3">
        <f t="shared" si="155"/>
        <v>2.0929923486469057E-5</v>
      </c>
      <c r="L910" s="79">
        <f t="shared" si="156"/>
        <v>9.5785807591067182E-2</v>
      </c>
    </row>
    <row r="911" spans="1:12">
      <c r="A911" s="4">
        <v>1.6850000000000001</v>
      </c>
      <c r="B911" s="4">
        <f t="shared" si="157"/>
        <v>1.365</v>
      </c>
      <c r="C911" s="6">
        <f t="shared" si="158"/>
        <v>4.4923712435584422</v>
      </c>
      <c r="E911" s="4">
        <v>1.365</v>
      </c>
      <c r="F911" s="72">
        <f t="shared" si="159"/>
        <v>6.0132158590308364</v>
      </c>
      <c r="G911" s="72">
        <f t="shared" si="160"/>
        <v>3.8676442716516179</v>
      </c>
      <c r="H911" s="73">
        <f t="shared" si="154"/>
        <v>2.0907563999146665E-2</v>
      </c>
      <c r="I911" s="73">
        <f t="shared" si="152"/>
        <v>2.0907563999149004E-5</v>
      </c>
      <c r="J911" s="73">
        <f t="shared" si="153"/>
        <v>2.0862948502043798E-5</v>
      </c>
      <c r="K911" s="3">
        <f t="shared" si="155"/>
        <v>2.0885256250596399E-5</v>
      </c>
      <c r="L911" s="79">
        <f t="shared" si="156"/>
        <v>9.5806692847317784E-2</v>
      </c>
    </row>
    <row r="912" spans="1:12">
      <c r="A912" s="4">
        <v>1.6859999999999999</v>
      </c>
      <c r="B912" s="4">
        <f t="shared" si="157"/>
        <v>1.3659999999999999</v>
      </c>
      <c r="C912" s="6">
        <f t="shared" si="158"/>
        <v>4.4890527183979572</v>
      </c>
      <c r="E912" s="4">
        <v>1.3660000000000001</v>
      </c>
      <c r="F912" s="72">
        <f t="shared" si="159"/>
        <v>6.0176211453744495</v>
      </c>
      <c r="G912" s="72">
        <f t="shared" si="160"/>
        <v>3.8697804922244732</v>
      </c>
      <c r="H912" s="73">
        <f t="shared" si="154"/>
        <v>2.0862948502041463E-2</v>
      </c>
      <c r="I912" s="73">
        <f t="shared" si="152"/>
        <v>2.0862948502039167E-5</v>
      </c>
      <c r="J912" s="73">
        <f t="shared" si="153"/>
        <v>2.0818436220033063E-5</v>
      </c>
      <c r="K912" s="3">
        <f t="shared" si="155"/>
        <v>2.0840692361036115E-5</v>
      </c>
      <c r="L912" s="79">
        <f t="shared" si="156"/>
        <v>9.5827533539678822E-2</v>
      </c>
    </row>
    <row r="913" spans="1:12">
      <c r="A913" s="4">
        <v>1.6870000000000001</v>
      </c>
      <c r="B913" s="4">
        <f t="shared" si="157"/>
        <v>1.367</v>
      </c>
      <c r="C913" s="6">
        <f t="shared" si="158"/>
        <v>4.485738451566851</v>
      </c>
      <c r="E913" s="4">
        <v>1.367</v>
      </c>
      <c r="F913" s="72">
        <f t="shared" si="159"/>
        <v>6.0220264317180616</v>
      </c>
      <c r="G913" s="72">
        <f t="shared" si="160"/>
        <v>3.8719163281245628</v>
      </c>
      <c r="H913" s="73">
        <f t="shared" si="154"/>
        <v>2.0818436220035357E-2</v>
      </c>
      <c r="I913" s="73">
        <f t="shared" si="152"/>
        <v>2.0818436220037688E-5</v>
      </c>
      <c r="J913" s="73">
        <f t="shared" si="153"/>
        <v>2.0774026891423392E-5</v>
      </c>
      <c r="K913" s="3">
        <f t="shared" si="155"/>
        <v>2.0796231555730538E-5</v>
      </c>
      <c r="L913" s="79">
        <f t="shared" si="156"/>
        <v>9.5848329771234558E-2</v>
      </c>
    </row>
    <row r="914" spans="1:12">
      <c r="A914" s="4">
        <v>1.6879999999999999</v>
      </c>
      <c r="B914" s="4">
        <f t="shared" si="157"/>
        <v>1.3679999999999999</v>
      </c>
      <c r="C914" s="6">
        <f t="shared" si="158"/>
        <v>4.4824284356828112</v>
      </c>
      <c r="E914" s="4">
        <v>1.3680000000000001</v>
      </c>
      <c r="F914" s="72">
        <f t="shared" si="159"/>
        <v>6.0264317180616747</v>
      </c>
      <c r="G914" s="72">
        <f t="shared" si="160"/>
        <v>3.8740517797024796</v>
      </c>
      <c r="H914" s="73">
        <f t="shared" si="154"/>
        <v>2.0774026891421066E-2</v>
      </c>
      <c r="I914" s="73">
        <f t="shared" si="152"/>
        <v>2.0774026891418777E-5</v>
      </c>
      <c r="J914" s="73">
        <f t="shared" si="153"/>
        <v>2.0729720255224631E-5</v>
      </c>
      <c r="K914" s="3">
        <f t="shared" si="155"/>
        <v>2.0751873573321704E-5</v>
      </c>
      <c r="L914" s="79">
        <f t="shared" si="156"/>
        <v>9.5869081644807883E-2</v>
      </c>
    </row>
    <row r="915" spans="1:12">
      <c r="A915" s="4">
        <v>1.6890000000000001</v>
      </c>
      <c r="B915" s="4">
        <f t="shared" si="157"/>
        <v>1.369</v>
      </c>
      <c r="C915" s="6">
        <f t="shared" si="158"/>
        <v>4.4791226633794983</v>
      </c>
      <c r="E915" s="4">
        <v>1.369</v>
      </c>
      <c r="F915" s="72">
        <f t="shared" si="159"/>
        <v>6.0308370044052859</v>
      </c>
      <c r="G915" s="72">
        <f t="shared" si="160"/>
        <v>3.8761868473082375</v>
      </c>
      <c r="H915" s="73">
        <f t="shared" si="154"/>
        <v>2.0729720255226913E-2</v>
      </c>
      <c r="I915" s="73">
        <f t="shared" si="152"/>
        <v>2.0729720255229232E-5</v>
      </c>
      <c r="J915" s="73">
        <f t="shared" si="153"/>
        <v>2.0685516051216627E-5</v>
      </c>
      <c r="K915" s="3">
        <f t="shared" si="155"/>
        <v>2.0707618153222928E-5</v>
      </c>
      <c r="L915" s="79">
        <f t="shared" si="156"/>
        <v>9.58897892629611E-2</v>
      </c>
    </row>
    <row r="916" spans="1:12">
      <c r="A916" s="4">
        <v>1.69</v>
      </c>
      <c r="B916" s="4">
        <f t="shared" si="157"/>
        <v>1.3699999999999999</v>
      </c>
      <c r="C916" s="6">
        <f t="shared" si="158"/>
        <v>4.47582112730651</v>
      </c>
      <c r="E916" s="4">
        <v>1.37</v>
      </c>
      <c r="F916" s="72">
        <f t="shared" si="159"/>
        <v>6.035242290748899</v>
      </c>
      <c r="G916" s="72">
        <f t="shared" si="160"/>
        <v>3.8783215312912822</v>
      </c>
      <c r="H916" s="73">
        <f t="shared" si="154"/>
        <v>2.0685516051214312E-2</v>
      </c>
      <c r="I916" s="73">
        <f t="shared" si="152"/>
        <v>2.0685516051212033E-5</v>
      </c>
      <c r="J916" s="73">
        <f t="shared" si="153"/>
        <v>2.0641414019873446E-5</v>
      </c>
      <c r="K916" s="3">
        <f t="shared" si="155"/>
        <v>2.066346503554274E-5</v>
      </c>
      <c r="L916" s="79">
        <f t="shared" si="156"/>
        <v>9.5910452727996642E-2</v>
      </c>
    </row>
    <row r="917" spans="1:12">
      <c r="A917" s="4">
        <v>1.6910000000000001</v>
      </c>
      <c r="B917" s="4">
        <f t="shared" si="157"/>
        <v>1.371</v>
      </c>
      <c r="C917" s="6">
        <f t="shared" si="158"/>
        <v>4.4725238201293358</v>
      </c>
      <c r="E917" s="4">
        <v>1.371</v>
      </c>
      <c r="F917" s="72">
        <f t="shared" si="159"/>
        <v>6.0396475770925111</v>
      </c>
      <c r="G917" s="72">
        <f t="shared" si="160"/>
        <v>3.8804558320004809</v>
      </c>
      <c r="H917" s="73">
        <f t="shared" si="154"/>
        <v>2.0641414019875719E-2</v>
      </c>
      <c r="I917" s="73">
        <f t="shared" si="152"/>
        <v>2.0641414019878031E-5</v>
      </c>
      <c r="J917" s="73">
        <f t="shared" si="153"/>
        <v>2.0597413902434444E-5</v>
      </c>
      <c r="K917" s="3">
        <f t="shared" si="155"/>
        <v>2.0619413961156237E-5</v>
      </c>
      <c r="L917" s="79">
        <f t="shared" si="156"/>
        <v>9.5931072141957799E-2</v>
      </c>
    </row>
    <row r="918" spans="1:12">
      <c r="A918" s="4">
        <v>1.6919999999999999</v>
      </c>
      <c r="B918" s="4">
        <f t="shared" si="157"/>
        <v>1.3719999999999999</v>
      </c>
      <c r="C918" s="6">
        <f t="shared" si="158"/>
        <v>4.469230734529317</v>
      </c>
      <c r="E918" s="4">
        <v>1.3720000000000001</v>
      </c>
      <c r="F918" s="72">
        <f t="shared" si="159"/>
        <v>6.0440528634361232</v>
      </c>
      <c r="G918" s="72">
        <f t="shared" si="160"/>
        <v>3.8825897497841324</v>
      </c>
      <c r="H918" s="73">
        <f t="shared" si="154"/>
        <v>2.0597413902432138E-2</v>
      </c>
      <c r="I918" s="73">
        <f t="shared" si="152"/>
        <v>2.059741390242987E-5</v>
      </c>
      <c r="J918" s="73">
        <f t="shared" si="153"/>
        <v>2.0553515440828641E-5</v>
      </c>
      <c r="K918" s="3">
        <f t="shared" si="155"/>
        <v>2.0575464671629257E-5</v>
      </c>
      <c r="L918" s="79">
        <f t="shared" si="156"/>
        <v>9.5951647606629428E-2</v>
      </c>
    </row>
    <row r="919" spans="1:12">
      <c r="A919" s="4">
        <v>1.6930000000000001</v>
      </c>
      <c r="B919" s="4">
        <f t="shared" si="157"/>
        <v>1.373</v>
      </c>
      <c r="C919" s="6">
        <f t="shared" si="158"/>
        <v>4.4659418632036063</v>
      </c>
      <c r="E919" s="4">
        <v>1.373</v>
      </c>
      <c r="F919" s="72">
        <f t="shared" si="159"/>
        <v>6.0484581497797354</v>
      </c>
      <c r="G919" s="72">
        <f t="shared" si="160"/>
        <v>3.8847232849899647</v>
      </c>
      <c r="H919" s="73">
        <f t="shared" si="154"/>
        <v>2.0553515440830904E-2</v>
      </c>
      <c r="I919" s="73">
        <f t="shared" si="152"/>
        <v>2.0553515440833205E-5</v>
      </c>
      <c r="J919" s="73">
        <f t="shared" si="153"/>
        <v>2.0509718377745704E-5</v>
      </c>
      <c r="K919" s="3">
        <f t="shared" si="155"/>
        <v>2.0531616909289454E-5</v>
      </c>
      <c r="L919" s="79">
        <f t="shared" si="156"/>
        <v>9.597217922353872E-2</v>
      </c>
    </row>
    <row r="920" spans="1:12">
      <c r="A920" s="4">
        <v>1.694</v>
      </c>
      <c r="B920" s="4">
        <f t="shared" si="157"/>
        <v>1.3739999999999999</v>
      </c>
      <c r="C920" s="6">
        <f t="shared" si="158"/>
        <v>4.4626571988651218</v>
      </c>
      <c r="E920" s="4">
        <v>1.3740000000000001</v>
      </c>
      <c r="F920" s="72">
        <f t="shared" si="159"/>
        <v>6.0528634361233484</v>
      </c>
      <c r="G920" s="72">
        <f t="shared" si="160"/>
        <v>3.886856437965136</v>
      </c>
      <c r="H920" s="73">
        <f t="shared" si="154"/>
        <v>2.0509718377743409E-2</v>
      </c>
      <c r="I920" s="73">
        <f t="shared" si="152"/>
        <v>2.050971837774115E-5</v>
      </c>
      <c r="J920" s="73">
        <f t="shared" si="153"/>
        <v>2.0466022456560527E-5</v>
      </c>
      <c r="K920" s="3">
        <f t="shared" si="155"/>
        <v>2.048787041715084E-5</v>
      </c>
      <c r="L920" s="79">
        <f t="shared" si="156"/>
        <v>9.5992667093955875E-2</v>
      </c>
    </row>
    <row r="921" spans="1:12">
      <c r="A921" s="4">
        <v>1.6950000000000001</v>
      </c>
      <c r="B921" s="4">
        <f t="shared" si="157"/>
        <v>1.375</v>
      </c>
      <c r="C921" s="6">
        <f t="shared" si="158"/>
        <v>4.4593767342425092</v>
      </c>
      <c r="E921" s="4">
        <v>1.375</v>
      </c>
      <c r="F921" s="72">
        <f t="shared" si="159"/>
        <v>6.0572687224669606</v>
      </c>
      <c r="G921" s="72">
        <f t="shared" si="160"/>
        <v>3.8889892090562395</v>
      </c>
      <c r="H921" s="73">
        <f t="shared" si="154"/>
        <v>2.0466022456562781E-2</v>
      </c>
      <c r="I921" s="73">
        <f t="shared" si="152"/>
        <v>2.0466022456560527E-5</v>
      </c>
      <c r="J921" s="73">
        <f t="shared" si="153"/>
        <v>2.0422427421399457E-5</v>
      </c>
      <c r="K921" s="3">
        <f t="shared" si="155"/>
        <v>2.0444224938979992E-5</v>
      </c>
      <c r="L921" s="79">
        <f t="shared" si="156"/>
        <v>9.6013111318894853E-2</v>
      </c>
    </row>
    <row r="922" spans="1:12">
      <c r="A922" s="4">
        <v>1.696</v>
      </c>
      <c r="B922" s="4">
        <f t="shared" si="157"/>
        <v>1.3759999999999999</v>
      </c>
      <c r="C922" s="6">
        <f t="shared" si="158"/>
        <v>4.456100462080105</v>
      </c>
      <c r="E922" s="4">
        <v>1.3759999999999999</v>
      </c>
      <c r="F922" s="72">
        <f t="shared" si="159"/>
        <v>6.0616740088105718</v>
      </c>
      <c r="G922" s="72">
        <f t="shared" si="160"/>
        <v>3.8911215986092982</v>
      </c>
      <c r="H922" s="73">
        <f t="shared" si="154"/>
        <v>2.0422427421401705E-2</v>
      </c>
      <c r="I922" s="73">
        <f t="shared" si="152"/>
        <v>2.042242742140399E-5</v>
      </c>
      <c r="J922" s="73">
        <f t="shared" si="153"/>
        <v>2.0378933017092331E-5</v>
      </c>
      <c r="K922" s="3">
        <f t="shared" si="155"/>
        <v>2.0400680219248161E-5</v>
      </c>
      <c r="L922" s="79">
        <f t="shared" si="156"/>
        <v>9.6033511999114099E-2</v>
      </c>
    </row>
    <row r="923" spans="1:12">
      <c r="A923" s="4">
        <v>1.6970000000000001</v>
      </c>
      <c r="B923" s="4">
        <f t="shared" si="157"/>
        <v>1.377</v>
      </c>
      <c r="C923" s="6">
        <f t="shared" si="158"/>
        <v>4.4528283751378854</v>
      </c>
      <c r="E923" s="4">
        <v>1.377</v>
      </c>
      <c r="F923" s="72">
        <f t="shared" si="159"/>
        <v>6.0660792951541849</v>
      </c>
      <c r="G923" s="72">
        <f t="shared" si="160"/>
        <v>3.8932536069697741</v>
      </c>
      <c r="H923" s="73">
        <f t="shared" si="154"/>
        <v>2.037893301709005E-2</v>
      </c>
      <c r="I923" s="73">
        <f t="shared" si="152"/>
        <v>2.0378933017087805E-5</v>
      </c>
      <c r="J923" s="73">
        <f t="shared" si="153"/>
        <v>2.0335538989170425E-5</v>
      </c>
      <c r="K923" s="3">
        <f t="shared" si="155"/>
        <v>2.0357236003129117E-5</v>
      </c>
      <c r="L923" s="79">
        <f t="shared" si="156"/>
        <v>9.6053869235117231E-2</v>
      </c>
    </row>
    <row r="924" spans="1:12">
      <c r="A924" s="4">
        <v>1.698</v>
      </c>
      <c r="B924" s="4">
        <f t="shared" si="157"/>
        <v>1.3779999999999999</v>
      </c>
      <c r="C924" s="6">
        <f t="shared" si="158"/>
        <v>4.4495604661914321</v>
      </c>
      <c r="E924" s="4">
        <v>1.3779999999999999</v>
      </c>
      <c r="F924" s="72">
        <f t="shared" si="159"/>
        <v>6.070484581497797</v>
      </c>
      <c r="G924" s="72">
        <f t="shared" si="160"/>
        <v>3.8953852344825655</v>
      </c>
      <c r="H924" s="73">
        <f t="shared" si="154"/>
        <v>2.0335538989172664E-2</v>
      </c>
      <c r="I924" s="73">
        <f t="shared" si="152"/>
        <v>2.0335538989174941E-5</v>
      </c>
      <c r="J924" s="73">
        <f t="shared" si="153"/>
        <v>2.0292245083909478E-5</v>
      </c>
      <c r="K924" s="3">
        <f t="shared" si="155"/>
        <v>2.0313892036542208E-5</v>
      </c>
      <c r="L924" s="79">
        <f t="shared" si="156"/>
        <v>9.6074183127153767E-2</v>
      </c>
    </row>
    <row r="925" spans="1:12">
      <c r="A925" s="4">
        <v>1.6990000000000001</v>
      </c>
      <c r="B925" s="4">
        <f t="shared" si="157"/>
        <v>1.379</v>
      </c>
      <c r="C925" s="6">
        <f t="shared" si="158"/>
        <v>4.4462967280318999</v>
      </c>
      <c r="E925" s="4">
        <v>1.379</v>
      </c>
      <c r="F925" s="72">
        <f t="shared" si="159"/>
        <v>6.0748898678414092</v>
      </c>
      <c r="G925" s="72">
        <f t="shared" si="160"/>
        <v>3.8975164814920058</v>
      </c>
      <c r="H925" s="73">
        <f t="shared" si="154"/>
        <v>2.0292245083907208E-2</v>
      </c>
      <c r="I925" s="73">
        <f t="shared" si="152"/>
        <v>2.029224508411224E-5</v>
      </c>
      <c r="J925" s="73">
        <f t="shared" si="153"/>
        <v>2.0249051048465943E-5</v>
      </c>
      <c r="K925" s="3">
        <f t="shared" si="155"/>
        <v>2.027064806628909E-5</v>
      </c>
      <c r="L925" s="79">
        <f t="shared" si="156"/>
        <v>9.6094453775220051E-2</v>
      </c>
    </row>
    <row r="926" spans="1:12">
      <c r="A926" s="4">
        <v>1.7</v>
      </c>
      <c r="B926" s="4">
        <f t="shared" si="157"/>
        <v>1.38</v>
      </c>
      <c r="C926" s="6">
        <f t="shared" si="158"/>
        <v>4.4430371534659407</v>
      </c>
      <c r="E926" s="4">
        <v>1.3800000000000101</v>
      </c>
      <c r="F926" s="72">
        <f t="shared" si="159"/>
        <v>6.0792951541850666</v>
      </c>
      <c r="G926" s="72">
        <f t="shared" si="160"/>
        <v>3.8996473483418925</v>
      </c>
      <c r="H926" s="73">
        <f t="shared" si="154"/>
        <v>2.0249051048261347E-2</v>
      </c>
      <c r="I926" s="73">
        <f t="shared" si="152"/>
        <v>2.0249051048259118E-5</v>
      </c>
      <c r="J926" s="73">
        <f t="shared" si="153"/>
        <v>2.0205956629910152E-5</v>
      </c>
      <c r="K926" s="3">
        <f t="shared" si="155"/>
        <v>2.0227503839084635E-5</v>
      </c>
      <c r="L926" s="79">
        <f t="shared" si="156"/>
        <v>9.611468127905913E-2</v>
      </c>
    </row>
    <row r="927" spans="1:12">
      <c r="A927" s="4">
        <v>1.7010000000000001</v>
      </c>
      <c r="B927" s="4">
        <f t="shared" si="157"/>
        <v>1.381</v>
      </c>
      <c r="C927" s="6">
        <f t="shared" si="158"/>
        <v>4.4397817353157141</v>
      </c>
      <c r="E927" s="4">
        <v>1.38100000000001</v>
      </c>
      <c r="F927" s="72">
        <f t="shared" si="159"/>
        <v>6.0837004405286779</v>
      </c>
      <c r="G927" s="72">
        <f t="shared" si="160"/>
        <v>3.9017778353753974</v>
      </c>
      <c r="H927" s="73">
        <f t="shared" si="154"/>
        <v>2.0205956629912376E-2</v>
      </c>
      <c r="I927" s="73">
        <f t="shared" si="152"/>
        <v>2.0205956629914637E-5</v>
      </c>
      <c r="J927" s="73">
        <f t="shared" si="153"/>
        <v>2.0162961577244608E-5</v>
      </c>
      <c r="K927" s="3">
        <f t="shared" si="155"/>
        <v>2.0184459103579625E-5</v>
      </c>
      <c r="L927" s="79">
        <f t="shared" si="156"/>
        <v>9.6134865738162711E-2</v>
      </c>
    </row>
    <row r="928" spans="1:12">
      <c r="A928" s="4">
        <v>1.702</v>
      </c>
      <c r="B928" s="4">
        <f t="shared" si="157"/>
        <v>1.3819999999999999</v>
      </c>
      <c r="C928" s="6">
        <f t="shared" si="158"/>
        <v>4.4365304664188123</v>
      </c>
      <c r="E928" s="4">
        <v>1.3820000000000101</v>
      </c>
      <c r="F928" s="72">
        <f t="shared" si="159"/>
        <v>6.0881057268722909</v>
      </c>
      <c r="G928" s="72">
        <f t="shared" si="160"/>
        <v>3.9039079429351982</v>
      </c>
      <c r="H928" s="73">
        <f t="shared" si="154"/>
        <v>2.0162961577242351E-2</v>
      </c>
      <c r="I928" s="73">
        <f t="shared" si="152"/>
        <v>2.0162961577240129E-5</v>
      </c>
      <c r="J928" s="73">
        <f t="shared" si="153"/>
        <v>2.0120065639335398E-5</v>
      </c>
      <c r="K928" s="3">
        <f t="shared" si="155"/>
        <v>2.0141513608287765E-5</v>
      </c>
      <c r="L928" s="79">
        <f t="shared" si="156"/>
        <v>9.6155007251770994E-2</v>
      </c>
    </row>
    <row r="929" spans="1:12">
      <c r="A929" s="4">
        <v>1.7030000000000001</v>
      </c>
      <c r="B929" s="4">
        <f t="shared" si="157"/>
        <v>1.383</v>
      </c>
      <c r="C929" s="6">
        <f t="shared" si="158"/>
        <v>4.4332833396282298</v>
      </c>
      <c r="E929" s="4">
        <v>1.38300000000001</v>
      </c>
      <c r="F929" s="72">
        <f t="shared" si="159"/>
        <v>6.092511013215903</v>
      </c>
      <c r="G929" s="72">
        <f t="shared" si="160"/>
        <v>3.9060376713633946</v>
      </c>
      <c r="H929" s="73">
        <f t="shared" si="154"/>
        <v>2.0120065639337614E-2</v>
      </c>
      <c r="I929" s="73">
        <f t="shared" si="152"/>
        <v>2.0120065639339864E-5</v>
      </c>
      <c r="J929" s="73">
        <f t="shared" si="153"/>
        <v>2.0077268565988392E-5</v>
      </c>
      <c r="K929" s="3">
        <f t="shared" si="155"/>
        <v>2.0098667102664128E-5</v>
      </c>
      <c r="L929" s="79">
        <f t="shared" si="156"/>
        <v>9.6175105918873655E-2</v>
      </c>
    </row>
    <row r="930" spans="1:12">
      <c r="A930" s="4">
        <v>1.704</v>
      </c>
      <c r="B930" s="4">
        <f t="shared" si="157"/>
        <v>1.3839999999999999</v>
      </c>
      <c r="C930" s="6">
        <f t="shared" si="158"/>
        <v>4.4300403478123247</v>
      </c>
      <c r="E930" s="4">
        <v>1.3840000000000101</v>
      </c>
      <c r="F930" s="72">
        <f t="shared" si="159"/>
        <v>6.0969162995595161</v>
      </c>
      <c r="G930" s="72">
        <f t="shared" si="160"/>
        <v>3.9081670210015318</v>
      </c>
      <c r="H930" s="73">
        <f t="shared" si="154"/>
        <v>2.0077268565986146E-2</v>
      </c>
      <c r="I930" s="73">
        <f t="shared" si="152"/>
        <v>2.0077268565983933E-5</v>
      </c>
      <c r="J930" s="73">
        <f t="shared" si="153"/>
        <v>2.0034570107673179E-5</v>
      </c>
      <c r="K930" s="3">
        <f t="shared" si="155"/>
        <v>2.0055919336828558E-5</v>
      </c>
      <c r="L930" s="79">
        <f t="shared" si="156"/>
        <v>9.6195161838210488E-2</v>
      </c>
    </row>
    <row r="931" spans="1:12">
      <c r="A931" s="4">
        <v>1.7050000000000001</v>
      </c>
      <c r="B931" s="4">
        <f t="shared" si="157"/>
        <v>1.385</v>
      </c>
      <c r="C931" s="6">
        <f t="shared" si="158"/>
        <v>4.4268014838547733</v>
      </c>
      <c r="E931" s="4">
        <v>1.38500000000001</v>
      </c>
      <c r="F931" s="72">
        <f t="shared" si="159"/>
        <v>6.1013215859031273</v>
      </c>
      <c r="G931" s="72">
        <f t="shared" si="160"/>
        <v>3.9102959921906</v>
      </c>
      <c r="H931" s="73">
        <f t="shared" si="154"/>
        <v>2.0034570107675384E-2</v>
      </c>
      <c r="I931" s="73">
        <f t="shared" si="152"/>
        <v>2.0034570107673179E-5</v>
      </c>
      <c r="J931" s="73">
        <f t="shared" si="153"/>
        <v>1.9991970015587838E-5</v>
      </c>
      <c r="K931" s="3">
        <f t="shared" si="155"/>
        <v>2.0013270061630508E-5</v>
      </c>
      <c r="L931" s="79">
        <f t="shared" si="156"/>
        <v>9.6215175108272114E-2</v>
      </c>
    </row>
    <row r="932" spans="1:12">
      <c r="A932" s="4">
        <v>1.706</v>
      </c>
      <c r="B932" s="4">
        <f t="shared" si="157"/>
        <v>1.3859999999999999</v>
      </c>
      <c r="C932" s="6">
        <f t="shared" si="158"/>
        <v>4.423566740654536</v>
      </c>
      <c r="E932" s="4">
        <v>1.3860000000000099</v>
      </c>
      <c r="F932" s="72">
        <f t="shared" si="159"/>
        <v>6.1057268722467395</v>
      </c>
      <c r="G932" s="72">
        <f t="shared" si="160"/>
        <v>3.9124245852710366</v>
      </c>
      <c r="H932" s="73">
        <f t="shared" si="154"/>
        <v>1.9991970015590041E-2</v>
      </c>
      <c r="I932" s="73">
        <f t="shared" si="152"/>
        <v>1.999197001559228E-5</v>
      </c>
      <c r="J932" s="73">
        <f t="shared" si="153"/>
        <v>1.9949468041612152E-5</v>
      </c>
      <c r="K932" s="3">
        <f t="shared" si="155"/>
        <v>1.9970719028602216E-5</v>
      </c>
      <c r="L932" s="79">
        <f t="shared" si="156"/>
        <v>9.6235145827300722E-2</v>
      </c>
    </row>
    <row r="933" spans="1:12">
      <c r="A933" s="4">
        <v>1.7070000000000001</v>
      </c>
      <c r="B933" s="4">
        <f t="shared" si="157"/>
        <v>1.387</v>
      </c>
      <c r="C933" s="6">
        <f t="shared" si="158"/>
        <v>4.4203361111258133</v>
      </c>
      <c r="E933" s="4">
        <v>1.38700000000001</v>
      </c>
      <c r="F933" s="72">
        <f t="shared" si="159"/>
        <v>6.1101321585903525</v>
      </c>
      <c r="G933" s="72">
        <f t="shared" si="160"/>
        <v>3.9145528005827273</v>
      </c>
      <c r="H933" s="73">
        <f t="shared" si="154"/>
        <v>1.9949468041609918E-2</v>
      </c>
      <c r="I933" s="73">
        <f t="shared" si="152"/>
        <v>1.994946804160772E-5</v>
      </c>
      <c r="J933" s="73">
        <f t="shared" si="153"/>
        <v>1.9907063938305538E-5</v>
      </c>
      <c r="K933" s="3">
        <f t="shared" si="155"/>
        <v>1.9928265989956629E-5</v>
      </c>
      <c r="L933" s="79">
        <f t="shared" si="156"/>
        <v>9.6255074093290677E-2</v>
      </c>
    </row>
    <row r="934" spans="1:12">
      <c r="A934" s="4">
        <v>1.708</v>
      </c>
      <c r="B934" s="4">
        <f t="shared" si="157"/>
        <v>1.3879999999999999</v>
      </c>
      <c r="C934" s="6">
        <f t="shared" si="158"/>
        <v>4.4171095881980111</v>
      </c>
      <c r="E934" s="4">
        <v>1.3880000000000099</v>
      </c>
      <c r="F934" s="72">
        <f t="shared" si="159"/>
        <v>6.1145374449339638</v>
      </c>
      <c r="G934" s="72">
        <f t="shared" si="160"/>
        <v>3.9166806384650075</v>
      </c>
      <c r="H934" s="73">
        <f t="shared" si="154"/>
        <v>1.9907063938307729E-2</v>
      </c>
      <c r="I934" s="73">
        <f t="shared" si="152"/>
        <v>1.9907063938309956E-5</v>
      </c>
      <c r="J934" s="73">
        <f t="shared" si="153"/>
        <v>1.9864757458949145E-5</v>
      </c>
      <c r="K934" s="3">
        <f t="shared" si="155"/>
        <v>1.9885910698629549E-5</v>
      </c>
      <c r="L934" s="79">
        <f t="shared" si="156"/>
        <v>9.6274960003989302E-2</v>
      </c>
    </row>
    <row r="935" spans="1:12">
      <c r="A935" s="4">
        <v>1.7090000000000001</v>
      </c>
      <c r="B935" s="4">
        <f t="shared" si="157"/>
        <v>1.389</v>
      </c>
      <c r="C935" s="6">
        <f t="shared" si="158"/>
        <v>4.4138871648156952</v>
      </c>
      <c r="E935" s="4">
        <v>1.38900000000001</v>
      </c>
      <c r="F935" s="72">
        <f t="shared" si="159"/>
        <v>6.1189427312775768</v>
      </c>
      <c r="G935" s="72">
        <f t="shared" si="160"/>
        <v>3.9188080992566641</v>
      </c>
      <c r="H935" s="73">
        <f t="shared" si="154"/>
        <v>1.9864757458946922E-2</v>
      </c>
      <c r="I935" s="73">
        <f t="shared" si="152"/>
        <v>1.9864757458944734E-5</v>
      </c>
      <c r="J935" s="73">
        <f t="shared" si="153"/>
        <v>1.9822548357477414E-5</v>
      </c>
      <c r="K935" s="3">
        <f t="shared" si="155"/>
        <v>1.9843652908211074E-5</v>
      </c>
      <c r="L935" s="79">
        <f t="shared" si="156"/>
        <v>9.6294803656897507E-2</v>
      </c>
    </row>
    <row r="936" spans="1:12">
      <c r="A936" s="4">
        <v>1.71</v>
      </c>
      <c r="B936" s="4">
        <f t="shared" si="157"/>
        <v>1.39</v>
      </c>
      <c r="C936" s="6">
        <f t="shared" si="158"/>
        <v>4.4106688339385576</v>
      </c>
      <c r="E936" s="4">
        <v>1.3900000000000099</v>
      </c>
      <c r="F936" s="72">
        <f t="shared" si="159"/>
        <v>6.123348017621189</v>
      </c>
      <c r="G936" s="72">
        <f t="shared" si="160"/>
        <v>3.9209351832959336</v>
      </c>
      <c r="H936" s="73">
        <f t="shared" si="154"/>
        <v>1.9822548357479597E-2</v>
      </c>
      <c r="I936" s="73">
        <f t="shared" si="152"/>
        <v>1.9822548357481816E-5</v>
      </c>
      <c r="J936" s="73">
        <f t="shared" si="153"/>
        <v>1.978043638854641E-5</v>
      </c>
      <c r="K936" s="3">
        <f t="shared" si="155"/>
        <v>1.9801492373014114E-5</v>
      </c>
      <c r="L936" s="79">
        <f t="shared" si="156"/>
        <v>9.6314605149270524E-2</v>
      </c>
    </row>
    <row r="937" spans="1:12">
      <c r="A937" s="4">
        <v>1.7110000000000001</v>
      </c>
      <c r="B937" s="4">
        <f t="shared" si="157"/>
        <v>1.391</v>
      </c>
      <c r="C937" s="6">
        <f t="shared" si="158"/>
        <v>4.4074545885413698</v>
      </c>
      <c r="E937" s="4">
        <v>1.39100000000001</v>
      </c>
      <c r="F937" s="72">
        <f t="shared" si="159"/>
        <v>6.127753303964802</v>
      </c>
      <c r="G937" s="72">
        <f t="shared" si="160"/>
        <v>3.9230618909205113</v>
      </c>
      <c r="H937" s="73">
        <f t="shared" si="154"/>
        <v>1.9780436388544195E-2</v>
      </c>
      <c r="I937" s="73">
        <f t="shared" si="152"/>
        <v>1.9780436388542015E-5</v>
      </c>
      <c r="J937" s="73">
        <f t="shared" si="153"/>
        <v>1.9738421307461401E-5</v>
      </c>
      <c r="K937" s="3">
        <f t="shared" si="155"/>
        <v>1.9759428848001708E-5</v>
      </c>
      <c r="L937" s="79">
        <f t="shared" si="156"/>
        <v>9.6334364578118531E-2</v>
      </c>
    </row>
    <row r="938" spans="1:12">
      <c r="A938" s="4">
        <v>1.712</v>
      </c>
      <c r="B938" s="4">
        <f t="shared" si="157"/>
        <v>1.3919999999999999</v>
      </c>
      <c r="C938" s="6">
        <f t="shared" si="158"/>
        <v>4.4042444216139565</v>
      </c>
      <c r="E938" s="4">
        <v>1.3920000000000099</v>
      </c>
      <c r="F938" s="72">
        <f t="shared" si="159"/>
        <v>6.1321585903084133</v>
      </c>
      <c r="G938" s="72">
        <f t="shared" si="160"/>
        <v>3.9251882224675412</v>
      </c>
      <c r="H938" s="73">
        <f t="shared" si="154"/>
        <v>1.9738421307463574E-2</v>
      </c>
      <c r="I938" s="73">
        <f t="shared" si="152"/>
        <v>1.9738421307465782E-5</v>
      </c>
      <c r="J938" s="73">
        <f t="shared" si="153"/>
        <v>1.9696502870244875E-5</v>
      </c>
      <c r="K938" s="3">
        <f t="shared" si="155"/>
        <v>1.9717462088855326E-5</v>
      </c>
      <c r="L938" s="79">
        <f t="shared" si="156"/>
        <v>9.6354082040207387E-2</v>
      </c>
    </row>
    <row r="939" spans="1:12">
      <c r="A939" s="4">
        <v>1.7130000000000001</v>
      </c>
      <c r="B939" s="4">
        <f t="shared" si="157"/>
        <v>1.393</v>
      </c>
      <c r="C939" s="6">
        <f t="shared" si="158"/>
        <v>4.4010383261611423</v>
      </c>
      <c r="E939" s="4">
        <v>1.39300000000001</v>
      </c>
      <c r="F939" s="72">
        <f t="shared" si="159"/>
        <v>6.1365638766520263</v>
      </c>
      <c r="G939" s="72">
        <f t="shared" si="160"/>
        <v>3.9273141782736278</v>
      </c>
      <c r="H939" s="73">
        <f t="shared" si="154"/>
        <v>1.9696502870242671E-2</v>
      </c>
      <c r="I939" s="73">
        <f t="shared" si="152"/>
        <v>1.96965028702405E-5</v>
      </c>
      <c r="J939" s="73">
        <f t="shared" si="153"/>
        <v>1.9654680833564343E-5</v>
      </c>
      <c r="K939" s="3">
        <f t="shared" si="155"/>
        <v>1.9675591851902422E-5</v>
      </c>
      <c r="L939" s="79">
        <f t="shared" si="156"/>
        <v>9.6373757632059284E-2</v>
      </c>
    </row>
    <row r="940" spans="1:12">
      <c r="A940" s="4">
        <v>1.714</v>
      </c>
      <c r="B940" s="4">
        <f t="shared" si="157"/>
        <v>1.3939999999999999</v>
      </c>
      <c r="C940" s="6">
        <f t="shared" si="158"/>
        <v>4.397836295202719</v>
      </c>
      <c r="E940" s="4">
        <v>1.3940000000000099</v>
      </c>
      <c r="F940" s="72">
        <f t="shared" si="159"/>
        <v>6.1409691629956384</v>
      </c>
      <c r="G940" s="72">
        <f t="shared" si="160"/>
        <v>3.9294397586748309</v>
      </c>
      <c r="H940" s="73">
        <f t="shared" si="154"/>
        <v>1.9654680833566508E-2</v>
      </c>
      <c r="I940" s="73">
        <f t="shared" si="152"/>
        <v>1.9654680833568707E-5</v>
      </c>
      <c r="J940" s="73">
        <f t="shared" si="153"/>
        <v>1.9612954954800201E-5</v>
      </c>
      <c r="K940" s="3">
        <f t="shared" si="155"/>
        <v>1.9633817894184454E-5</v>
      </c>
      <c r="L940" s="79">
        <f t="shared" si="156"/>
        <v>9.6393391449953472E-2</v>
      </c>
    </row>
    <row r="941" spans="1:12">
      <c r="A941" s="4">
        <v>1.7150000000000001</v>
      </c>
      <c r="B941" s="4">
        <f t="shared" si="157"/>
        <v>1.395</v>
      </c>
      <c r="C941" s="6">
        <f t="shared" si="158"/>
        <v>4.3946383217734093</v>
      </c>
      <c r="E941" s="4">
        <v>1.39500000000001</v>
      </c>
      <c r="F941" s="72">
        <f t="shared" si="159"/>
        <v>6.1453744493392506</v>
      </c>
      <c r="G941" s="72">
        <f t="shared" si="160"/>
        <v>3.9315649640066699</v>
      </c>
      <c r="H941" s="73">
        <f t="shared" si="154"/>
        <v>1.9612954954798006E-2</v>
      </c>
      <c r="I941" s="73">
        <f t="shared" si="152"/>
        <v>1.9612954954795848E-5</v>
      </c>
      <c r="J941" s="73">
        <f t="shared" si="153"/>
        <v>1.9571324991973772E-5</v>
      </c>
      <c r="K941" s="3">
        <f t="shared" si="155"/>
        <v>1.959213997338481E-5</v>
      </c>
      <c r="L941" s="79">
        <f t="shared" si="156"/>
        <v>9.6412983589926851E-2</v>
      </c>
    </row>
    <row r="942" spans="1:12">
      <c r="A942" s="4">
        <v>1.716</v>
      </c>
      <c r="B942" s="4">
        <f t="shared" si="157"/>
        <v>1.3959999999999999</v>
      </c>
      <c r="C942" s="6">
        <f t="shared" si="158"/>
        <v>4.391444398922828</v>
      </c>
      <c r="E942" s="4">
        <v>1.3960000000000099</v>
      </c>
      <c r="F942" s="72">
        <f t="shared" si="159"/>
        <v>6.1497797356828627</v>
      </c>
      <c r="G942" s="72">
        <f t="shared" si="160"/>
        <v>3.9336897946041223</v>
      </c>
      <c r="H942" s="73">
        <f t="shared" si="154"/>
        <v>1.9571324991975926E-2</v>
      </c>
      <c r="I942" s="73">
        <f t="shared" si="152"/>
        <v>1.9571324991978115E-5</v>
      </c>
      <c r="J942" s="73">
        <f t="shared" si="153"/>
        <v>1.9529790703814861E-5</v>
      </c>
      <c r="K942" s="3">
        <f t="shared" si="155"/>
        <v>1.9550557847896488E-5</v>
      </c>
      <c r="L942" s="79">
        <f t="shared" si="156"/>
        <v>9.6432534147774751E-2</v>
      </c>
    </row>
    <row r="943" spans="1:12">
      <c r="A943" s="4">
        <v>1.7170000000000001</v>
      </c>
      <c r="B943" s="4">
        <f t="shared" si="157"/>
        <v>1.397</v>
      </c>
      <c r="C943" s="6">
        <f t="shared" si="158"/>
        <v>4.3882545197154359</v>
      </c>
      <c r="E943" s="4">
        <v>1.39700000000001</v>
      </c>
      <c r="F943" s="72">
        <f t="shared" si="159"/>
        <v>6.1541850220264758</v>
      </c>
      <c r="G943" s="72">
        <f t="shared" si="160"/>
        <v>3.9358142508016298</v>
      </c>
      <c r="H943" s="73">
        <f t="shared" si="154"/>
        <v>1.9529790703812677E-2</v>
      </c>
      <c r="I943" s="73">
        <f t="shared" si="152"/>
        <v>1.9529790703810525E-5</v>
      </c>
      <c r="J943" s="73">
        <f t="shared" si="153"/>
        <v>1.9488351849690195E-5</v>
      </c>
      <c r="K943" s="3">
        <f t="shared" si="155"/>
        <v>1.950907127675036E-5</v>
      </c>
      <c r="L943" s="79">
        <f t="shared" si="156"/>
        <v>9.64520432190515E-2</v>
      </c>
    </row>
    <row r="944" spans="1:12">
      <c r="A944" s="4">
        <v>1.718</v>
      </c>
      <c r="B944" s="4">
        <f t="shared" si="157"/>
        <v>1.3979999999999999</v>
      </c>
      <c r="C944" s="6">
        <f t="shared" si="158"/>
        <v>4.3850686772305094</v>
      </c>
      <c r="E944" s="4">
        <v>1.3980000000000099</v>
      </c>
      <c r="F944" s="72">
        <f t="shared" si="159"/>
        <v>6.158590308370087</v>
      </c>
      <c r="G944" s="72">
        <f t="shared" si="160"/>
        <v>3.937938332933093</v>
      </c>
      <c r="H944" s="73">
        <f t="shared" si="154"/>
        <v>1.9488351849692342E-2</v>
      </c>
      <c r="I944" s="73">
        <f t="shared" si="152"/>
        <v>1.9488351849694522E-5</v>
      </c>
      <c r="J944" s="73">
        <f t="shared" si="153"/>
        <v>1.9447008189670678E-5</v>
      </c>
      <c r="K944" s="3">
        <f t="shared" si="155"/>
        <v>1.9467680019682601E-5</v>
      </c>
      <c r="L944" s="79">
        <f t="shared" si="156"/>
        <v>9.6471510899071189E-2</v>
      </c>
    </row>
    <row r="945" spans="1:12">
      <c r="A945" s="4">
        <v>1.7190000000000001</v>
      </c>
      <c r="B945" s="4">
        <f t="shared" si="157"/>
        <v>1.399</v>
      </c>
      <c r="C945" s="6">
        <f t="shared" si="158"/>
        <v>4.3818868645620981</v>
      </c>
      <c r="E945" s="4">
        <v>1.39900000000001</v>
      </c>
      <c r="F945" s="72">
        <f t="shared" si="159"/>
        <v>6.1629955947137001</v>
      </c>
      <c r="G945" s="72">
        <f t="shared" si="160"/>
        <v>3.9400620413318772</v>
      </c>
      <c r="H945" s="73">
        <f t="shared" si="154"/>
        <v>1.9447008189668501E-2</v>
      </c>
      <c r="I945" s="73">
        <f t="shared" si="152"/>
        <v>1.9447008189666361E-5</v>
      </c>
      <c r="J945" s="73">
        <f t="shared" si="153"/>
        <v>1.9405759484459977E-5</v>
      </c>
      <c r="K945" s="3">
        <f t="shared" si="155"/>
        <v>1.9426383837063167E-5</v>
      </c>
      <c r="L945" s="79">
        <f t="shared" si="156"/>
        <v>9.6490937282908251E-2</v>
      </c>
    </row>
    <row r="946" spans="1:12">
      <c r="A946" s="4">
        <v>1.72</v>
      </c>
      <c r="B946" s="4">
        <f t="shared" si="157"/>
        <v>1.4</v>
      </c>
      <c r="C946" s="6">
        <f t="shared" si="158"/>
        <v>4.3787090748189925</v>
      </c>
      <c r="E946" s="4">
        <v>1.4000000000000099</v>
      </c>
      <c r="F946" s="72">
        <f t="shared" si="159"/>
        <v>6.1674008810573122</v>
      </c>
      <c r="G946" s="72">
        <f t="shared" si="160"/>
        <v>3.9421853763308152</v>
      </c>
      <c r="H946" s="73">
        <f t="shared" si="154"/>
        <v>1.9405759484462114E-2</v>
      </c>
      <c r="I946" s="73">
        <f t="shared" si="152"/>
        <v>1.9405759484464286E-5</v>
      </c>
      <c r="J946" s="73">
        <f t="shared" si="153"/>
        <v>1.9364605495461736E-5</v>
      </c>
      <c r="K946" s="3">
        <f t="shared" si="155"/>
        <v>1.9385182489963013E-5</v>
      </c>
      <c r="L946" s="79">
        <f t="shared" si="156"/>
        <v>9.6510322465398216E-2</v>
      </c>
    </row>
    <row r="947" spans="1:12">
      <c r="A947" s="4">
        <v>1.7210000000000001</v>
      </c>
      <c r="B947" s="4">
        <f t="shared" si="157"/>
        <v>1.401</v>
      </c>
      <c r="C947" s="6">
        <f t="shared" si="158"/>
        <v>4.3755353011246774</v>
      </c>
      <c r="E947" s="4">
        <v>1.40100000000001</v>
      </c>
      <c r="F947" s="72">
        <f t="shared" si="159"/>
        <v>6.1718061674009252</v>
      </c>
      <c r="G947" s="72">
        <f t="shared" si="160"/>
        <v>3.9443083382622026</v>
      </c>
      <c r="H947" s="73">
        <f t="shared" si="154"/>
        <v>1.9364605495459569E-2</v>
      </c>
      <c r="I947" s="73">
        <f t="shared" ref="I947:I1010" si="161">(E948-E947)*H947</f>
        <v>1.9364605495457436E-5</v>
      </c>
      <c r="J947" s="73">
        <f t="shared" si="153"/>
        <v>1.9323545984708428E-5</v>
      </c>
      <c r="K947" s="3">
        <f t="shared" si="155"/>
        <v>1.934407574008293E-5</v>
      </c>
      <c r="L947" s="79">
        <f t="shared" si="156"/>
        <v>9.6529666541138301E-2</v>
      </c>
    </row>
    <row r="948" spans="1:12">
      <c r="A948" s="4">
        <v>1.722</v>
      </c>
      <c r="B948" s="4">
        <f t="shared" si="157"/>
        <v>1.4019999999999999</v>
      </c>
      <c r="C948" s="6">
        <f t="shared" si="158"/>
        <v>4.3723655366173002</v>
      </c>
      <c r="E948" s="4">
        <v>1.4020000000000099</v>
      </c>
      <c r="F948" s="72">
        <f t="shared" si="159"/>
        <v>6.1762114537445365</v>
      </c>
      <c r="G948" s="72">
        <f t="shared" si="160"/>
        <v>3.9464309274578016</v>
      </c>
      <c r="H948" s="73">
        <f t="shared" si="154"/>
        <v>1.9323545984710557E-2</v>
      </c>
      <c r="I948" s="73">
        <f t="shared" si="161"/>
        <v>1.932354598471272E-5</v>
      </c>
      <c r="J948" s="73">
        <f t="shared" si="153"/>
        <v>1.9282580714928052E-5</v>
      </c>
      <c r="K948" s="3">
        <f t="shared" si="155"/>
        <v>1.9303063349820386E-5</v>
      </c>
      <c r="L948" s="79">
        <f t="shared" si="156"/>
        <v>9.6548969604488125E-2</v>
      </c>
    </row>
    <row r="949" spans="1:12">
      <c r="A949" s="4">
        <v>1.7230000000000001</v>
      </c>
      <c r="B949" s="4">
        <f t="shared" si="157"/>
        <v>1.403</v>
      </c>
      <c r="C949" s="6">
        <f t="shared" si="158"/>
        <v>4.3691997744496263</v>
      </c>
      <c r="E949" s="4">
        <v>1.40300000000001</v>
      </c>
      <c r="F949" s="72">
        <f t="shared" si="159"/>
        <v>6.1806167400881495</v>
      </c>
      <c r="G949" s="72">
        <f t="shared" si="160"/>
        <v>3.9485531442488484</v>
      </c>
      <c r="H949" s="73">
        <f t="shared" si="154"/>
        <v>1.9282580714925893E-2</v>
      </c>
      <c r="I949" s="73">
        <f t="shared" si="161"/>
        <v>1.9282580714923769E-5</v>
      </c>
      <c r="J949" s="73">
        <f t="shared" si="153"/>
        <v>1.9241709449473562E-5</v>
      </c>
      <c r="K949" s="3">
        <f t="shared" si="155"/>
        <v>1.9262145082198665E-5</v>
      </c>
      <c r="L949" s="79">
        <f t="shared" si="156"/>
        <v>9.6568231749570327E-2</v>
      </c>
    </row>
    <row r="950" spans="1:12">
      <c r="A950" s="4">
        <v>1.724</v>
      </c>
      <c r="B950" s="4">
        <f t="shared" si="157"/>
        <v>1.4039999999999999</v>
      </c>
      <c r="C950" s="6">
        <f t="shared" si="158"/>
        <v>4.3660380077890144</v>
      </c>
      <c r="E950" s="4">
        <v>1.4040000000000099</v>
      </c>
      <c r="F950" s="72">
        <f t="shared" si="159"/>
        <v>6.1850220264317617</v>
      </c>
      <c r="G950" s="72">
        <f t="shared" si="160"/>
        <v>3.9506749889660435</v>
      </c>
      <c r="H950" s="73">
        <f t="shared" si="154"/>
        <v>1.9241709449475682E-2</v>
      </c>
      <c r="I950" s="73">
        <f t="shared" si="161"/>
        <v>1.9241709449477834E-5</v>
      </c>
      <c r="J950" s="73">
        <f t="shared" si="153"/>
        <v>1.920093195238928E-5</v>
      </c>
      <c r="K950" s="3">
        <f t="shared" si="155"/>
        <v>1.9221320700933557E-5</v>
      </c>
      <c r="L950" s="79">
        <f t="shared" si="156"/>
        <v>9.6587453070271265E-2</v>
      </c>
    </row>
    <row r="951" spans="1:12">
      <c r="A951" s="4">
        <v>1.7250000000000001</v>
      </c>
      <c r="B951" s="4">
        <f t="shared" si="157"/>
        <v>1.405</v>
      </c>
      <c r="C951" s="6">
        <f t="shared" si="158"/>
        <v>4.3628802298173639</v>
      </c>
      <c r="E951" s="4">
        <v>1.40500000000001</v>
      </c>
      <c r="F951" s="72">
        <f t="shared" si="159"/>
        <v>6.1894273127753747</v>
      </c>
      <c r="G951" s="72">
        <f t="shared" si="160"/>
        <v>3.9527964619395597</v>
      </c>
      <c r="H951" s="73">
        <f t="shared" si="154"/>
        <v>1.9200931952387132E-2</v>
      </c>
      <c r="I951" s="73">
        <f t="shared" si="161"/>
        <v>1.9200931952385017E-5</v>
      </c>
      <c r="J951" s="73">
        <f t="shared" si="153"/>
        <v>1.91602479883404E-5</v>
      </c>
      <c r="K951" s="3">
        <f t="shared" si="155"/>
        <v>1.9180589970362707E-5</v>
      </c>
      <c r="L951" s="79">
        <f t="shared" si="156"/>
        <v>9.6606633660241623E-2</v>
      </c>
    </row>
    <row r="952" spans="1:12">
      <c r="A952" s="4">
        <v>1.726</v>
      </c>
      <c r="B952" s="4">
        <f t="shared" si="157"/>
        <v>1.4059999999999999</v>
      </c>
      <c r="C952" s="6">
        <f t="shared" si="158"/>
        <v>4.3597264337310868</v>
      </c>
      <c r="E952" s="4">
        <v>1.4060000000000099</v>
      </c>
      <c r="F952" s="72">
        <f t="shared" si="159"/>
        <v>6.193832599118986</v>
      </c>
      <c r="G952" s="72">
        <f t="shared" si="160"/>
        <v>3.9549175634990434</v>
      </c>
      <c r="H952" s="73">
        <f t="shared" si="154"/>
        <v>1.916024798834251E-2</v>
      </c>
      <c r="I952" s="73">
        <f t="shared" si="161"/>
        <v>1.9160247988344655E-5</v>
      </c>
      <c r="J952" s="73">
        <f t="shared" si="153"/>
        <v>1.9119657322679304E-5</v>
      </c>
      <c r="K952" s="3">
        <f t="shared" si="155"/>
        <v>1.9139952655511979E-5</v>
      </c>
      <c r="L952" s="79">
        <f t="shared" si="156"/>
        <v>9.6625773612897134E-2</v>
      </c>
    </row>
    <row r="953" spans="1:12">
      <c r="A953" s="4">
        <v>1.7270000000000001</v>
      </c>
      <c r="B953" s="4">
        <f t="shared" si="157"/>
        <v>1.407</v>
      </c>
      <c r="C953" s="6">
        <f t="shared" si="158"/>
        <v>4.3565766127410654</v>
      </c>
      <c r="E953" s="4">
        <v>1.40700000000001</v>
      </c>
      <c r="F953" s="72">
        <f t="shared" si="159"/>
        <v>6.198237885462599</v>
      </c>
      <c r="G953" s="72">
        <f t="shared" si="160"/>
        <v>3.9570382939736142</v>
      </c>
      <c r="H953" s="73">
        <f t="shared" si="154"/>
        <v>1.9119657322677164E-2</v>
      </c>
      <c r="I953" s="73">
        <f t="shared" si="161"/>
        <v>1.9119657322675058E-5</v>
      </c>
      <c r="J953" s="73">
        <f t="shared" si="153"/>
        <v>1.9079159721375386E-5</v>
      </c>
      <c r="K953" s="3">
        <f t="shared" si="155"/>
        <v>1.9099408522025224E-5</v>
      </c>
      <c r="L953" s="79">
        <f t="shared" si="156"/>
        <v>9.6644873021419164E-2</v>
      </c>
    </row>
    <row r="954" spans="1:12">
      <c r="A954" s="4">
        <v>1.728</v>
      </c>
      <c r="B954" s="4">
        <f t="shared" si="157"/>
        <v>1.4079999999999999</v>
      </c>
      <c r="C954" s="6">
        <f t="shared" si="158"/>
        <v>4.353430760072623</v>
      </c>
      <c r="E954" s="4">
        <v>1.4080000000000099</v>
      </c>
      <c r="F954" s="72">
        <f t="shared" si="159"/>
        <v>6.2026431718062112</v>
      </c>
      <c r="G954" s="72">
        <f t="shared" si="160"/>
        <v>3.959158653691865</v>
      </c>
      <c r="H954" s="73">
        <f t="shared" si="154"/>
        <v>1.9079159721377487E-2</v>
      </c>
      <c r="I954" s="73">
        <f t="shared" si="161"/>
        <v>1.9079159721379621E-5</v>
      </c>
      <c r="J954" s="73">
        <f t="shared" si="153"/>
        <v>1.9038754951081006E-5</v>
      </c>
      <c r="K954" s="3">
        <f t="shared" si="155"/>
        <v>1.9058957336230315E-5</v>
      </c>
      <c r="L954" s="79">
        <f t="shared" si="156"/>
        <v>9.6663931978755391E-2</v>
      </c>
    </row>
    <row r="955" spans="1:12">
      <c r="A955" s="4">
        <v>1.7290000000000001</v>
      </c>
      <c r="B955" s="4">
        <f t="shared" si="157"/>
        <v>1.409</v>
      </c>
      <c r="C955" s="6">
        <f t="shared" si="158"/>
        <v>4.3502888689654755</v>
      </c>
      <c r="E955" s="4">
        <v>1.40900000000001</v>
      </c>
      <c r="F955" s="72">
        <f t="shared" si="159"/>
        <v>6.2070484581498233</v>
      </c>
      <c r="G955" s="72">
        <f t="shared" si="160"/>
        <v>3.961278642981866</v>
      </c>
      <c r="H955" s="73">
        <f t="shared" si="154"/>
        <v>1.9038754951078877E-2</v>
      </c>
      <c r="I955" s="73">
        <f t="shared" si="161"/>
        <v>1.9038754951076781E-5</v>
      </c>
      <c r="J955" s="73">
        <f t="shared" ref="J955:J1018" si="162">(E956-E955)*H956</f>
        <v>1.8998442779061663E-5</v>
      </c>
      <c r="K955" s="3">
        <f t="shared" si="155"/>
        <v>1.9018598865069222E-5</v>
      </c>
      <c r="L955" s="79">
        <f t="shared" si="156"/>
        <v>9.6682950577620455E-2</v>
      </c>
    </row>
    <row r="956" spans="1:12">
      <c r="A956" s="4">
        <v>1.73</v>
      </c>
      <c r="B956" s="4">
        <f t="shared" si="157"/>
        <v>1.41</v>
      </c>
      <c r="C956" s="6">
        <f t="shared" si="158"/>
        <v>4.3471509326737019</v>
      </c>
      <c r="E956" s="4">
        <v>1.4100000000000099</v>
      </c>
      <c r="F956" s="72">
        <f t="shared" si="159"/>
        <v>6.2114537444934355</v>
      </c>
      <c r="G956" s="72">
        <f t="shared" si="160"/>
        <v>3.9633982621711632</v>
      </c>
      <c r="H956" s="73">
        <f t="shared" ref="H956:H1019" si="163">EXP(-G956)</f>
        <v>1.8998442779063755E-2</v>
      </c>
      <c r="I956" s="73">
        <f t="shared" si="161"/>
        <v>1.8998442779065881E-5</v>
      </c>
      <c r="J956" s="73">
        <f t="shared" si="162"/>
        <v>1.8958222973261627E-5</v>
      </c>
      <c r="K956" s="3">
        <f t="shared" ref="K956:K1019" si="164">(I956+J956)/2</f>
        <v>1.8978332876163754E-5</v>
      </c>
      <c r="L956" s="79">
        <f t="shared" si="156"/>
        <v>9.6701928910496615E-2</v>
      </c>
    </row>
    <row r="957" spans="1:12">
      <c r="A957" s="4">
        <v>1.7310000000000001</v>
      </c>
      <c r="B957" s="4">
        <f t="shared" si="157"/>
        <v>1.411</v>
      </c>
      <c r="C957" s="6">
        <f t="shared" si="158"/>
        <v>4.3440169444657037</v>
      </c>
      <c r="E957" s="4">
        <v>1.41100000000001</v>
      </c>
      <c r="F957" s="72">
        <f t="shared" si="159"/>
        <v>6.2158590308370485</v>
      </c>
      <c r="G957" s="72">
        <f t="shared" si="160"/>
        <v>3.9655175115867829</v>
      </c>
      <c r="H957" s="73">
        <f t="shared" si="163"/>
        <v>1.8958222973259505E-2</v>
      </c>
      <c r="I957" s="73">
        <f t="shared" si="161"/>
        <v>1.8958222973257415E-5</v>
      </c>
      <c r="J957" s="73">
        <f t="shared" si="162"/>
        <v>1.8918095302234472E-5</v>
      </c>
      <c r="K957" s="3">
        <f t="shared" si="164"/>
        <v>1.8938159137745943E-5</v>
      </c>
      <c r="L957" s="79">
        <f t="shared" ref="L957:L1020" si="165">K957+L956</f>
        <v>9.6720867069634356E-2</v>
      </c>
    </row>
    <row r="958" spans="1:12">
      <c r="A958" s="4">
        <v>1.732</v>
      </c>
      <c r="B958" s="4">
        <f t="shared" si="157"/>
        <v>1.4119999999999999</v>
      </c>
      <c r="C958" s="6">
        <f t="shared" si="158"/>
        <v>4.3408868976241761</v>
      </c>
      <c r="E958" s="4">
        <v>1.4120000000000099</v>
      </c>
      <c r="F958" s="72">
        <f t="shared" si="159"/>
        <v>6.2202643171806606</v>
      </c>
      <c r="G958" s="72">
        <f t="shared" si="160"/>
        <v>3.9676363915552293</v>
      </c>
      <c r="H958" s="73">
        <f t="shared" si="163"/>
        <v>1.8918095302236555E-2</v>
      </c>
      <c r="I958" s="73">
        <f t="shared" si="161"/>
        <v>1.8918095302238673E-5</v>
      </c>
      <c r="J958" s="73">
        <f t="shared" si="162"/>
        <v>1.8878059535208453E-5</v>
      </c>
      <c r="K958" s="3">
        <f t="shared" si="164"/>
        <v>1.8898077418723563E-5</v>
      </c>
      <c r="L958" s="79">
        <f t="shared" si="165"/>
        <v>9.6739765147053083E-2</v>
      </c>
    </row>
    <row r="959" spans="1:12">
      <c r="A959" s="4">
        <v>1.7330000000000001</v>
      </c>
      <c r="B959" s="4">
        <f t="shared" si="157"/>
        <v>1.413</v>
      </c>
      <c r="C959" s="6">
        <f t="shared" si="158"/>
        <v>4.3377607854460596</v>
      </c>
      <c r="E959" s="4">
        <v>1.41300000000001</v>
      </c>
      <c r="F959" s="72">
        <f t="shared" si="159"/>
        <v>6.2246696035242728</v>
      </c>
      <c r="G959" s="72">
        <f t="shared" si="160"/>
        <v>3.9697549024024874</v>
      </c>
      <c r="H959" s="73">
        <f t="shared" si="163"/>
        <v>1.887805953520634E-2</v>
      </c>
      <c r="I959" s="73">
        <f t="shared" si="161"/>
        <v>1.8878059535204262E-5</v>
      </c>
      <c r="J959" s="73">
        <f t="shared" si="162"/>
        <v>1.8838115442017268E-5</v>
      </c>
      <c r="K959" s="3">
        <f t="shared" si="164"/>
        <v>1.8858087488610765E-5</v>
      </c>
      <c r="L959" s="79">
        <f t="shared" si="165"/>
        <v>9.6758623234541694E-2</v>
      </c>
    </row>
    <row r="960" spans="1:12">
      <c r="A960" s="4">
        <v>1.734</v>
      </c>
      <c r="B960" s="4">
        <f t="shared" si="157"/>
        <v>1.4139999999999999</v>
      </c>
      <c r="C960" s="6">
        <f t="shared" si="158"/>
        <v>4.3346386012425091</v>
      </c>
      <c r="E960" s="4">
        <v>1.4140000000000099</v>
      </c>
      <c r="F960" s="72">
        <f t="shared" si="159"/>
        <v>6.2290748898678849</v>
      </c>
      <c r="G960" s="72">
        <f t="shared" si="160"/>
        <v>3.9718730444540236</v>
      </c>
      <c r="H960" s="73">
        <f t="shared" si="163"/>
        <v>1.8838115442019344E-2</v>
      </c>
      <c r="I960" s="73">
        <f t="shared" si="161"/>
        <v>1.8838115442021453E-5</v>
      </c>
      <c r="J960" s="73">
        <f t="shared" si="162"/>
        <v>1.8798262793165174E-5</v>
      </c>
      <c r="K960" s="3">
        <f t="shared" si="164"/>
        <v>1.8818189117593312E-5</v>
      </c>
      <c r="L960" s="79">
        <f t="shared" si="165"/>
        <v>9.677744142365928E-2</v>
      </c>
    </row>
    <row r="961" spans="1:12">
      <c r="A961" s="4">
        <v>1.7350000000000001</v>
      </c>
      <c r="B961" s="4">
        <f t="shared" si="157"/>
        <v>1.415</v>
      </c>
      <c r="C961" s="6">
        <f t="shared" si="158"/>
        <v>4.3315203383388594</v>
      </c>
      <c r="E961" s="4">
        <v>1.41500000000001</v>
      </c>
      <c r="F961" s="72">
        <f t="shared" si="159"/>
        <v>6.233480176211498</v>
      </c>
      <c r="G961" s="72">
        <f t="shared" si="160"/>
        <v>3.9739908180347889</v>
      </c>
      <c r="H961" s="73">
        <f t="shared" si="163"/>
        <v>1.879826279316307E-2</v>
      </c>
      <c r="I961" s="73">
        <f t="shared" si="161"/>
        <v>1.8798262793161E-5</v>
      </c>
      <c r="J961" s="73">
        <f t="shared" si="162"/>
        <v>1.8758501359758084E-5</v>
      </c>
      <c r="K961" s="3">
        <f t="shared" si="164"/>
        <v>1.8778382076459544E-5</v>
      </c>
      <c r="L961" s="79">
        <f t="shared" si="165"/>
        <v>9.6796219805735745E-2</v>
      </c>
    </row>
    <row r="962" spans="1:12">
      <c r="A962" s="4">
        <v>1.736</v>
      </c>
      <c r="B962" s="4">
        <f t="shared" si="157"/>
        <v>1.4159999999999999</v>
      </c>
      <c r="C962" s="6">
        <f t="shared" si="158"/>
        <v>4.3284059900745868</v>
      </c>
      <c r="E962" s="4">
        <v>1.4160000000000099</v>
      </c>
      <c r="F962" s="72">
        <f t="shared" si="159"/>
        <v>6.2378854625551092</v>
      </c>
      <c r="G962" s="72">
        <f t="shared" si="160"/>
        <v>3.9761082234692173</v>
      </c>
      <c r="H962" s="73">
        <f t="shared" si="163"/>
        <v>1.8758501359760149E-2</v>
      </c>
      <c r="I962" s="73">
        <f t="shared" si="161"/>
        <v>1.8758501359762248E-5</v>
      </c>
      <c r="J962" s="73">
        <f t="shared" si="162"/>
        <v>1.8718830913568395E-5</v>
      </c>
      <c r="K962" s="3">
        <f t="shared" si="164"/>
        <v>1.8738666136665321E-5</v>
      </c>
      <c r="L962" s="79">
        <f t="shared" si="165"/>
        <v>9.6814958471872409E-2</v>
      </c>
    </row>
    <row r="963" spans="1:12">
      <c r="A963" s="4">
        <v>1.7370000000000001</v>
      </c>
      <c r="B963" s="4">
        <f t="shared" si="157"/>
        <v>1.417</v>
      </c>
      <c r="C963" s="6">
        <f t="shared" si="158"/>
        <v>4.3252955498032737</v>
      </c>
      <c r="E963" s="4">
        <v>1.41700000000001</v>
      </c>
      <c r="F963" s="72">
        <f t="shared" si="159"/>
        <v>6.2422907488987223</v>
      </c>
      <c r="G963" s="72">
        <f t="shared" si="160"/>
        <v>3.9782252610812296</v>
      </c>
      <c r="H963" s="73">
        <f t="shared" si="163"/>
        <v>1.8718830913566301E-2</v>
      </c>
      <c r="I963" s="73">
        <f t="shared" si="161"/>
        <v>1.8718830913564241E-5</v>
      </c>
      <c r="J963" s="73">
        <f t="shared" si="162"/>
        <v>1.86792512269664E-5</v>
      </c>
      <c r="K963" s="3">
        <f t="shared" si="164"/>
        <v>1.8699041070265321E-5</v>
      </c>
      <c r="L963" s="79">
        <f t="shared" si="165"/>
        <v>9.6833657512942678E-2</v>
      </c>
    </row>
    <row r="964" spans="1:12">
      <c r="A964" s="4">
        <v>1.738</v>
      </c>
      <c r="B964" s="4">
        <f t="shared" si="157"/>
        <v>1.4179999999999999</v>
      </c>
      <c r="C964" s="6">
        <f t="shared" si="158"/>
        <v>4.3221890108925693</v>
      </c>
      <c r="E964" s="4">
        <v>1.4180000000000099</v>
      </c>
      <c r="F964" s="72">
        <f t="shared" si="159"/>
        <v>6.2466960352423344</v>
      </c>
      <c r="G964" s="72">
        <f t="shared" si="160"/>
        <v>3.9803419311942312</v>
      </c>
      <c r="H964" s="73">
        <f t="shared" si="163"/>
        <v>1.8679251226968459E-2</v>
      </c>
      <c r="I964" s="73">
        <f t="shared" si="161"/>
        <v>1.8679251226970551E-5</v>
      </c>
      <c r="J964" s="73">
        <f t="shared" si="162"/>
        <v>1.8639762072984818E-5</v>
      </c>
      <c r="K964" s="3">
        <f t="shared" si="164"/>
        <v>1.8659506649977684E-5</v>
      </c>
      <c r="L964" s="79">
        <f t="shared" si="165"/>
        <v>9.6852317019592654E-2</v>
      </c>
    </row>
    <row r="965" spans="1:12">
      <c r="A965" s="4">
        <v>1.7390000000000001</v>
      </c>
      <c r="B965" s="4">
        <f t="shared" si="157"/>
        <v>1.419</v>
      </c>
      <c r="C965" s="6">
        <f t="shared" si="158"/>
        <v>4.3190863667241555</v>
      </c>
      <c r="E965" s="4">
        <v>1.41900000000001</v>
      </c>
      <c r="F965" s="72">
        <f t="shared" si="159"/>
        <v>6.2511013215859474</v>
      </c>
      <c r="G965" s="72">
        <f t="shared" si="160"/>
        <v>3.9824582341311174</v>
      </c>
      <c r="H965" s="73">
        <f t="shared" si="163"/>
        <v>1.8639762072982732E-2</v>
      </c>
      <c r="I965" s="73">
        <f t="shared" si="161"/>
        <v>1.8639762072980677E-5</v>
      </c>
      <c r="J965" s="73">
        <f t="shared" si="162"/>
        <v>1.8600363225250497E-5</v>
      </c>
      <c r="K965" s="3">
        <f t="shared" si="164"/>
        <v>1.8620062649115585E-5</v>
      </c>
      <c r="L965" s="79">
        <f t="shared" si="165"/>
        <v>9.6870937082241773E-2</v>
      </c>
    </row>
    <row r="966" spans="1:12">
      <c r="A966" s="4">
        <v>1.74</v>
      </c>
      <c r="B966" s="4">
        <f t="shared" si="157"/>
        <v>1.42</v>
      </c>
      <c r="C966" s="6">
        <f t="shared" si="158"/>
        <v>4.3159876106937158</v>
      </c>
      <c r="E966" s="4">
        <v>1.4200000000000099</v>
      </c>
      <c r="F966" s="72">
        <f t="shared" si="159"/>
        <v>6.2555066079295587</v>
      </c>
      <c r="G966" s="72">
        <f t="shared" si="160"/>
        <v>3.984574170214271</v>
      </c>
      <c r="H966" s="73">
        <f t="shared" si="163"/>
        <v>1.8600363225252544E-2</v>
      </c>
      <c r="I966" s="73">
        <f t="shared" si="161"/>
        <v>1.8600363225254627E-5</v>
      </c>
      <c r="J966" s="73">
        <f t="shared" si="162"/>
        <v>1.8561054458048725E-5</v>
      </c>
      <c r="K966" s="3">
        <f t="shared" si="164"/>
        <v>1.8580708841651678E-5</v>
      </c>
      <c r="L966" s="79">
        <f t="shared" si="165"/>
        <v>9.6889517791083429E-2</v>
      </c>
    </row>
    <row r="967" spans="1:12">
      <c r="A967" s="4">
        <v>1.7410000000000001</v>
      </c>
      <c r="B967" s="4">
        <f t="shared" si="157"/>
        <v>1.421</v>
      </c>
      <c r="C967" s="6">
        <f t="shared" si="158"/>
        <v>4.3128927362108929</v>
      </c>
      <c r="E967" s="4">
        <v>1.42100000000001</v>
      </c>
      <c r="F967" s="72">
        <f t="shared" si="159"/>
        <v>6.2599118942731717</v>
      </c>
      <c r="G967" s="72">
        <f t="shared" si="160"/>
        <v>3.9866897397655658</v>
      </c>
      <c r="H967" s="73">
        <f t="shared" si="163"/>
        <v>1.8561054458046646E-2</v>
      </c>
      <c r="I967" s="73">
        <f t="shared" si="161"/>
        <v>1.8561054458044601E-5</v>
      </c>
      <c r="J967" s="73">
        <f t="shared" si="162"/>
        <v>1.8521835546255205E-5</v>
      </c>
      <c r="K967" s="3">
        <f t="shared" si="164"/>
        <v>1.8541445002149903E-5</v>
      </c>
      <c r="L967" s="79">
        <f t="shared" si="165"/>
        <v>9.6908059236085572E-2</v>
      </c>
    </row>
    <row r="968" spans="1:12">
      <c r="A968" s="4">
        <v>1.742</v>
      </c>
      <c r="B968" s="4">
        <f t="shared" si="157"/>
        <v>1.4219999999999999</v>
      </c>
      <c r="C968" s="6">
        <f t="shared" si="158"/>
        <v>4.3098017366992547</v>
      </c>
      <c r="E968" s="4">
        <v>1.4220000000000099</v>
      </c>
      <c r="F968" s="72">
        <f t="shared" si="159"/>
        <v>6.2643171806167839</v>
      </c>
      <c r="G968" s="72">
        <f t="shared" si="160"/>
        <v>3.988804943106365</v>
      </c>
      <c r="H968" s="73">
        <f t="shared" si="163"/>
        <v>1.8521835546257245E-2</v>
      </c>
      <c r="I968" s="73">
        <f t="shared" si="161"/>
        <v>1.8521835546259319E-5</v>
      </c>
      <c r="J968" s="73">
        <f t="shared" si="162"/>
        <v>1.8482706265400032E-5</v>
      </c>
      <c r="K968" s="3">
        <f t="shared" si="164"/>
        <v>1.8502270905829677E-5</v>
      </c>
      <c r="L968" s="79">
        <f t="shared" si="165"/>
        <v>9.6926561506991402E-2</v>
      </c>
    </row>
    <row r="969" spans="1:12">
      <c r="A969" s="4">
        <v>1.7430000000000001</v>
      </c>
      <c r="B969" s="4">
        <f t="shared" si="157"/>
        <v>1.423</v>
      </c>
      <c r="C969" s="6">
        <f t="shared" si="158"/>
        <v>4.3067146055962597</v>
      </c>
      <c r="E969" s="4">
        <v>1.42300000000001</v>
      </c>
      <c r="F969" s="72">
        <f t="shared" si="159"/>
        <v>6.268722466960396</v>
      </c>
      <c r="G969" s="72">
        <f t="shared" si="160"/>
        <v>3.9909197805575283</v>
      </c>
      <c r="H969" s="73">
        <f t="shared" si="163"/>
        <v>1.8482706265397962E-2</v>
      </c>
      <c r="I969" s="73">
        <f t="shared" si="161"/>
        <v>1.8482706265395925E-5</v>
      </c>
      <c r="J969" s="73">
        <f t="shared" si="162"/>
        <v>1.844366639160006E-5</v>
      </c>
      <c r="K969" s="3">
        <f t="shared" si="164"/>
        <v>1.8463186328497993E-5</v>
      </c>
      <c r="L969" s="79">
        <f t="shared" si="165"/>
        <v>9.6945024693319906E-2</v>
      </c>
    </row>
    <row r="970" spans="1:12">
      <c r="A970" s="4">
        <v>1.744</v>
      </c>
      <c r="B970" s="4">
        <f t="shared" si="157"/>
        <v>1.4239999999999999</v>
      </c>
      <c r="C970" s="6">
        <f t="shared" si="158"/>
        <v>4.3036313363532237</v>
      </c>
      <c r="E970" s="4">
        <v>1.4240000000000099</v>
      </c>
      <c r="F970" s="72">
        <f t="shared" si="159"/>
        <v>6.2731277533040082</v>
      </c>
      <c r="G970" s="72">
        <f t="shared" si="160"/>
        <v>3.9930342524394042</v>
      </c>
      <c r="H970" s="73">
        <f t="shared" si="163"/>
        <v>1.8443666391602092E-2</v>
      </c>
      <c r="I970" s="73">
        <f t="shared" si="161"/>
        <v>1.8443666391604156E-5</v>
      </c>
      <c r="J970" s="73">
        <f t="shared" si="162"/>
        <v>1.8404715701622603E-5</v>
      </c>
      <c r="K970" s="3">
        <f t="shared" si="164"/>
        <v>1.8424191046613379E-5</v>
      </c>
      <c r="L970" s="79">
        <f t="shared" si="165"/>
        <v>9.6963448884366518E-2</v>
      </c>
    </row>
    <row r="971" spans="1:12">
      <c r="A971" s="4">
        <v>1.7450000000000001</v>
      </c>
      <c r="B971" s="4">
        <f t="shared" si="157"/>
        <v>1.425</v>
      </c>
      <c r="C971" s="6">
        <f t="shared" si="158"/>
        <v>4.3005519224352788</v>
      </c>
      <c r="E971" s="4">
        <v>1.42500000000001</v>
      </c>
      <c r="F971" s="72">
        <f t="shared" si="159"/>
        <v>6.2775330396476212</v>
      </c>
      <c r="G971" s="72">
        <f t="shared" si="160"/>
        <v>3.9951483590718389</v>
      </c>
      <c r="H971" s="73">
        <f t="shared" si="163"/>
        <v>1.8404715701620541E-2</v>
      </c>
      <c r="I971" s="73">
        <f t="shared" si="161"/>
        <v>1.8404715701618513E-5</v>
      </c>
      <c r="J971" s="73">
        <f t="shared" si="162"/>
        <v>1.8365853972817968E-5</v>
      </c>
      <c r="K971" s="3">
        <f t="shared" si="164"/>
        <v>1.8385284837218239E-5</v>
      </c>
      <c r="L971" s="79">
        <f t="shared" si="165"/>
        <v>9.6981834169203737E-2</v>
      </c>
    </row>
    <row r="972" spans="1:12">
      <c r="A972" s="4">
        <v>1.746</v>
      </c>
      <c r="B972" s="4">
        <f t="shared" ref="B972:B1035" si="166">A972-$C$6</f>
        <v>1.4259999999999999</v>
      </c>
      <c r="C972" s="6">
        <f t="shared" ref="C972:C1035" si="167">2*$C$3/(A972-2*$C$6)*L972</f>
        <v>4.2974763573213428</v>
      </c>
      <c r="E972" s="4">
        <v>1.4260000000000099</v>
      </c>
      <c r="F972" s="72">
        <f t="shared" ref="F972:F1035" si="168">E972/$C$4</f>
        <v>6.2819383259912334</v>
      </c>
      <c r="G972" s="72">
        <f t="shared" ref="G972:G1035" si="169">F972^$C$5</f>
        <v>3.9972621007741749</v>
      </c>
      <c r="H972" s="73">
        <f t="shared" si="163"/>
        <v>1.8365853972819989E-2</v>
      </c>
      <c r="I972" s="73">
        <f t="shared" si="161"/>
        <v>1.8365853972822044E-5</v>
      </c>
      <c r="J972" s="73">
        <f t="shared" si="162"/>
        <v>1.8327080983183087E-5</v>
      </c>
      <c r="K972" s="3">
        <f t="shared" si="164"/>
        <v>1.8346467478002567E-5</v>
      </c>
      <c r="L972" s="79">
        <f t="shared" si="165"/>
        <v>9.700018063668174E-2</v>
      </c>
    </row>
    <row r="973" spans="1:12">
      <c r="A973" s="4">
        <v>1.7470000000000001</v>
      </c>
      <c r="B973" s="4">
        <f t="shared" si="166"/>
        <v>1.427</v>
      </c>
      <c r="C973" s="6">
        <f t="shared" si="167"/>
        <v>4.2944046345040823</v>
      </c>
      <c r="E973" s="4">
        <v>1.42700000000001</v>
      </c>
      <c r="F973" s="72">
        <f t="shared" si="168"/>
        <v>6.2863436123348455</v>
      </c>
      <c r="G973" s="72">
        <f t="shared" si="169"/>
        <v>3.9993754778652488</v>
      </c>
      <c r="H973" s="73">
        <f t="shared" si="163"/>
        <v>1.8327080983181036E-2</v>
      </c>
      <c r="I973" s="73">
        <f t="shared" si="161"/>
        <v>1.8327080983179017E-5</v>
      </c>
      <c r="J973" s="73">
        <f t="shared" si="162"/>
        <v>1.8288396511294191E-5</v>
      </c>
      <c r="K973" s="3">
        <f t="shared" si="164"/>
        <v>1.8307738747236604E-5</v>
      </c>
      <c r="L973" s="79">
        <f t="shared" si="165"/>
        <v>9.701848837542898E-2</v>
      </c>
    </row>
    <row r="974" spans="1:12">
      <c r="A974" s="4">
        <v>1.748</v>
      </c>
      <c r="B974" s="4">
        <f t="shared" si="166"/>
        <v>1.4279999999999999</v>
      </c>
      <c r="C974" s="6">
        <f t="shared" si="167"/>
        <v>4.2913367474898809</v>
      </c>
      <c r="E974" s="4">
        <v>1.4280000000000099</v>
      </c>
      <c r="F974" s="72">
        <f t="shared" si="168"/>
        <v>6.2907488986784577</v>
      </c>
      <c r="G974" s="72">
        <f t="shared" si="169"/>
        <v>4.001488490663399</v>
      </c>
      <c r="H974" s="73">
        <f t="shared" si="163"/>
        <v>1.8288396511296205E-2</v>
      </c>
      <c r="I974" s="73">
        <f t="shared" si="161"/>
        <v>1.828839651129825E-5</v>
      </c>
      <c r="J974" s="73">
        <f t="shared" si="162"/>
        <v>1.824980033637021E-5</v>
      </c>
      <c r="K974" s="3">
        <f t="shared" si="164"/>
        <v>1.8269098423834232E-5</v>
      </c>
      <c r="L974" s="79">
        <f t="shared" si="165"/>
        <v>9.7036757473852819E-2</v>
      </c>
    </row>
    <row r="975" spans="1:12">
      <c r="A975" s="4">
        <v>1.7490000000000001</v>
      </c>
      <c r="B975" s="4">
        <f t="shared" si="166"/>
        <v>1.429</v>
      </c>
      <c r="C975" s="6">
        <f t="shared" si="167"/>
        <v>4.2882726897987959</v>
      </c>
      <c r="E975" s="4">
        <v>1.42900000000001</v>
      </c>
      <c r="F975" s="72">
        <f t="shared" si="168"/>
        <v>6.2951541850220707</v>
      </c>
      <c r="G975" s="72">
        <f t="shared" si="169"/>
        <v>4.0036011394864612</v>
      </c>
      <c r="H975" s="73">
        <f t="shared" si="163"/>
        <v>1.8249800336368166E-2</v>
      </c>
      <c r="I975" s="73">
        <f t="shared" si="161"/>
        <v>1.8249800336366158E-5</v>
      </c>
      <c r="J975" s="73">
        <f t="shared" si="162"/>
        <v>1.8211292238205802E-5</v>
      </c>
      <c r="K975" s="3">
        <f t="shared" si="164"/>
        <v>1.823054628728598E-5</v>
      </c>
      <c r="L975" s="79">
        <f t="shared" si="165"/>
        <v>9.7054988020140107E-2</v>
      </c>
    </row>
    <row r="976" spans="1:12">
      <c r="A976" s="4">
        <v>1.75</v>
      </c>
      <c r="B976" s="4">
        <f t="shared" si="166"/>
        <v>1.43</v>
      </c>
      <c r="C976" s="6">
        <f t="shared" si="167"/>
        <v>4.285212454964535</v>
      </c>
      <c r="E976" s="4">
        <v>1.4300000000000099</v>
      </c>
      <c r="F976" s="72">
        <f t="shared" si="168"/>
        <v>6.299559471365682</v>
      </c>
      <c r="G976" s="72">
        <f t="shared" si="169"/>
        <v>4.0057134246517716</v>
      </c>
      <c r="H976" s="73">
        <f t="shared" si="163"/>
        <v>1.8211292238207808E-2</v>
      </c>
      <c r="I976" s="73">
        <f t="shared" si="161"/>
        <v>1.8211292238209847E-5</v>
      </c>
      <c r="J976" s="73">
        <f t="shared" si="162"/>
        <v>1.8172871997234407E-5</v>
      </c>
      <c r="K976" s="3">
        <f t="shared" si="164"/>
        <v>1.8192082117722125E-5</v>
      </c>
      <c r="L976" s="79">
        <f t="shared" si="165"/>
        <v>9.7073180102257822E-2</v>
      </c>
    </row>
    <row r="977" spans="1:12">
      <c r="A977" s="4">
        <v>1.7509999999999999</v>
      </c>
      <c r="B977" s="4">
        <f t="shared" si="166"/>
        <v>1.4309999999999998</v>
      </c>
      <c r="C977" s="6">
        <f t="shared" si="167"/>
        <v>4.2821560365344116</v>
      </c>
      <c r="E977" s="4">
        <v>1.43100000000001</v>
      </c>
      <c r="F977" s="72">
        <f t="shared" si="168"/>
        <v>6.303964757709295</v>
      </c>
      <c r="G977" s="72">
        <f t="shared" si="169"/>
        <v>4.0078253464761691</v>
      </c>
      <c r="H977" s="73">
        <f t="shared" si="163"/>
        <v>1.8172871997232373E-2</v>
      </c>
      <c r="I977" s="73">
        <f t="shared" si="161"/>
        <v>1.8172871997230372E-5</v>
      </c>
      <c r="J977" s="73">
        <f t="shared" si="162"/>
        <v>1.8134539394461601E-5</v>
      </c>
      <c r="K977" s="3">
        <f t="shared" si="164"/>
        <v>1.8153705695845985E-5</v>
      </c>
      <c r="L977" s="79">
        <f t="shared" si="165"/>
        <v>9.7091333807953664E-2</v>
      </c>
    </row>
    <row r="978" spans="1:12">
      <c r="A978" s="4">
        <v>1.752</v>
      </c>
      <c r="B978" s="4">
        <f t="shared" si="166"/>
        <v>1.4319999999999999</v>
      </c>
      <c r="C978" s="6">
        <f t="shared" si="167"/>
        <v>4.2791034280693125</v>
      </c>
      <c r="E978" s="4">
        <v>1.4320000000000099</v>
      </c>
      <c r="F978" s="72">
        <f t="shared" si="168"/>
        <v>6.3083700440529071</v>
      </c>
      <c r="G978" s="72">
        <f t="shared" si="169"/>
        <v>4.0099369052759943</v>
      </c>
      <c r="H978" s="73">
        <f t="shared" si="163"/>
        <v>1.8134539394463599E-2</v>
      </c>
      <c r="I978" s="73">
        <f t="shared" si="161"/>
        <v>1.8134539394465629E-5</v>
      </c>
      <c r="J978" s="73">
        <f t="shared" si="162"/>
        <v>1.80962942115279E-5</v>
      </c>
      <c r="K978" s="3">
        <f t="shared" si="164"/>
        <v>1.8115416802996765E-5</v>
      </c>
      <c r="L978" s="79">
        <f t="shared" si="165"/>
        <v>9.7109449224756658E-2</v>
      </c>
    </row>
    <row r="979" spans="1:12">
      <c r="A979" s="4">
        <v>1.7529999999999999</v>
      </c>
      <c r="B979" s="4">
        <f t="shared" si="166"/>
        <v>1.4329999999999998</v>
      </c>
      <c r="C979" s="6">
        <f t="shared" si="167"/>
        <v>4.2760546231436738</v>
      </c>
      <c r="E979" s="4">
        <v>1.43300000000001</v>
      </c>
      <c r="F979" s="72">
        <f t="shared" si="168"/>
        <v>6.3127753303965202</v>
      </c>
      <c r="G979" s="72">
        <f t="shared" si="169"/>
        <v>4.0120481013670926</v>
      </c>
      <c r="H979" s="73">
        <f t="shared" si="163"/>
        <v>1.8096294211525876E-2</v>
      </c>
      <c r="I979" s="73">
        <f t="shared" si="161"/>
        <v>1.8096294211523882E-5</v>
      </c>
      <c r="J979" s="73">
        <f t="shared" si="162"/>
        <v>1.8058136230642404E-5</v>
      </c>
      <c r="K979" s="3">
        <f t="shared" si="164"/>
        <v>1.8077215221083143E-5</v>
      </c>
      <c r="L979" s="79">
        <f t="shared" si="165"/>
        <v>9.712752643997774E-2</v>
      </c>
    </row>
    <row r="980" spans="1:12">
      <c r="A980" s="4">
        <v>1.754</v>
      </c>
      <c r="B980" s="4">
        <f t="shared" si="166"/>
        <v>1.4339999999999999</v>
      </c>
      <c r="C980" s="6">
        <f t="shared" si="167"/>
        <v>4.2730096153454298</v>
      </c>
      <c r="E980" s="4">
        <v>1.4340000000000099</v>
      </c>
      <c r="F980" s="72">
        <f t="shared" si="168"/>
        <v>6.3171806167401314</v>
      </c>
      <c r="G980" s="72">
        <f t="shared" si="169"/>
        <v>4.0141589350648124</v>
      </c>
      <c r="H980" s="73">
        <f t="shared" si="163"/>
        <v>1.8058136230644391E-2</v>
      </c>
      <c r="I980" s="73">
        <f t="shared" si="161"/>
        <v>1.8058136230646412E-5</v>
      </c>
      <c r="J980" s="73">
        <f t="shared" si="162"/>
        <v>1.8020065234645265E-5</v>
      </c>
      <c r="K980" s="3">
        <f t="shared" si="164"/>
        <v>1.8039100732645838E-5</v>
      </c>
      <c r="L980" s="79">
        <f t="shared" si="165"/>
        <v>9.7145565540710382E-2</v>
      </c>
    </row>
    <row r="981" spans="1:12">
      <c r="A981" s="4">
        <v>1.7549999999999999</v>
      </c>
      <c r="B981" s="4">
        <f t="shared" si="166"/>
        <v>1.4349999999999998</v>
      </c>
      <c r="C981" s="6">
        <f t="shared" si="167"/>
        <v>4.2699683982759895</v>
      </c>
      <c r="E981" s="4">
        <v>1.43500000000001</v>
      </c>
      <c r="F981" s="72">
        <f t="shared" si="168"/>
        <v>6.3215859030837445</v>
      </c>
      <c r="G981" s="72">
        <f t="shared" si="169"/>
        <v>4.0162694066840112</v>
      </c>
      <c r="H981" s="73">
        <f t="shared" si="163"/>
        <v>1.8020065234643248E-2</v>
      </c>
      <c r="I981" s="73">
        <f t="shared" si="161"/>
        <v>1.8020065234641264E-5</v>
      </c>
      <c r="J981" s="73">
        <f t="shared" si="162"/>
        <v>1.7982081006941736E-5</v>
      </c>
      <c r="K981" s="3">
        <f t="shared" si="164"/>
        <v>1.8001073120791498E-5</v>
      </c>
      <c r="L981" s="79">
        <f t="shared" si="165"/>
        <v>9.7163566613831173E-2</v>
      </c>
    </row>
    <row r="982" spans="1:12">
      <c r="A982" s="4">
        <v>1.756</v>
      </c>
      <c r="B982" s="4">
        <f t="shared" si="166"/>
        <v>1.4359999999999999</v>
      </c>
      <c r="C982" s="6">
        <f t="shared" si="167"/>
        <v>4.2669309655501975</v>
      </c>
      <c r="E982" s="4">
        <v>1.4360000000000099</v>
      </c>
      <c r="F982" s="72">
        <f t="shared" si="168"/>
        <v>6.3259911894273566</v>
      </c>
      <c r="G982" s="72">
        <f t="shared" si="169"/>
        <v>4.0183795165390501</v>
      </c>
      <c r="H982" s="73">
        <f t="shared" si="163"/>
        <v>1.7982081006943717E-2</v>
      </c>
      <c r="I982" s="73">
        <f t="shared" si="161"/>
        <v>1.7982081006945728E-5</v>
      </c>
      <c r="J982" s="73">
        <f t="shared" si="162"/>
        <v>1.7944183331564258E-5</v>
      </c>
      <c r="K982" s="3">
        <f t="shared" si="164"/>
        <v>1.7963132169254993E-5</v>
      </c>
      <c r="L982" s="79">
        <f t="shared" si="165"/>
        <v>9.7181529746000431E-2</v>
      </c>
    </row>
    <row r="983" spans="1:12">
      <c r="A983" s="4">
        <v>1.7569999999999999</v>
      </c>
      <c r="B983" s="4">
        <f t="shared" si="166"/>
        <v>1.4369999999999998</v>
      </c>
      <c r="C983" s="6">
        <f t="shared" si="167"/>
        <v>4.2638973107963078</v>
      </c>
      <c r="E983" s="4">
        <v>1.43700000000001</v>
      </c>
      <c r="F983" s="72">
        <f t="shared" si="168"/>
        <v>6.3303964757709688</v>
      </c>
      <c r="G983" s="72">
        <f t="shared" si="169"/>
        <v>4.0204892649438042</v>
      </c>
      <c r="H983" s="73">
        <f t="shared" si="163"/>
        <v>1.7944183331562249E-2</v>
      </c>
      <c r="I983" s="73">
        <f t="shared" si="161"/>
        <v>1.7944183331560273E-5</v>
      </c>
      <c r="J983" s="73">
        <f t="shared" si="162"/>
        <v>1.7906371993106912E-5</v>
      </c>
      <c r="K983" s="3">
        <f t="shared" si="164"/>
        <v>1.7925277662333591E-5</v>
      </c>
      <c r="L983" s="79">
        <f t="shared" si="165"/>
        <v>9.719945502366277E-2</v>
      </c>
    </row>
    <row r="984" spans="1:12">
      <c r="A984" s="4">
        <v>1.758</v>
      </c>
      <c r="B984" s="4">
        <f t="shared" si="166"/>
        <v>1.4379999999999999</v>
      </c>
      <c r="C984" s="6">
        <f t="shared" si="167"/>
        <v>4.2608674276559375</v>
      </c>
      <c r="E984" s="4">
        <v>1.4380000000000099</v>
      </c>
      <c r="F984" s="72">
        <f t="shared" si="168"/>
        <v>6.3348017621145809</v>
      </c>
      <c r="G984" s="72">
        <f t="shared" si="169"/>
        <v>4.0225986522116504</v>
      </c>
      <c r="H984" s="73">
        <f t="shared" si="163"/>
        <v>1.7906371993108884E-2</v>
      </c>
      <c r="I984" s="73">
        <f t="shared" si="161"/>
        <v>1.7906371993110886E-5</v>
      </c>
      <c r="J984" s="73">
        <f t="shared" si="162"/>
        <v>1.7868646776787149E-5</v>
      </c>
      <c r="K984" s="3">
        <f t="shared" si="164"/>
        <v>1.7887509384949016E-5</v>
      </c>
      <c r="L984" s="79">
        <f t="shared" si="165"/>
        <v>9.7217342533047715E-2</v>
      </c>
    </row>
    <row r="985" spans="1:12">
      <c r="A985" s="4">
        <v>1.7589999999999999</v>
      </c>
      <c r="B985" s="4">
        <f t="shared" si="166"/>
        <v>1.4389999999999998</v>
      </c>
      <c r="C985" s="6">
        <f t="shared" si="167"/>
        <v>4.2578413097840437</v>
      </c>
      <c r="E985" s="4">
        <v>1.43900000000001</v>
      </c>
      <c r="F985" s="72">
        <f t="shared" si="168"/>
        <v>6.3392070484581939</v>
      </c>
      <c r="G985" s="72">
        <f t="shared" si="169"/>
        <v>4.024707678655485</v>
      </c>
      <c r="H985" s="73">
        <f t="shared" si="163"/>
        <v>1.7868646776785149E-2</v>
      </c>
      <c r="I985" s="73">
        <f t="shared" si="161"/>
        <v>1.7868646776783182E-5</v>
      </c>
      <c r="J985" s="73">
        <f t="shared" si="162"/>
        <v>1.7831007468380565E-5</v>
      </c>
      <c r="K985" s="3">
        <f t="shared" si="164"/>
        <v>1.7849827122581873E-5</v>
      </c>
      <c r="L985" s="79">
        <f t="shared" si="165"/>
        <v>9.7235192360170294E-2</v>
      </c>
    </row>
    <row r="986" spans="1:12">
      <c r="A986" s="4">
        <v>1.76</v>
      </c>
      <c r="B986" s="4">
        <f t="shared" si="166"/>
        <v>1.44</v>
      </c>
      <c r="C986" s="6">
        <f t="shared" si="167"/>
        <v>4.2548189508488825</v>
      </c>
      <c r="E986" s="4">
        <v>1.4400000000000099</v>
      </c>
      <c r="F986" s="72">
        <f t="shared" si="168"/>
        <v>6.3436123348018061</v>
      </c>
      <c r="G986" s="72">
        <f t="shared" si="169"/>
        <v>4.0268163445877079</v>
      </c>
      <c r="H986" s="73">
        <f t="shared" si="163"/>
        <v>1.783100746838253E-2</v>
      </c>
      <c r="I986" s="73">
        <f t="shared" si="161"/>
        <v>1.7831007468384525E-5</v>
      </c>
      <c r="J986" s="73">
        <f t="shared" si="162"/>
        <v>1.7793453854282465E-5</v>
      </c>
      <c r="K986" s="3">
        <f t="shared" si="164"/>
        <v>1.7812230661333497E-5</v>
      </c>
      <c r="L986" s="79">
        <f t="shared" si="165"/>
        <v>9.7253004590831624E-2</v>
      </c>
    </row>
    <row r="987" spans="1:12">
      <c r="A987" s="4">
        <v>1.7609999999999999</v>
      </c>
      <c r="B987" s="4">
        <f t="shared" si="166"/>
        <v>1.4409999999999998</v>
      </c>
      <c r="C987" s="6">
        <f t="shared" si="167"/>
        <v>4.2518003445319845</v>
      </c>
      <c r="E987" s="4">
        <v>1.4410000000000101</v>
      </c>
      <c r="F987" s="72">
        <f t="shared" si="168"/>
        <v>6.3480176211454182</v>
      </c>
      <c r="G987" s="72">
        <f t="shared" si="169"/>
        <v>4.0289246503202358</v>
      </c>
      <c r="H987" s="73">
        <f t="shared" si="163"/>
        <v>1.7793453854280473E-2</v>
      </c>
      <c r="I987" s="73">
        <f t="shared" si="161"/>
        <v>1.7793453854278514E-5</v>
      </c>
      <c r="J987" s="73">
        <f t="shared" si="162"/>
        <v>1.7755985721442674E-5</v>
      </c>
      <c r="K987" s="3">
        <f t="shared" si="164"/>
        <v>1.7774719787860594E-5</v>
      </c>
      <c r="L987" s="79">
        <f t="shared" si="165"/>
        <v>9.727077931061949E-2</v>
      </c>
    </row>
    <row r="988" spans="1:12">
      <c r="A988" s="4">
        <v>1.762</v>
      </c>
      <c r="B988" s="4">
        <f t="shared" si="166"/>
        <v>1.4419999999999999</v>
      </c>
      <c r="C988" s="6">
        <f t="shared" si="167"/>
        <v>4.248785484528109</v>
      </c>
      <c r="E988" s="4">
        <v>1.4420000000000099</v>
      </c>
      <c r="F988" s="72">
        <f t="shared" si="168"/>
        <v>6.3524229074890304</v>
      </c>
      <c r="G988" s="72">
        <f t="shared" si="169"/>
        <v>4.0310325961644997</v>
      </c>
      <c r="H988" s="73">
        <f t="shared" si="163"/>
        <v>1.7755985721444628E-2</v>
      </c>
      <c r="I988" s="73">
        <f t="shared" si="161"/>
        <v>1.7755985721446614E-5</v>
      </c>
      <c r="J988" s="73">
        <f t="shared" si="162"/>
        <v>1.7718602857427111E-5</v>
      </c>
      <c r="K988" s="3">
        <f t="shared" si="164"/>
        <v>1.7737294289436864E-5</v>
      </c>
      <c r="L988" s="79">
        <f t="shared" si="165"/>
        <v>9.728851660490892E-2</v>
      </c>
    </row>
    <row r="989" spans="1:12">
      <c r="A989" s="4">
        <v>1.7629999999999999</v>
      </c>
      <c r="B989" s="4">
        <f t="shared" si="166"/>
        <v>1.4429999999999998</v>
      </c>
      <c r="C989" s="6">
        <f t="shared" si="167"/>
        <v>4.2457743645452162</v>
      </c>
      <c r="E989" s="4">
        <v>1.4430000000000101</v>
      </c>
      <c r="F989" s="72">
        <f t="shared" si="168"/>
        <v>6.3568281938326434</v>
      </c>
      <c r="G989" s="72">
        <f t="shared" si="169"/>
        <v>4.0331401824314428</v>
      </c>
      <c r="H989" s="73">
        <f t="shared" si="163"/>
        <v>1.7718602857425127E-2</v>
      </c>
      <c r="I989" s="73">
        <f t="shared" si="161"/>
        <v>1.7718602857423177E-5</v>
      </c>
      <c r="J989" s="73">
        <f t="shared" si="162"/>
        <v>1.7681305050352744E-5</v>
      </c>
      <c r="K989" s="3">
        <f t="shared" si="164"/>
        <v>1.7699953953887961E-5</v>
      </c>
      <c r="L989" s="79">
        <f t="shared" si="165"/>
        <v>9.7306216558862804E-2</v>
      </c>
    </row>
    <row r="990" spans="1:12">
      <c r="A990" s="4">
        <v>1.764</v>
      </c>
      <c r="B990" s="4">
        <f t="shared" si="166"/>
        <v>1.444</v>
      </c>
      <c r="C990" s="6">
        <f t="shared" si="167"/>
        <v>4.2427669783044388</v>
      </c>
      <c r="E990" s="4">
        <v>1.4440000000000099</v>
      </c>
      <c r="F990" s="72">
        <f t="shared" si="168"/>
        <v>6.3612334801762547</v>
      </c>
      <c r="G990" s="72">
        <f t="shared" si="169"/>
        <v>4.0352474094315269</v>
      </c>
      <c r="H990" s="73">
        <f t="shared" si="163"/>
        <v>1.768130505035469E-2</v>
      </c>
      <c r="I990" s="73">
        <f t="shared" si="161"/>
        <v>1.7681305050356668E-5</v>
      </c>
      <c r="J990" s="73">
        <f t="shared" si="162"/>
        <v>1.7644092088948869E-5</v>
      </c>
      <c r="K990" s="3">
        <f t="shared" si="164"/>
        <v>1.7662698569652768E-5</v>
      </c>
      <c r="L990" s="79">
        <f t="shared" si="165"/>
        <v>9.7323879257432452E-2</v>
      </c>
    </row>
    <row r="991" spans="1:12">
      <c r="A991" s="4">
        <v>1.7649999999999999</v>
      </c>
      <c r="B991" s="4">
        <f t="shared" si="166"/>
        <v>1.4449999999999998</v>
      </c>
      <c r="C991" s="6">
        <f t="shared" si="167"/>
        <v>4.239763319540045</v>
      </c>
      <c r="E991" s="4">
        <v>1.4450000000000101</v>
      </c>
      <c r="F991" s="72">
        <f t="shared" si="168"/>
        <v>6.3656387665198677</v>
      </c>
      <c r="G991" s="72">
        <f t="shared" si="169"/>
        <v>4.0373542774747317</v>
      </c>
      <c r="H991" s="73">
        <f t="shared" si="163"/>
        <v>1.7644092088946895E-2</v>
      </c>
      <c r="I991" s="73">
        <f t="shared" si="161"/>
        <v>1.7644092088944952E-5</v>
      </c>
      <c r="J991" s="73">
        <f t="shared" si="162"/>
        <v>1.7606963762492518E-5</v>
      </c>
      <c r="K991" s="3">
        <f t="shared" si="164"/>
        <v>1.7625527925718733E-5</v>
      </c>
      <c r="L991" s="79">
        <f t="shared" si="165"/>
        <v>9.7341504785358177E-2</v>
      </c>
    </row>
    <row r="992" spans="1:12">
      <c r="A992" s="4">
        <v>1.766</v>
      </c>
      <c r="B992" s="4">
        <f t="shared" si="166"/>
        <v>1.446</v>
      </c>
      <c r="C992" s="6">
        <f t="shared" si="167"/>
        <v>4.2367633819993991</v>
      </c>
      <c r="E992" s="4">
        <v>1.4460000000000099</v>
      </c>
      <c r="F992" s="72">
        <f t="shared" si="168"/>
        <v>6.3700440528634799</v>
      </c>
      <c r="G992" s="72">
        <f t="shared" si="169"/>
        <v>4.0394607868705519</v>
      </c>
      <c r="H992" s="73">
        <f t="shared" si="163"/>
        <v>1.7606963762494456E-2</v>
      </c>
      <c r="I992" s="73">
        <f t="shared" si="161"/>
        <v>1.7606963762496428E-5</v>
      </c>
      <c r="J992" s="73">
        <f t="shared" si="162"/>
        <v>1.756991986086933E-5</v>
      </c>
      <c r="K992" s="3">
        <f t="shared" si="164"/>
        <v>1.7588441811682879E-5</v>
      </c>
      <c r="L992" s="79">
        <f t="shared" si="165"/>
        <v>9.735909322716986E-2</v>
      </c>
    </row>
    <row r="993" spans="1:12">
      <c r="A993" s="4">
        <v>1.7669999999999999</v>
      </c>
      <c r="B993" s="4">
        <f t="shared" si="166"/>
        <v>1.4469999999999998</v>
      </c>
      <c r="C993" s="6">
        <f t="shared" si="167"/>
        <v>4.2337671594429382</v>
      </c>
      <c r="E993" s="4">
        <v>1.4470000000000101</v>
      </c>
      <c r="F993" s="72">
        <f t="shared" si="168"/>
        <v>6.3744493392070929</v>
      </c>
      <c r="G993" s="72">
        <f t="shared" si="169"/>
        <v>4.0415669379280033</v>
      </c>
      <c r="H993" s="73">
        <f t="shared" si="163"/>
        <v>1.7569919860867363E-2</v>
      </c>
      <c r="I993" s="73">
        <f t="shared" si="161"/>
        <v>1.7569919860865427E-5</v>
      </c>
      <c r="J993" s="73">
        <f t="shared" si="162"/>
        <v>1.7532960174509248E-5</v>
      </c>
      <c r="K993" s="3">
        <f t="shared" si="164"/>
        <v>1.7551440017687338E-5</v>
      </c>
      <c r="L993" s="79">
        <f t="shared" si="165"/>
        <v>9.7376644667187554E-2</v>
      </c>
    </row>
    <row r="994" spans="1:12">
      <c r="A994" s="4">
        <v>1.768</v>
      </c>
      <c r="B994" s="4">
        <f t="shared" si="166"/>
        <v>1.448</v>
      </c>
      <c r="C994" s="6">
        <f t="shared" si="167"/>
        <v>4.2307746456441304</v>
      </c>
      <c r="E994" s="4">
        <v>1.4480000000000099</v>
      </c>
      <c r="F994" s="72">
        <f t="shared" si="168"/>
        <v>6.3788546255507041</v>
      </c>
      <c r="G994" s="72">
        <f t="shared" si="169"/>
        <v>4.0436727309556213</v>
      </c>
      <c r="H994" s="73">
        <f t="shared" si="163"/>
        <v>1.753296017451118E-2</v>
      </c>
      <c r="I994" s="73">
        <f t="shared" si="161"/>
        <v>1.7532960174513141E-5</v>
      </c>
      <c r="J994" s="73">
        <f t="shared" si="162"/>
        <v>1.7496084494447158E-5</v>
      </c>
      <c r="K994" s="3">
        <f t="shared" si="164"/>
        <v>1.7514522334480148E-5</v>
      </c>
      <c r="L994" s="79">
        <f t="shared" si="165"/>
        <v>9.7394159189522031E-2</v>
      </c>
    </row>
    <row r="995" spans="1:12">
      <c r="A995" s="4">
        <v>1.7689999999999999</v>
      </c>
      <c r="B995" s="4">
        <f t="shared" si="166"/>
        <v>1.4489999999999998</v>
      </c>
      <c r="C995" s="6">
        <f t="shared" si="167"/>
        <v>4.2277858343894543</v>
      </c>
      <c r="E995" s="4">
        <v>1.4490000000000101</v>
      </c>
      <c r="F995" s="72">
        <f t="shared" si="168"/>
        <v>6.3832599118943172</v>
      </c>
      <c r="G995" s="72">
        <f t="shared" si="169"/>
        <v>4.0457781662614671</v>
      </c>
      <c r="H995" s="73">
        <f t="shared" si="163"/>
        <v>1.7496084494445199E-2</v>
      </c>
      <c r="I995" s="73">
        <f t="shared" si="161"/>
        <v>1.7496084494443272E-5</v>
      </c>
      <c r="J995" s="73">
        <f t="shared" si="162"/>
        <v>1.7459292612258971E-5</v>
      </c>
      <c r="K995" s="3">
        <f t="shared" si="164"/>
        <v>1.7477688553351121E-5</v>
      </c>
      <c r="L995" s="79">
        <f t="shared" si="165"/>
        <v>9.7411636878075386E-2</v>
      </c>
    </row>
    <row r="996" spans="1:12">
      <c r="A996" s="4">
        <v>1.77</v>
      </c>
      <c r="B996" s="4">
        <f t="shared" si="166"/>
        <v>1.45</v>
      </c>
      <c r="C996" s="6">
        <f t="shared" si="167"/>
        <v>4.2248007194783517</v>
      </c>
      <c r="E996" s="4">
        <v>1.4500000000000099</v>
      </c>
      <c r="F996" s="72">
        <f t="shared" si="168"/>
        <v>6.3876651982379293</v>
      </c>
      <c r="G996" s="72">
        <f t="shared" si="169"/>
        <v>4.0478832441531161</v>
      </c>
      <c r="H996" s="73">
        <f t="shared" si="163"/>
        <v>1.7459292612260893E-2</v>
      </c>
      <c r="I996" s="73">
        <f t="shared" si="161"/>
        <v>1.7459292612262847E-5</v>
      </c>
      <c r="J996" s="73">
        <f t="shared" si="162"/>
        <v>1.7422584320121863E-5</v>
      </c>
      <c r="K996" s="3">
        <f t="shared" si="164"/>
        <v>1.7440938466192353E-5</v>
      </c>
      <c r="L996" s="79">
        <f t="shared" si="165"/>
        <v>9.7429077816541573E-2</v>
      </c>
    </row>
    <row r="997" spans="1:12">
      <c r="A997" s="4">
        <v>1.7709999999999999</v>
      </c>
      <c r="B997" s="4">
        <f t="shared" si="166"/>
        <v>1.4509999999999998</v>
      </c>
      <c r="C997" s="6">
        <f t="shared" si="167"/>
        <v>4.2218192947232041</v>
      </c>
      <c r="E997" s="4">
        <v>1.4510000000000101</v>
      </c>
      <c r="F997" s="72">
        <f t="shared" si="168"/>
        <v>6.3920704845815415</v>
      </c>
      <c r="G997" s="72">
        <f t="shared" si="169"/>
        <v>4.0499879649376744</v>
      </c>
      <c r="H997" s="73">
        <f t="shared" si="163"/>
        <v>1.7422584320119915E-2</v>
      </c>
      <c r="I997" s="73">
        <f t="shared" si="161"/>
        <v>1.7422584320117997E-5</v>
      </c>
      <c r="J997" s="73">
        <f t="shared" si="162"/>
        <v>1.7385959410750637E-5</v>
      </c>
      <c r="K997" s="3">
        <f t="shared" si="164"/>
        <v>1.7404271865434317E-5</v>
      </c>
      <c r="L997" s="79">
        <f t="shared" si="165"/>
        <v>9.7446482088407005E-2</v>
      </c>
    </row>
    <row r="998" spans="1:12">
      <c r="A998" s="4">
        <v>1.772</v>
      </c>
      <c r="B998" s="4">
        <f t="shared" si="166"/>
        <v>1.452</v>
      </c>
      <c r="C998" s="6">
        <f t="shared" si="167"/>
        <v>4.2188415539492965</v>
      </c>
      <c r="E998" s="4">
        <v>1.4520000000000099</v>
      </c>
      <c r="F998" s="72">
        <f t="shared" si="168"/>
        <v>6.3964757709251536</v>
      </c>
      <c r="G998" s="72">
        <f t="shared" si="169"/>
        <v>4.052092328921769</v>
      </c>
      <c r="H998" s="73">
        <f t="shared" si="163"/>
        <v>1.7385959410752553E-2</v>
      </c>
      <c r="I998" s="73">
        <f t="shared" si="161"/>
        <v>1.73859594107545E-5</v>
      </c>
      <c r="J998" s="73">
        <f t="shared" si="162"/>
        <v>1.7349417677457775E-5</v>
      </c>
      <c r="K998" s="3">
        <f t="shared" si="164"/>
        <v>1.7367688544106135E-5</v>
      </c>
      <c r="L998" s="79">
        <f t="shared" si="165"/>
        <v>9.7463849776951106E-2</v>
      </c>
    </row>
    <row r="999" spans="1:12">
      <c r="A999" s="4">
        <v>1.7729999999999999</v>
      </c>
      <c r="B999" s="4">
        <f t="shared" si="166"/>
        <v>1.4529999999999998</v>
      </c>
      <c r="C999" s="6">
        <f t="shared" si="167"/>
        <v>4.21586749099479</v>
      </c>
      <c r="E999" s="4">
        <v>1.4530000000000101</v>
      </c>
      <c r="F999" s="72">
        <f t="shared" si="168"/>
        <v>6.4008810572687667</v>
      </c>
      <c r="G999" s="72">
        <f t="shared" si="169"/>
        <v>4.0541963364115574</v>
      </c>
      <c r="H999" s="73">
        <f t="shared" si="163"/>
        <v>1.7349417677455833E-2</v>
      </c>
      <c r="I999" s="73">
        <f t="shared" si="161"/>
        <v>1.7349417677453922E-5</v>
      </c>
      <c r="J999" s="73">
        <f t="shared" si="162"/>
        <v>1.7312958914090106E-5</v>
      </c>
      <c r="K999" s="3">
        <f t="shared" si="164"/>
        <v>1.7331188295772014E-5</v>
      </c>
      <c r="L999" s="79">
        <f t="shared" si="165"/>
        <v>9.7481180965246883E-2</v>
      </c>
    </row>
    <row r="1000" spans="1:12">
      <c r="A1000" s="4">
        <v>1.774</v>
      </c>
      <c r="B1000" s="4">
        <f t="shared" si="166"/>
        <v>1.454</v>
      </c>
      <c r="C1000" s="6">
        <f t="shared" si="167"/>
        <v>4.2128970997106814</v>
      </c>
      <c r="E1000" s="4">
        <v>1.45400000000001</v>
      </c>
      <c r="F1000" s="72">
        <f t="shared" si="168"/>
        <v>6.4052863436123788</v>
      </c>
      <c r="G1000" s="72">
        <f t="shared" si="169"/>
        <v>4.056299987712717</v>
      </c>
      <c r="H1000" s="73">
        <f t="shared" si="163"/>
        <v>1.7312958914092014E-2</v>
      </c>
      <c r="I1000" s="73">
        <f t="shared" si="161"/>
        <v>1.7312958914093952E-5</v>
      </c>
      <c r="J1000" s="73">
        <f t="shared" si="162"/>
        <v>1.7276582915088583E-5</v>
      </c>
      <c r="K1000" s="3">
        <f t="shared" si="164"/>
        <v>1.7294770914591266E-5</v>
      </c>
      <c r="L1000" s="79">
        <f t="shared" si="165"/>
        <v>9.749847573616148E-2</v>
      </c>
    </row>
    <row r="1001" spans="1:12">
      <c r="A1001" s="4">
        <v>1.7749999999999999</v>
      </c>
      <c r="B1001" s="4">
        <f t="shared" si="166"/>
        <v>1.4549999999999998</v>
      </c>
      <c r="C1001" s="6">
        <f t="shared" si="167"/>
        <v>4.2099303739607761</v>
      </c>
      <c r="E1001" s="4">
        <v>1.4550000000000101</v>
      </c>
      <c r="F1001" s="72">
        <f t="shared" si="168"/>
        <v>6.409691629955991</v>
      </c>
      <c r="G1001" s="72">
        <f t="shared" si="169"/>
        <v>4.058403283130458</v>
      </c>
      <c r="H1001" s="73">
        <f t="shared" si="163"/>
        <v>1.7276582915086647E-2</v>
      </c>
      <c r="I1001" s="73">
        <f t="shared" si="161"/>
        <v>1.7276582915084744E-5</v>
      </c>
      <c r="J1001" s="73">
        <f t="shared" si="162"/>
        <v>1.724028947542508E-5</v>
      </c>
      <c r="K1001" s="3">
        <f t="shared" si="164"/>
        <v>1.7258436195254914E-5</v>
      </c>
      <c r="L1001" s="79">
        <f t="shared" si="165"/>
        <v>9.7515734172356733E-2</v>
      </c>
    </row>
    <row r="1002" spans="1:12">
      <c r="A1002" s="4">
        <v>1.776</v>
      </c>
      <c r="B1002" s="4">
        <f t="shared" si="166"/>
        <v>1.456</v>
      </c>
      <c r="C1002" s="6">
        <f t="shared" si="167"/>
        <v>4.2069673076216532</v>
      </c>
      <c r="E1002" s="4">
        <v>1.45600000000001</v>
      </c>
      <c r="F1002" s="72">
        <f t="shared" si="168"/>
        <v>6.4140969162996031</v>
      </c>
      <c r="G1002" s="72">
        <f t="shared" si="169"/>
        <v>4.0605062229695177</v>
      </c>
      <c r="H1002" s="73">
        <f t="shared" si="163"/>
        <v>1.7240289475426978E-2</v>
      </c>
      <c r="I1002" s="73">
        <f t="shared" si="161"/>
        <v>1.7240289475428909E-5</v>
      </c>
      <c r="J1002" s="73">
        <f t="shared" si="162"/>
        <v>1.7204078390662153E-5</v>
      </c>
      <c r="K1002" s="3">
        <f t="shared" si="164"/>
        <v>1.7222183933045531E-5</v>
      </c>
      <c r="L1002" s="79">
        <f t="shared" si="165"/>
        <v>9.7532956356289779E-2</v>
      </c>
    </row>
    <row r="1003" spans="1:12">
      <c r="A1003" s="4">
        <v>1.7769999999999999</v>
      </c>
      <c r="B1003" s="4">
        <f t="shared" si="166"/>
        <v>1.4569999999999999</v>
      </c>
      <c r="C1003" s="6">
        <f t="shared" si="167"/>
        <v>4.2040078945826416</v>
      </c>
      <c r="E1003" s="4">
        <v>1.4570000000000101</v>
      </c>
      <c r="F1003" s="72">
        <f t="shared" si="168"/>
        <v>6.4185022026432161</v>
      </c>
      <c r="G1003" s="72">
        <f t="shared" si="169"/>
        <v>4.0626088075341631</v>
      </c>
      <c r="H1003" s="73">
        <f t="shared" si="163"/>
        <v>1.7204078390660228E-2</v>
      </c>
      <c r="I1003" s="73">
        <f t="shared" si="161"/>
        <v>1.7204078390658334E-5</v>
      </c>
      <c r="J1003" s="73">
        <f t="shared" si="162"/>
        <v>1.716794945688994E-5</v>
      </c>
      <c r="K1003" s="3">
        <f t="shared" si="164"/>
        <v>1.7186013923774136E-5</v>
      </c>
      <c r="L1003" s="79">
        <f t="shared" si="165"/>
        <v>9.7550142370213547E-2</v>
      </c>
    </row>
    <row r="1004" spans="1:12">
      <c r="A1004" s="4">
        <v>1.778</v>
      </c>
      <c r="B1004" s="4">
        <f t="shared" si="166"/>
        <v>1.458</v>
      </c>
      <c r="C1004" s="6">
        <f t="shared" si="167"/>
        <v>4.2010521287457756</v>
      </c>
      <c r="E1004" s="4">
        <v>1.45800000000001</v>
      </c>
      <c r="F1004" s="72">
        <f t="shared" si="168"/>
        <v>6.4229074889868274</v>
      </c>
      <c r="G1004" s="72">
        <f t="shared" si="169"/>
        <v>4.0647110371281938</v>
      </c>
      <c r="H1004" s="73">
        <f t="shared" si="163"/>
        <v>1.7167949456891832E-2</v>
      </c>
      <c r="I1004" s="73">
        <f t="shared" si="161"/>
        <v>1.7167949456893752E-5</v>
      </c>
      <c r="J1004" s="73">
        <f t="shared" si="162"/>
        <v>1.7131902470785713E-5</v>
      </c>
      <c r="K1004" s="3">
        <f t="shared" si="164"/>
        <v>1.7149925963839731E-5</v>
      </c>
      <c r="L1004" s="79">
        <f t="shared" si="165"/>
        <v>9.7567292296177388E-2</v>
      </c>
    </row>
    <row r="1005" spans="1:12">
      <c r="A1005" s="4">
        <v>1.7789999999999999</v>
      </c>
      <c r="B1005" s="4">
        <f t="shared" si="166"/>
        <v>1.4589999999999999</v>
      </c>
      <c r="C1005" s="6">
        <f t="shared" si="167"/>
        <v>4.1981000040257692</v>
      </c>
      <c r="E1005" s="4">
        <v>1.4590000000000101</v>
      </c>
      <c r="F1005" s="72">
        <f t="shared" si="168"/>
        <v>6.4273127753304404</v>
      </c>
      <c r="G1005" s="72">
        <f t="shared" si="169"/>
        <v>4.0668129120549414</v>
      </c>
      <c r="H1005" s="73">
        <f t="shared" si="163"/>
        <v>1.7131902470783795E-2</v>
      </c>
      <c r="I1005" s="73">
        <f t="shared" si="161"/>
        <v>1.7131902470781908E-5</v>
      </c>
      <c r="J1005" s="73">
        <f t="shared" si="162"/>
        <v>1.7095937229551151E-5</v>
      </c>
      <c r="K1005" s="3">
        <f t="shared" si="164"/>
        <v>1.711391985016653E-5</v>
      </c>
      <c r="L1005" s="79">
        <f t="shared" si="165"/>
        <v>9.7584406216027555E-2</v>
      </c>
    </row>
    <row r="1006" spans="1:12">
      <c r="A1006" s="4">
        <v>1.78</v>
      </c>
      <c r="B1006" s="4">
        <f t="shared" si="166"/>
        <v>1.46</v>
      </c>
      <c r="C1006" s="6">
        <f t="shared" si="167"/>
        <v>4.1951515143499849</v>
      </c>
      <c r="E1006" s="4">
        <v>1.46000000000001</v>
      </c>
      <c r="F1006" s="72">
        <f t="shared" si="168"/>
        <v>6.4317180616740526</v>
      </c>
      <c r="G1006" s="72">
        <f t="shared" si="169"/>
        <v>4.0689144326172677</v>
      </c>
      <c r="H1006" s="73">
        <f t="shared" si="163"/>
        <v>1.7095937229553035E-2</v>
      </c>
      <c r="I1006" s="73">
        <f t="shared" si="161"/>
        <v>1.7095937229554949E-5</v>
      </c>
      <c r="J1006" s="73">
        <f t="shared" si="162"/>
        <v>1.7060053530971505E-5</v>
      </c>
      <c r="K1006" s="3">
        <f t="shared" si="164"/>
        <v>1.7077995380263225E-5</v>
      </c>
      <c r="L1006" s="79">
        <f t="shared" si="165"/>
        <v>9.7601484211407824E-2</v>
      </c>
    </row>
    <row r="1007" spans="1:12">
      <c r="A1007" s="4">
        <v>1.7809999999999999</v>
      </c>
      <c r="B1007" s="4">
        <f t="shared" si="166"/>
        <v>1.4609999999999999</v>
      </c>
      <c r="C1007" s="6">
        <f t="shared" si="167"/>
        <v>4.1922066536584035</v>
      </c>
      <c r="E1007" s="4">
        <v>1.4610000000000101</v>
      </c>
      <c r="F1007" s="72">
        <f t="shared" si="168"/>
        <v>6.4361233480176656</v>
      </c>
      <c r="G1007" s="72">
        <f t="shared" si="169"/>
        <v>4.0710155991175716</v>
      </c>
      <c r="H1007" s="73">
        <f t="shared" si="163"/>
        <v>1.7060053530969597E-2</v>
      </c>
      <c r="I1007" s="73">
        <f t="shared" si="161"/>
        <v>1.7060053530967717E-5</v>
      </c>
      <c r="J1007" s="73">
        <f t="shared" si="162"/>
        <v>1.7024251173353165E-5</v>
      </c>
      <c r="K1007" s="3">
        <f t="shared" si="164"/>
        <v>1.7042152352160439E-5</v>
      </c>
      <c r="L1007" s="79">
        <f t="shared" si="165"/>
        <v>9.7618526363759978E-2</v>
      </c>
    </row>
    <row r="1008" spans="1:12">
      <c r="A1008" s="4">
        <v>1.782</v>
      </c>
      <c r="B1008" s="4">
        <f t="shared" si="166"/>
        <v>1.462</v>
      </c>
      <c r="C1008" s="6">
        <f t="shared" si="167"/>
        <v>4.1892654159035887</v>
      </c>
      <c r="E1008" s="4">
        <v>1.46200000000001</v>
      </c>
      <c r="F1008" s="72">
        <f t="shared" si="168"/>
        <v>6.4405286343612769</v>
      </c>
      <c r="G1008" s="72">
        <f t="shared" si="169"/>
        <v>4.0731164118577867</v>
      </c>
      <c r="H1008" s="73">
        <f t="shared" si="163"/>
        <v>1.7024251173355039E-2</v>
      </c>
      <c r="I1008" s="73">
        <f t="shared" si="161"/>
        <v>1.7024251173356946E-5</v>
      </c>
      <c r="J1008" s="73">
        <f t="shared" si="162"/>
        <v>1.698852995558267E-5</v>
      </c>
      <c r="K1008" s="3">
        <f t="shared" si="164"/>
        <v>1.700639056446981E-5</v>
      </c>
      <c r="L1008" s="79">
        <f t="shared" si="165"/>
        <v>9.7635532754324447E-2</v>
      </c>
    </row>
    <row r="1009" spans="1:12">
      <c r="A1009" s="4">
        <v>1.7829999999999999</v>
      </c>
      <c r="B1009" s="4">
        <f t="shared" si="166"/>
        <v>1.4629999999999999</v>
      </c>
      <c r="C1009" s="6">
        <f t="shared" si="167"/>
        <v>4.186327795050655</v>
      </c>
      <c r="E1009" s="4">
        <v>1.4630000000000101</v>
      </c>
      <c r="F1009" s="72">
        <f t="shared" si="168"/>
        <v>6.4449339207048899</v>
      </c>
      <c r="G1009" s="72">
        <f t="shared" si="169"/>
        <v>4.0752168711393812</v>
      </c>
      <c r="H1009" s="73">
        <f t="shared" si="163"/>
        <v>1.698852995558077E-2</v>
      </c>
      <c r="I1009" s="73">
        <f t="shared" si="161"/>
        <v>1.6988529955578899E-5</v>
      </c>
      <c r="J1009" s="73">
        <f t="shared" si="162"/>
        <v>1.6952889677064475E-5</v>
      </c>
      <c r="K1009" s="3">
        <f t="shared" si="164"/>
        <v>1.6970709816321689E-5</v>
      </c>
      <c r="L1009" s="79">
        <f t="shared" si="165"/>
        <v>9.7652503464140769E-2</v>
      </c>
    </row>
    <row r="1010" spans="1:12">
      <c r="A1010" s="4">
        <v>1.784</v>
      </c>
      <c r="B1010" s="4">
        <f t="shared" si="166"/>
        <v>1.464</v>
      </c>
      <c r="C1010" s="6">
        <f t="shared" si="167"/>
        <v>4.1833937850772385</v>
      </c>
      <c r="E1010" s="4">
        <v>1.46400000000001</v>
      </c>
      <c r="F1010" s="72">
        <f t="shared" si="168"/>
        <v>6.4493392070485021</v>
      </c>
      <c r="G1010" s="72">
        <f t="shared" si="169"/>
        <v>4.0773169772633615</v>
      </c>
      <c r="H1010" s="73">
        <f t="shared" si="163"/>
        <v>1.6952889677066343E-2</v>
      </c>
      <c r="I1010" s="73">
        <f t="shared" si="161"/>
        <v>1.6952889677068239E-5</v>
      </c>
      <c r="J1010" s="73">
        <f t="shared" si="162"/>
        <v>1.6917330137779667E-5</v>
      </c>
      <c r="K1010" s="3">
        <f t="shared" si="164"/>
        <v>1.6935109907423955E-5</v>
      </c>
      <c r="L1010" s="79">
        <f t="shared" si="165"/>
        <v>9.7669438574048195E-2</v>
      </c>
    </row>
    <row r="1011" spans="1:12">
      <c r="A1011" s="4">
        <v>1.7849999999999999</v>
      </c>
      <c r="B1011" s="4">
        <f t="shared" si="166"/>
        <v>1.4649999999999999</v>
      </c>
      <c r="C1011" s="6">
        <f t="shared" si="167"/>
        <v>4.1804633799734701</v>
      </c>
      <c r="E1011" s="4">
        <v>1.4650000000000101</v>
      </c>
      <c r="F1011" s="72">
        <f t="shared" si="168"/>
        <v>6.4537444933921151</v>
      </c>
      <c r="G1011" s="72">
        <f t="shared" si="169"/>
        <v>4.0794167305302738</v>
      </c>
      <c r="H1011" s="73">
        <f t="shared" si="163"/>
        <v>1.6917330137777773E-2</v>
      </c>
      <c r="I1011" s="73">
        <f t="shared" ref="I1011:I1074" si="170">(E1012-E1011)*H1011</f>
        <v>1.6917330137775909E-5</v>
      </c>
      <c r="J1011" s="73">
        <f t="shared" si="162"/>
        <v>1.6881851138224126E-5</v>
      </c>
      <c r="K1011" s="3">
        <f t="shared" si="164"/>
        <v>1.6899590638000018E-5</v>
      </c>
      <c r="L1011" s="79">
        <f t="shared" si="165"/>
        <v>9.7686338164686193E-2</v>
      </c>
    </row>
    <row r="1012" spans="1:12">
      <c r="A1012" s="4">
        <v>1.786</v>
      </c>
      <c r="B1012" s="4">
        <f t="shared" si="166"/>
        <v>1.466</v>
      </c>
      <c r="C1012" s="6">
        <f t="shared" si="167"/>
        <v>4.1775365737419357</v>
      </c>
      <c r="E1012" s="4">
        <v>1.46600000000001</v>
      </c>
      <c r="F1012" s="72">
        <f t="shared" si="168"/>
        <v>6.4581497797357263</v>
      </c>
      <c r="G1012" s="72">
        <f t="shared" si="169"/>
        <v>4.0815161312401997</v>
      </c>
      <c r="H1012" s="73">
        <f t="shared" si="163"/>
        <v>1.6881851138225986E-2</v>
      </c>
      <c r="I1012" s="73">
        <f t="shared" si="170"/>
        <v>1.6881851138227877E-5</v>
      </c>
      <c r="J1012" s="73">
        <f t="shared" si="162"/>
        <v>1.68464524794669E-5</v>
      </c>
      <c r="K1012" s="3">
        <f t="shared" si="164"/>
        <v>1.6864151808847387E-5</v>
      </c>
      <c r="L1012" s="79">
        <f t="shared" si="165"/>
        <v>9.7703202316495041E-2</v>
      </c>
    </row>
    <row r="1013" spans="1:12">
      <c r="A1013" s="4">
        <v>1.7869999999999999</v>
      </c>
      <c r="B1013" s="4">
        <f t="shared" si="166"/>
        <v>1.4669999999999999</v>
      </c>
      <c r="C1013" s="6">
        <f t="shared" si="167"/>
        <v>4.174613360397653</v>
      </c>
      <c r="E1013" s="4">
        <v>1.4670000000000101</v>
      </c>
      <c r="F1013" s="72">
        <f t="shared" si="168"/>
        <v>6.4625550660793394</v>
      </c>
      <c r="G1013" s="72">
        <f t="shared" si="169"/>
        <v>4.0836151796927656</v>
      </c>
      <c r="H1013" s="73">
        <f t="shared" si="163"/>
        <v>1.6846452479465014E-2</v>
      </c>
      <c r="I1013" s="73">
        <f t="shared" si="170"/>
        <v>1.6846452479631489E-5</v>
      </c>
      <c r="J1013" s="73">
        <f t="shared" si="162"/>
        <v>1.6811133963256238E-5</v>
      </c>
      <c r="K1013" s="3">
        <f t="shared" si="164"/>
        <v>1.6828793221443863E-5</v>
      </c>
      <c r="L1013" s="79">
        <f t="shared" si="165"/>
        <v>9.7720031109716485E-2</v>
      </c>
    </row>
    <row r="1014" spans="1:12">
      <c r="A1014" s="4">
        <v>1.788</v>
      </c>
      <c r="B1014" s="4">
        <f t="shared" si="166"/>
        <v>1.468</v>
      </c>
      <c r="C1014" s="6">
        <f t="shared" si="167"/>
        <v>4.1716937339680138</v>
      </c>
      <c r="E1014" s="4">
        <v>1.46800000000002</v>
      </c>
      <c r="F1014" s="72">
        <f t="shared" si="168"/>
        <v>6.4669603524229951</v>
      </c>
      <c r="G1014" s="72">
        <f t="shared" si="169"/>
        <v>4.0857138761871576</v>
      </c>
      <c r="H1014" s="73">
        <f t="shared" si="163"/>
        <v>1.6811133963090114E-2</v>
      </c>
      <c r="I1014" s="73">
        <f t="shared" si="170"/>
        <v>1.6811133962924018E-5</v>
      </c>
      <c r="J1014" s="73">
        <f t="shared" si="162"/>
        <v>1.6775895391072109E-5</v>
      </c>
      <c r="K1014" s="3">
        <f t="shared" si="164"/>
        <v>1.6793514676998062E-5</v>
      </c>
      <c r="L1014" s="79">
        <f t="shared" si="165"/>
        <v>9.7736824624393481E-2</v>
      </c>
    </row>
    <row r="1015" spans="1:12">
      <c r="A1015" s="4">
        <v>1.7889999999999999</v>
      </c>
      <c r="B1015" s="4">
        <f t="shared" si="166"/>
        <v>1.4689999999999999</v>
      </c>
      <c r="C1015" s="6">
        <f t="shared" si="167"/>
        <v>4.1687776884928169</v>
      </c>
      <c r="E1015" s="4">
        <v>1.4690000000000101</v>
      </c>
      <c r="F1015" s="72">
        <f t="shared" si="168"/>
        <v>6.4713656387665637</v>
      </c>
      <c r="G1015" s="72">
        <f t="shared" si="169"/>
        <v>4.0878122210220207</v>
      </c>
      <c r="H1015" s="73">
        <f t="shared" si="163"/>
        <v>1.6775895391237857E-2</v>
      </c>
      <c r="I1015" s="73">
        <f t="shared" si="170"/>
        <v>1.677589539123601E-5</v>
      </c>
      <c r="J1015" s="73">
        <f t="shared" si="162"/>
        <v>1.6740736566579128E-5</v>
      </c>
      <c r="K1015" s="3">
        <f t="shared" si="164"/>
        <v>1.6758315978907567E-5</v>
      </c>
      <c r="L1015" s="79">
        <f t="shared" si="165"/>
        <v>9.7753582940372383E-2</v>
      </c>
    </row>
    <row r="1016" spans="1:12">
      <c r="A1016" s="4">
        <v>1.79</v>
      </c>
      <c r="B1016" s="4">
        <f t="shared" si="166"/>
        <v>1.47</v>
      </c>
      <c r="C1016" s="6">
        <f t="shared" si="167"/>
        <v>4.1658652180241651</v>
      </c>
      <c r="E1016" s="4">
        <v>1.47000000000001</v>
      </c>
      <c r="F1016" s="72">
        <f t="shared" si="168"/>
        <v>6.4757709251101758</v>
      </c>
      <c r="G1016" s="72">
        <f t="shared" si="169"/>
        <v>4.0899102144956681</v>
      </c>
      <c r="H1016" s="73">
        <f t="shared" si="163"/>
        <v>1.6740736566580972E-2</v>
      </c>
      <c r="I1016" s="73">
        <f t="shared" si="170"/>
        <v>1.6740736566582845E-5</v>
      </c>
      <c r="J1016" s="73">
        <f t="shared" si="162"/>
        <v>1.670565729233205E-5</v>
      </c>
      <c r="K1016" s="3">
        <f t="shared" si="164"/>
        <v>1.6723196929457447E-5</v>
      </c>
      <c r="L1016" s="79">
        <f t="shared" si="165"/>
        <v>9.7770306137301838E-2</v>
      </c>
    </row>
    <row r="1017" spans="1:12">
      <c r="A1017" s="4">
        <v>1.7909999999999999</v>
      </c>
      <c r="B1017" s="4">
        <f t="shared" si="166"/>
        <v>1.4709999999999999</v>
      </c>
      <c r="C1017" s="6">
        <f t="shared" si="167"/>
        <v>4.1629563166264818</v>
      </c>
      <c r="E1017" s="4">
        <v>1.4710000000000101</v>
      </c>
      <c r="F1017" s="72">
        <f t="shared" si="168"/>
        <v>6.4801762114537889</v>
      </c>
      <c r="G1017" s="72">
        <f t="shared" si="169"/>
        <v>4.0920078569058767</v>
      </c>
      <c r="H1017" s="73">
        <f t="shared" si="163"/>
        <v>1.670565729233018E-2</v>
      </c>
      <c r="I1017" s="73">
        <f t="shared" si="170"/>
        <v>1.6705657292495263E-5</v>
      </c>
      <c r="J1017" s="73">
        <f t="shared" si="162"/>
        <v>1.6670657372395327E-5</v>
      </c>
      <c r="K1017" s="3">
        <f t="shared" si="164"/>
        <v>1.6688157332445297E-5</v>
      </c>
      <c r="L1017" s="79">
        <f t="shared" si="165"/>
        <v>9.7786994294634277E-2</v>
      </c>
    </row>
    <row r="1018" spans="1:12">
      <c r="A1018" s="4">
        <v>1.792</v>
      </c>
      <c r="B1018" s="4">
        <f t="shared" si="166"/>
        <v>1.472</v>
      </c>
      <c r="C1018" s="6">
        <f t="shared" si="167"/>
        <v>4.1600509783764315</v>
      </c>
      <c r="E1018" s="4">
        <v>1.47200000000002</v>
      </c>
      <c r="F1018" s="72">
        <f t="shared" si="168"/>
        <v>6.4845814977974445</v>
      </c>
      <c r="G1018" s="72">
        <f t="shared" si="169"/>
        <v>4.094105148550006</v>
      </c>
      <c r="H1018" s="73">
        <f t="shared" si="163"/>
        <v>1.6670657372230589E-2</v>
      </c>
      <c r="I1018" s="73">
        <f t="shared" si="170"/>
        <v>1.6670657372065882E-5</v>
      </c>
      <c r="J1018" s="73">
        <f t="shared" si="162"/>
        <v>1.663573661039767E-5</v>
      </c>
      <c r="K1018" s="3">
        <f t="shared" si="164"/>
        <v>1.6653196991231776E-5</v>
      </c>
      <c r="L1018" s="79">
        <f t="shared" si="165"/>
        <v>9.7803647491625512E-2</v>
      </c>
    </row>
    <row r="1019" spans="1:12">
      <c r="A1019" s="4">
        <v>1.7929999999999999</v>
      </c>
      <c r="B1019" s="4">
        <f t="shared" si="166"/>
        <v>1.4729999999999999</v>
      </c>
      <c r="C1019" s="6">
        <f t="shared" si="167"/>
        <v>4.1571491973629779</v>
      </c>
      <c r="E1019" s="4">
        <v>1.4730000000000101</v>
      </c>
      <c r="F1019" s="72">
        <f t="shared" si="168"/>
        <v>6.4889867841410132</v>
      </c>
      <c r="G1019" s="72">
        <f t="shared" si="169"/>
        <v>4.0962020897248816</v>
      </c>
      <c r="H1019" s="73">
        <f t="shared" si="163"/>
        <v>1.6635736610562033E-2</v>
      </c>
      <c r="I1019" s="73">
        <f t="shared" si="170"/>
        <v>1.6635736610726424E-5</v>
      </c>
      <c r="J1019" s="73">
        <f t="shared" ref="J1019:J1082" si="171">(E1020-E1019)*H1020</f>
        <v>1.6600894812297779E-5</v>
      </c>
      <c r="K1019" s="3">
        <f t="shared" si="164"/>
        <v>1.6618315711512101E-5</v>
      </c>
      <c r="L1019" s="79">
        <f t="shared" si="165"/>
        <v>9.782026580733702E-2</v>
      </c>
    </row>
    <row r="1020" spans="1:12">
      <c r="A1020" s="4">
        <v>1.794</v>
      </c>
      <c r="B1020" s="4">
        <f t="shared" si="166"/>
        <v>1.474</v>
      </c>
      <c r="C1020" s="6">
        <f t="shared" si="167"/>
        <v>4.1542509676872426</v>
      </c>
      <c r="E1020" s="4">
        <v>1.47400000000002</v>
      </c>
      <c r="F1020" s="72">
        <f t="shared" si="168"/>
        <v>6.4933920704846688</v>
      </c>
      <c r="G1020" s="72">
        <f t="shared" si="169"/>
        <v>4.0982986807270212</v>
      </c>
      <c r="H1020" s="73">
        <f t="shared" ref="H1020:H1083" si="172">EXP(-G1020)</f>
        <v>1.660089481213373E-2</v>
      </c>
      <c r="I1020" s="73">
        <f t="shared" si="170"/>
        <v>1.6600894812135589E-5</v>
      </c>
      <c r="J1020" s="73">
        <f t="shared" si="171"/>
        <v>1.6566131782289315E-5</v>
      </c>
      <c r="K1020" s="3">
        <f t="shared" ref="K1020:K1083" si="173">(I1020+J1020)/2</f>
        <v>1.6583513297212454E-5</v>
      </c>
      <c r="L1020" s="79">
        <f t="shared" si="165"/>
        <v>9.7836849320634231E-2</v>
      </c>
    </row>
    <row r="1021" spans="1:12">
      <c r="A1021" s="4">
        <v>1.7949999999999999</v>
      </c>
      <c r="B1021" s="4">
        <f t="shared" si="166"/>
        <v>1.4749999999999999</v>
      </c>
      <c r="C1021" s="6">
        <f t="shared" si="167"/>
        <v>4.1513562834625564</v>
      </c>
      <c r="E1021" s="4">
        <v>1.4750000000000201</v>
      </c>
      <c r="F1021" s="72">
        <f t="shared" si="168"/>
        <v>6.4977973568282819</v>
      </c>
      <c r="G1021" s="72">
        <f t="shared" si="169"/>
        <v>4.1003949218523461</v>
      </c>
      <c r="H1021" s="73">
        <f t="shared" si="172"/>
        <v>1.6566131782287462E-2</v>
      </c>
      <c r="I1021" s="73">
        <f t="shared" si="170"/>
        <v>1.6566131782285639E-5</v>
      </c>
      <c r="J1021" s="73">
        <f t="shared" si="171"/>
        <v>1.6531447326890419E-5</v>
      </c>
      <c r="K1021" s="3">
        <f t="shared" si="173"/>
        <v>1.6548789554588029E-5</v>
      </c>
      <c r="L1021" s="79">
        <f t="shared" ref="L1021:L1084" si="174">K1021+L1020</f>
        <v>9.7853398110188824E-2</v>
      </c>
    </row>
    <row r="1022" spans="1:12">
      <c r="A1022" s="4">
        <v>1.796</v>
      </c>
      <c r="B1022" s="4">
        <f t="shared" si="166"/>
        <v>1.476</v>
      </c>
      <c r="C1022" s="6">
        <f t="shared" si="167"/>
        <v>4.1484651388143972</v>
      </c>
      <c r="E1022" s="4">
        <v>1.47600000000002</v>
      </c>
      <c r="F1022" s="72">
        <f t="shared" si="168"/>
        <v>6.502202643171894</v>
      </c>
      <c r="G1022" s="72">
        <f t="shared" si="169"/>
        <v>4.1024908133964084</v>
      </c>
      <c r="H1022" s="73">
        <f t="shared" si="172"/>
        <v>1.653144732689224E-2</v>
      </c>
      <c r="I1022" s="73">
        <f t="shared" si="170"/>
        <v>1.6531447326894091E-5</v>
      </c>
      <c r="J1022" s="73">
        <f t="shared" si="171"/>
        <v>1.6496841252346216E-5</v>
      </c>
      <c r="K1022" s="3">
        <f t="shared" si="173"/>
        <v>1.6514144289620154E-5</v>
      </c>
      <c r="L1022" s="79">
        <f t="shared" si="174"/>
        <v>9.7869912254478442E-2</v>
      </c>
    </row>
    <row r="1023" spans="1:12">
      <c r="A1023" s="4">
        <v>1.7969999999999999</v>
      </c>
      <c r="B1023" s="4">
        <f t="shared" si="166"/>
        <v>1.4769999999999999</v>
      </c>
      <c r="C1023" s="6">
        <f t="shared" si="167"/>
        <v>4.1455775278803646</v>
      </c>
      <c r="E1023" s="4">
        <v>1.4770000000000201</v>
      </c>
      <c r="F1023" s="72">
        <f t="shared" si="168"/>
        <v>6.506607929515507</v>
      </c>
      <c r="G1023" s="72">
        <f t="shared" si="169"/>
        <v>4.1045863556542912</v>
      </c>
      <c r="H1023" s="73">
        <f t="shared" si="172"/>
        <v>1.6496841252344369E-2</v>
      </c>
      <c r="I1023" s="73">
        <f t="shared" si="170"/>
        <v>1.6496841252342553E-5</v>
      </c>
      <c r="J1023" s="73">
        <f t="shared" si="171"/>
        <v>1.6462313365563715E-5</v>
      </c>
      <c r="K1023" s="3">
        <f t="shared" si="173"/>
        <v>1.6479577308953134E-5</v>
      </c>
      <c r="L1023" s="79">
        <f t="shared" si="174"/>
        <v>9.7886391831787392E-2</v>
      </c>
    </row>
    <row r="1024" spans="1:12">
      <c r="A1024" s="4">
        <v>1.798</v>
      </c>
      <c r="B1024" s="4">
        <f t="shared" si="166"/>
        <v>1.478</v>
      </c>
      <c r="C1024" s="6">
        <f t="shared" si="167"/>
        <v>4.1426934448101491</v>
      </c>
      <c r="E1024" s="4">
        <v>1.47800000000002</v>
      </c>
      <c r="F1024" s="72">
        <f t="shared" si="168"/>
        <v>6.5110132158591183</v>
      </c>
      <c r="G1024" s="72">
        <f t="shared" si="169"/>
        <v>4.106681548920629</v>
      </c>
      <c r="H1024" s="73">
        <f t="shared" si="172"/>
        <v>1.6462313365565528E-2</v>
      </c>
      <c r="I1024" s="73">
        <f t="shared" si="170"/>
        <v>1.6462313365567371E-5</v>
      </c>
      <c r="J1024" s="73">
        <f t="shared" si="171"/>
        <v>1.6427863474003057E-5</v>
      </c>
      <c r="K1024" s="3">
        <f t="shared" si="173"/>
        <v>1.6445088419785216E-5</v>
      </c>
      <c r="L1024" s="79">
        <f t="shared" si="174"/>
        <v>9.7902836920207181E-2</v>
      </c>
    </row>
    <row r="1025" spans="1:12">
      <c r="A1025" s="4">
        <v>1.7989999999999999</v>
      </c>
      <c r="B1025" s="4">
        <f t="shared" si="166"/>
        <v>1.4789999999999999</v>
      </c>
      <c r="C1025" s="6">
        <f t="shared" si="167"/>
        <v>4.1398128837654991</v>
      </c>
      <c r="E1025" s="4">
        <v>1.4790000000000201</v>
      </c>
      <c r="F1025" s="72">
        <f t="shared" si="168"/>
        <v>6.5154185022027313</v>
      </c>
      <c r="G1025" s="72">
        <f t="shared" si="169"/>
        <v>4.1087763934896078</v>
      </c>
      <c r="H1025" s="73">
        <f t="shared" si="172"/>
        <v>1.6427863474001218E-2</v>
      </c>
      <c r="I1025" s="73">
        <f t="shared" si="170"/>
        <v>1.6427863473999408E-5</v>
      </c>
      <c r="J1025" s="73">
        <f t="shared" si="171"/>
        <v>1.6393491385617333E-5</v>
      </c>
      <c r="K1025" s="3">
        <f t="shared" si="173"/>
        <v>1.6410677429808369E-5</v>
      </c>
      <c r="L1025" s="79">
        <f t="shared" si="174"/>
        <v>9.7919247597636996E-2</v>
      </c>
    </row>
    <row r="1026" spans="1:12">
      <c r="A1026" s="4">
        <v>1.8</v>
      </c>
      <c r="B1026" s="4">
        <f t="shared" si="166"/>
        <v>1.48</v>
      </c>
      <c r="C1026" s="6">
        <f t="shared" si="167"/>
        <v>4.1369358389201967</v>
      </c>
      <c r="E1026" s="4">
        <v>1.48000000000002</v>
      </c>
      <c r="F1026" s="72">
        <f t="shared" si="168"/>
        <v>6.5198237885463435</v>
      </c>
      <c r="G1026" s="72">
        <f t="shared" si="169"/>
        <v>4.1108708896549677</v>
      </c>
      <c r="H1026" s="73">
        <f t="shared" si="172"/>
        <v>1.6393491385619137E-2</v>
      </c>
      <c r="I1026" s="73">
        <f t="shared" si="170"/>
        <v>1.6393491385620972E-5</v>
      </c>
      <c r="J1026" s="73">
        <f t="shared" si="171"/>
        <v>1.6359196908909504E-5</v>
      </c>
      <c r="K1026" s="3">
        <f t="shared" si="173"/>
        <v>1.6376344147265238E-5</v>
      </c>
      <c r="L1026" s="79">
        <f t="shared" si="174"/>
        <v>9.7935623941784261E-2</v>
      </c>
    </row>
    <row r="1027" spans="1:12">
      <c r="A1027" s="4">
        <v>1.8009999999999999</v>
      </c>
      <c r="B1027" s="4">
        <f t="shared" si="166"/>
        <v>1.4809999999999999</v>
      </c>
      <c r="C1027" s="6">
        <f t="shared" si="167"/>
        <v>4.134062304460028</v>
      </c>
      <c r="E1027" s="4">
        <v>1.4810000000000201</v>
      </c>
      <c r="F1027" s="72">
        <f t="shared" si="168"/>
        <v>6.5242290748899565</v>
      </c>
      <c r="G1027" s="72">
        <f t="shared" si="169"/>
        <v>4.1129650377100004</v>
      </c>
      <c r="H1027" s="73">
        <f t="shared" si="172"/>
        <v>1.6359196908907674E-2</v>
      </c>
      <c r="I1027" s="73">
        <f t="shared" si="170"/>
        <v>1.6359196908905871E-5</v>
      </c>
      <c r="J1027" s="73">
        <f t="shared" si="171"/>
        <v>1.6324979852872412E-5</v>
      </c>
      <c r="K1027" s="3">
        <f t="shared" si="173"/>
        <v>1.6342088380889142E-5</v>
      </c>
      <c r="L1027" s="79">
        <f t="shared" si="174"/>
        <v>9.795196603016515E-2</v>
      </c>
    </row>
    <row r="1028" spans="1:12">
      <c r="A1028" s="4">
        <v>1.802</v>
      </c>
      <c r="B1028" s="4">
        <f t="shared" si="166"/>
        <v>1.482</v>
      </c>
      <c r="C1028" s="6">
        <f t="shared" si="167"/>
        <v>4.1311922745827463</v>
      </c>
      <c r="E1028" s="4">
        <v>1.48200000000002</v>
      </c>
      <c r="F1028" s="72">
        <f t="shared" si="168"/>
        <v>6.5286343612335678</v>
      </c>
      <c r="G1028" s="72">
        <f t="shared" si="169"/>
        <v>4.1150588379475579</v>
      </c>
      <c r="H1028" s="73">
        <f t="shared" si="172"/>
        <v>1.6324979852874209E-2</v>
      </c>
      <c r="I1028" s="73">
        <f t="shared" si="170"/>
        <v>1.6324979852876034E-5</v>
      </c>
      <c r="J1028" s="73">
        <f t="shared" si="171"/>
        <v>1.6290840027045528E-5</v>
      </c>
      <c r="K1028" s="3">
        <f t="shared" si="173"/>
        <v>1.6307909939960781E-5</v>
      </c>
      <c r="L1028" s="79">
        <f t="shared" si="174"/>
        <v>9.7968273940105113E-2</v>
      </c>
    </row>
    <row r="1029" spans="1:12">
      <c r="A1029" s="4">
        <v>1.8029999999999999</v>
      </c>
      <c r="B1029" s="4">
        <f t="shared" si="166"/>
        <v>1.4829999999999999</v>
      </c>
      <c r="C1029" s="6">
        <f t="shared" si="167"/>
        <v>4.1283257434980483</v>
      </c>
      <c r="E1029" s="4">
        <v>1.4830000000000201</v>
      </c>
      <c r="F1029" s="72">
        <f t="shared" si="168"/>
        <v>6.5330396475771808</v>
      </c>
      <c r="G1029" s="72">
        <f t="shared" si="169"/>
        <v>4.1171522906600435</v>
      </c>
      <c r="H1029" s="73">
        <f t="shared" si="172"/>
        <v>1.6290840027043705E-2</v>
      </c>
      <c r="I1029" s="73">
        <f t="shared" si="170"/>
        <v>1.6290840027041912E-5</v>
      </c>
      <c r="J1029" s="73">
        <f t="shared" si="171"/>
        <v>1.6256777241455233E-5</v>
      </c>
      <c r="K1029" s="3">
        <f t="shared" si="173"/>
        <v>1.6273808634248573E-5</v>
      </c>
      <c r="L1029" s="79">
        <f t="shared" si="174"/>
        <v>9.7984547748739367E-2</v>
      </c>
    </row>
    <row r="1030" spans="1:12">
      <c r="A1030" s="4">
        <v>1.804</v>
      </c>
      <c r="B1030" s="4">
        <f t="shared" si="166"/>
        <v>1.484</v>
      </c>
      <c r="C1030" s="6">
        <f t="shared" si="167"/>
        <v>4.125462705427541</v>
      </c>
      <c r="E1030" s="4">
        <v>1.48400000000002</v>
      </c>
      <c r="F1030" s="72">
        <f t="shared" si="168"/>
        <v>6.537444933920793</v>
      </c>
      <c r="G1030" s="72">
        <f t="shared" si="169"/>
        <v>4.1192453961394211</v>
      </c>
      <c r="H1030" s="73">
        <f t="shared" si="172"/>
        <v>1.6256777241457025E-2</v>
      </c>
      <c r="I1030" s="73">
        <f t="shared" si="170"/>
        <v>1.6256777241458844E-5</v>
      </c>
      <c r="J1030" s="73">
        <f t="shared" si="171"/>
        <v>1.6222791306671293E-5</v>
      </c>
      <c r="K1030" s="3">
        <f t="shared" si="173"/>
        <v>1.6239784274065068E-5</v>
      </c>
      <c r="L1030" s="79">
        <f t="shared" si="174"/>
        <v>9.8000787533013431E-2</v>
      </c>
    </row>
    <row r="1031" spans="1:12">
      <c r="A1031" s="4">
        <v>1.8049999999999999</v>
      </c>
      <c r="B1031" s="4">
        <f t="shared" si="166"/>
        <v>1.4849999999999999</v>
      </c>
      <c r="C1031" s="6">
        <f t="shared" si="167"/>
        <v>4.1226031546047199</v>
      </c>
      <c r="E1031" s="4">
        <v>1.4850000000000201</v>
      </c>
      <c r="F1031" s="72">
        <f t="shared" si="168"/>
        <v>6.5418502202644051</v>
      </c>
      <c r="G1031" s="72">
        <f t="shared" si="169"/>
        <v>4.1213381546772094</v>
      </c>
      <c r="H1031" s="73">
        <f t="shared" si="172"/>
        <v>1.6222791306669478E-2</v>
      </c>
      <c r="I1031" s="73">
        <f t="shared" si="170"/>
        <v>1.6222791306667691E-5</v>
      </c>
      <c r="J1031" s="73">
        <f t="shared" si="171"/>
        <v>1.6188882033747379E-5</v>
      </c>
      <c r="K1031" s="3">
        <f t="shared" si="173"/>
        <v>1.6205836670207533E-5</v>
      </c>
      <c r="L1031" s="79">
        <f t="shared" si="174"/>
        <v>9.8016993369683642E-2</v>
      </c>
    </row>
    <row r="1032" spans="1:12">
      <c r="A1032" s="4">
        <v>1.806</v>
      </c>
      <c r="B1032" s="4">
        <f t="shared" si="166"/>
        <v>1.486</v>
      </c>
      <c r="C1032" s="6">
        <f t="shared" si="167"/>
        <v>4.1197470852749269</v>
      </c>
      <c r="E1032" s="4">
        <v>1.48600000000002</v>
      </c>
      <c r="F1032" s="72">
        <f t="shared" si="168"/>
        <v>6.5462555066080172</v>
      </c>
      <c r="G1032" s="72">
        <f t="shared" si="169"/>
        <v>4.1234305665644904</v>
      </c>
      <c r="H1032" s="73">
        <f t="shared" si="172"/>
        <v>1.6188882033749161E-2</v>
      </c>
      <c r="I1032" s="73">
        <f t="shared" si="170"/>
        <v>1.6188882033750974E-5</v>
      </c>
      <c r="J1032" s="73">
        <f t="shared" si="171"/>
        <v>1.6155049234277317E-5</v>
      </c>
      <c r="K1032" s="3">
        <f t="shared" si="173"/>
        <v>1.6171965634014147E-5</v>
      </c>
      <c r="L1032" s="79">
        <f t="shared" si="174"/>
        <v>9.8033165335317654E-2</v>
      </c>
    </row>
    <row r="1033" spans="1:12">
      <c r="A1033" s="4">
        <v>1.8069999999999999</v>
      </c>
      <c r="B1033" s="4">
        <f t="shared" si="166"/>
        <v>1.4869999999999999</v>
      </c>
      <c r="C1033" s="6">
        <f t="shared" si="167"/>
        <v>4.1168944916953336</v>
      </c>
      <c r="E1033" s="4">
        <v>1.4870000000000201</v>
      </c>
      <c r="F1033" s="72">
        <f t="shared" si="168"/>
        <v>6.5506607929516303</v>
      </c>
      <c r="G1033" s="72">
        <f t="shared" si="169"/>
        <v>4.1255226320919034</v>
      </c>
      <c r="H1033" s="73">
        <f t="shared" si="172"/>
        <v>1.615504923427551E-2</v>
      </c>
      <c r="I1033" s="73">
        <f t="shared" si="170"/>
        <v>1.6155049234273732E-5</v>
      </c>
      <c r="J1033" s="73">
        <f t="shared" si="171"/>
        <v>1.6121292720335981E-5</v>
      </c>
      <c r="K1033" s="3">
        <f t="shared" si="173"/>
        <v>1.6138170977304858E-5</v>
      </c>
      <c r="L1033" s="79">
        <f t="shared" si="174"/>
        <v>9.8049303506294955E-2</v>
      </c>
    </row>
    <row r="1034" spans="1:12">
      <c r="A1034" s="4">
        <v>1.8080000000000001</v>
      </c>
      <c r="B1034" s="4">
        <f t="shared" si="166"/>
        <v>1.488</v>
      </c>
      <c r="C1034" s="6">
        <f t="shared" si="167"/>
        <v>4.1140453681348985</v>
      </c>
      <c r="E1034" s="4">
        <v>1.48800000000002</v>
      </c>
      <c r="F1034" s="72">
        <f t="shared" si="168"/>
        <v>6.5550660792952415</v>
      </c>
      <c r="G1034" s="72">
        <f t="shared" si="169"/>
        <v>4.1276143515496475</v>
      </c>
      <c r="H1034" s="73">
        <f t="shared" si="172"/>
        <v>1.6121292720337757E-2</v>
      </c>
      <c r="I1034" s="73">
        <f t="shared" si="170"/>
        <v>1.6121292720339562E-5</v>
      </c>
      <c r="J1034" s="73">
        <f t="shared" si="171"/>
        <v>1.6087612304535085E-5</v>
      </c>
      <c r="K1034" s="3">
        <f t="shared" si="173"/>
        <v>1.6104452512437325E-5</v>
      </c>
      <c r="L1034" s="79">
        <f t="shared" si="174"/>
        <v>9.8065407958807388E-2</v>
      </c>
    </row>
    <row r="1035" spans="1:12">
      <c r="A1035" s="4">
        <v>1.8089999999999999</v>
      </c>
      <c r="B1035" s="4">
        <f t="shared" si="166"/>
        <v>1.4889999999999999</v>
      </c>
      <c r="C1035" s="6">
        <f t="shared" si="167"/>
        <v>4.1111997088743566</v>
      </c>
      <c r="E1035" s="4">
        <v>1.4890000000000201</v>
      </c>
      <c r="F1035" s="72">
        <f t="shared" si="168"/>
        <v>6.5594713656388546</v>
      </c>
      <c r="G1035" s="72">
        <f t="shared" si="169"/>
        <v>4.1297057252274882</v>
      </c>
      <c r="H1035" s="73">
        <f t="shared" si="172"/>
        <v>1.6087612304533285E-2</v>
      </c>
      <c r="I1035" s="73">
        <f t="shared" si="170"/>
        <v>1.6087612304531514E-5</v>
      </c>
      <c r="J1035" s="73">
        <f t="shared" si="171"/>
        <v>1.6054007799964507E-5</v>
      </c>
      <c r="K1035" s="3">
        <f t="shared" si="173"/>
        <v>1.607081005224801E-5</v>
      </c>
      <c r="L1035" s="79">
        <f t="shared" si="174"/>
        <v>9.8081478768859642E-2</v>
      </c>
    </row>
    <row r="1036" spans="1:12">
      <c r="A1036" s="4">
        <v>1.81</v>
      </c>
      <c r="B1036" s="4">
        <f t="shared" ref="B1036:B1099" si="175">A1036-$C$6</f>
        <v>1.49</v>
      </c>
      <c r="C1036" s="6">
        <f t="shared" ref="C1036:C1099" si="176">2*$C$3/(A1036-2*$C$6)*L1036</f>
        <v>4.1083575082061694</v>
      </c>
      <c r="E1036" s="4">
        <v>1.49000000000002</v>
      </c>
      <c r="F1036" s="72">
        <f t="shared" ref="F1036:F1099" si="177">E1036/$C$4</f>
        <v>6.5638766519824667</v>
      </c>
      <c r="G1036" s="72">
        <f t="shared" ref="G1036:G1099" si="178">F1036^$C$5</f>
        <v>4.1317967534147488</v>
      </c>
      <c r="H1036" s="73">
        <f t="shared" si="172"/>
        <v>1.6054007799966276E-2</v>
      </c>
      <c r="I1036" s="73">
        <f t="shared" si="170"/>
        <v>1.6054007799968071E-5</v>
      </c>
      <c r="J1036" s="73">
        <f t="shared" si="171"/>
        <v>1.6020479020247787E-5</v>
      </c>
      <c r="K1036" s="3">
        <f t="shared" si="173"/>
        <v>1.6037243410107929E-5</v>
      </c>
      <c r="L1036" s="79">
        <f t="shared" si="174"/>
        <v>9.809751601226975E-2</v>
      </c>
    </row>
    <row r="1037" spans="1:12">
      <c r="A1037" s="4">
        <v>1.8109999999999999</v>
      </c>
      <c r="B1037" s="4">
        <f t="shared" si="175"/>
        <v>1.4909999999999999</v>
      </c>
      <c r="C1037" s="6">
        <f t="shared" si="176"/>
        <v>4.10551876043451</v>
      </c>
      <c r="E1037" s="4">
        <v>1.4910000000000201</v>
      </c>
      <c r="F1037" s="72">
        <f t="shared" si="177"/>
        <v>6.5682819383260798</v>
      </c>
      <c r="G1037" s="72">
        <f t="shared" si="178"/>
        <v>4.1338874364003226</v>
      </c>
      <c r="H1037" s="73">
        <f t="shared" si="172"/>
        <v>1.6020479020245993E-2</v>
      </c>
      <c r="I1037" s="73">
        <f t="shared" si="170"/>
        <v>1.6020479020244229E-5</v>
      </c>
      <c r="J1037" s="73">
        <f t="shared" si="171"/>
        <v>1.5987025779483719E-5</v>
      </c>
      <c r="K1037" s="3">
        <f t="shared" si="173"/>
        <v>1.6003752399863973E-5</v>
      </c>
      <c r="L1037" s="79">
        <f t="shared" si="174"/>
        <v>9.8113519764669616E-2</v>
      </c>
    </row>
    <row r="1038" spans="1:12">
      <c r="A1038" s="4">
        <v>1.8120000000000001</v>
      </c>
      <c r="B1038" s="4">
        <f t="shared" si="175"/>
        <v>1.492</v>
      </c>
      <c r="C1038" s="6">
        <f t="shared" si="176"/>
        <v>4.1026834598752293</v>
      </c>
      <c r="E1038" s="4">
        <v>1.49200000000002</v>
      </c>
      <c r="F1038" s="72">
        <f t="shared" si="177"/>
        <v>6.572687224669691</v>
      </c>
      <c r="G1038" s="72">
        <f t="shared" si="178"/>
        <v>4.1359777744726607</v>
      </c>
      <c r="H1038" s="73">
        <f t="shared" si="172"/>
        <v>1.5987025779485482E-2</v>
      </c>
      <c r="I1038" s="73">
        <f t="shared" si="170"/>
        <v>1.598702577948727E-5</v>
      </c>
      <c r="J1038" s="73">
        <f t="shared" si="171"/>
        <v>1.5953647892301621E-5</v>
      </c>
      <c r="K1038" s="3">
        <f t="shared" si="173"/>
        <v>1.5970336835894447E-5</v>
      </c>
      <c r="L1038" s="79">
        <f t="shared" si="174"/>
        <v>9.8129490101505512E-2</v>
      </c>
    </row>
    <row r="1039" spans="1:12">
      <c r="A1039" s="4">
        <v>1.8129999999999999</v>
      </c>
      <c r="B1039" s="4">
        <f t="shared" si="175"/>
        <v>1.4929999999999999</v>
      </c>
      <c r="C1039" s="6">
        <f t="shared" si="176"/>
        <v>4.0998516008558301</v>
      </c>
      <c r="E1039" s="4">
        <v>1.4930000000000201</v>
      </c>
      <c r="F1039" s="72">
        <f t="shared" si="177"/>
        <v>6.5770925110133041</v>
      </c>
      <c r="G1039" s="72">
        <f t="shared" si="178"/>
        <v>4.1380677679197859</v>
      </c>
      <c r="H1039" s="73">
        <f t="shared" si="172"/>
        <v>1.5953647892299836E-2</v>
      </c>
      <c r="I1039" s="73">
        <f t="shared" si="170"/>
        <v>1.5953647892298077E-5</v>
      </c>
      <c r="J1039" s="73">
        <f t="shared" si="171"/>
        <v>1.5920345173803104E-5</v>
      </c>
      <c r="K1039" s="3">
        <f t="shared" si="173"/>
        <v>1.5936996533050589E-5</v>
      </c>
      <c r="L1039" s="79">
        <f t="shared" si="174"/>
        <v>9.8145427098038557E-2</v>
      </c>
    </row>
    <row r="1040" spans="1:12">
      <c r="A1040" s="4">
        <v>1.8140000000000001</v>
      </c>
      <c r="B1040" s="4">
        <f t="shared" si="175"/>
        <v>1.494</v>
      </c>
      <c r="C1040" s="6">
        <f t="shared" si="176"/>
        <v>4.0970231777154327</v>
      </c>
      <c r="E1040" s="4">
        <v>1.49400000000002</v>
      </c>
      <c r="F1040" s="72">
        <f t="shared" si="177"/>
        <v>6.5814977973569162</v>
      </c>
      <c r="G1040" s="72">
        <f t="shared" si="178"/>
        <v>4.1401574170292843</v>
      </c>
      <c r="H1040" s="73">
        <f t="shared" si="172"/>
        <v>1.5920345173804858E-2</v>
      </c>
      <c r="I1040" s="73">
        <f t="shared" si="170"/>
        <v>1.5920345173806641E-5</v>
      </c>
      <c r="J1040" s="73">
        <f t="shared" si="171"/>
        <v>1.5887117439617271E-5</v>
      </c>
      <c r="K1040" s="3">
        <f t="shared" si="173"/>
        <v>1.5903731306711958E-5</v>
      </c>
      <c r="L1040" s="79">
        <f t="shared" si="174"/>
        <v>9.8161330829345264E-2</v>
      </c>
    </row>
    <row r="1041" spans="1:12">
      <c r="A1041" s="4">
        <v>1.8149999999999999</v>
      </c>
      <c r="B1041" s="4">
        <f t="shared" si="175"/>
        <v>1.4949999999999999</v>
      </c>
      <c r="C1041" s="6">
        <f t="shared" si="176"/>
        <v>4.0941981848047506</v>
      </c>
      <c r="E1041" s="4">
        <v>1.4950000000000201</v>
      </c>
      <c r="F1041" s="72">
        <f t="shared" si="177"/>
        <v>6.5859030837005292</v>
      </c>
      <c r="G1041" s="72">
        <f t="shared" si="178"/>
        <v>4.1422467220883101</v>
      </c>
      <c r="H1041" s="73">
        <f t="shared" si="172"/>
        <v>1.5887117439615493E-2</v>
      </c>
      <c r="I1041" s="73">
        <f t="shared" si="170"/>
        <v>1.5887117439613744E-5</v>
      </c>
      <c r="J1041" s="73">
        <f t="shared" si="171"/>
        <v>1.5853964505842546E-5</v>
      </c>
      <c r="K1041" s="3">
        <f t="shared" si="173"/>
        <v>1.5870540972728143E-5</v>
      </c>
      <c r="L1041" s="79">
        <f t="shared" si="174"/>
        <v>9.817720137031799E-2</v>
      </c>
    </row>
    <row r="1042" spans="1:12">
      <c r="A1042" s="4">
        <v>1.8160000000000001</v>
      </c>
      <c r="B1042" s="4">
        <f t="shared" si="175"/>
        <v>1.496</v>
      </c>
      <c r="C1042" s="6">
        <f t="shared" si="176"/>
        <v>4.0913766164860608</v>
      </c>
      <c r="E1042" s="4">
        <v>1.49600000000002</v>
      </c>
      <c r="F1042" s="72">
        <f t="shared" si="177"/>
        <v>6.5903083700441405</v>
      </c>
      <c r="G1042" s="72">
        <f t="shared" si="178"/>
        <v>4.1443356833835878</v>
      </c>
      <c r="H1042" s="73">
        <f t="shared" si="172"/>
        <v>1.5853964505844292E-2</v>
      </c>
      <c r="I1042" s="73">
        <f t="shared" si="170"/>
        <v>1.5853964505846066E-5</v>
      </c>
      <c r="J1042" s="73">
        <f t="shared" si="171"/>
        <v>1.5820886189101733E-5</v>
      </c>
      <c r="K1042" s="3">
        <f t="shared" si="173"/>
        <v>1.5837425347473901E-5</v>
      </c>
      <c r="L1042" s="79">
        <f t="shared" si="174"/>
        <v>9.819303879566546E-2</v>
      </c>
    </row>
    <row r="1043" spans="1:12">
      <c r="A1043" s="4">
        <v>1.8169999999999999</v>
      </c>
      <c r="B1043" s="4">
        <f t="shared" si="175"/>
        <v>1.4969999999999999</v>
      </c>
      <c r="C1043" s="6">
        <f t="shared" si="176"/>
        <v>4.0885584671331774</v>
      </c>
      <c r="E1043" s="4">
        <v>1.4970000000000201</v>
      </c>
      <c r="F1043" s="72">
        <f t="shared" si="177"/>
        <v>6.5947136563877535</v>
      </c>
      <c r="G1043" s="72">
        <f t="shared" si="178"/>
        <v>4.1464243012014119</v>
      </c>
      <c r="H1043" s="73">
        <f t="shared" si="172"/>
        <v>1.5820886189099964E-2</v>
      </c>
      <c r="I1043" s="73">
        <f t="shared" si="170"/>
        <v>1.5820886189098223E-5</v>
      </c>
      <c r="J1043" s="73">
        <f t="shared" si="171"/>
        <v>1.5787882306484204E-5</v>
      </c>
      <c r="K1043" s="3">
        <f t="shared" si="173"/>
        <v>1.5804384247791212E-5</v>
      </c>
      <c r="L1043" s="79">
        <f t="shared" si="174"/>
        <v>9.8208843179913255E-2</v>
      </c>
    </row>
    <row r="1044" spans="1:12">
      <c r="A1044" s="4">
        <v>1.8180000000000001</v>
      </c>
      <c r="B1044" s="4">
        <f t="shared" si="175"/>
        <v>1.498</v>
      </c>
      <c r="C1044" s="6">
        <f t="shared" si="176"/>
        <v>4.0857437311314175</v>
      </c>
      <c r="E1044" s="4">
        <v>1.49800000000002</v>
      </c>
      <c r="F1044" s="72">
        <f t="shared" si="177"/>
        <v>6.5991189427313657</v>
      </c>
      <c r="G1044" s="72">
        <f t="shared" si="178"/>
        <v>4.1485125758276435</v>
      </c>
      <c r="H1044" s="73">
        <f t="shared" si="172"/>
        <v>1.5787882306485944E-2</v>
      </c>
      <c r="I1044" s="73">
        <f t="shared" si="170"/>
        <v>1.5787882306487711E-5</v>
      </c>
      <c r="J1044" s="73">
        <f t="shared" si="171"/>
        <v>1.5754952675600563E-5</v>
      </c>
      <c r="K1044" s="3">
        <f t="shared" si="173"/>
        <v>1.5771417491044138E-5</v>
      </c>
      <c r="L1044" s="79">
        <f t="shared" si="174"/>
        <v>9.8224614597404294E-2</v>
      </c>
    </row>
    <row r="1045" spans="1:12">
      <c r="A1045" s="4">
        <v>1.819</v>
      </c>
      <c r="B1045" s="4">
        <f t="shared" si="175"/>
        <v>1.4989999999999999</v>
      </c>
      <c r="C1045" s="6">
        <f t="shared" si="176"/>
        <v>4.0829324028775815</v>
      </c>
      <c r="E1045" s="4">
        <v>1.4990000000000201</v>
      </c>
      <c r="F1045" s="72">
        <f t="shared" si="177"/>
        <v>6.6035242290749778</v>
      </c>
      <c r="G1045" s="72">
        <f t="shared" si="178"/>
        <v>4.1506005075477184</v>
      </c>
      <c r="H1045" s="73">
        <f t="shared" si="172"/>
        <v>1.5754952675598798E-2</v>
      </c>
      <c r="I1045" s="73">
        <f t="shared" si="170"/>
        <v>1.5754952675597063E-5</v>
      </c>
      <c r="J1045" s="73">
        <f t="shared" si="171"/>
        <v>1.5722097114525056E-5</v>
      </c>
      <c r="K1045" s="3">
        <f t="shared" si="173"/>
        <v>1.5738524895061061E-5</v>
      </c>
      <c r="L1045" s="79">
        <f t="shared" si="174"/>
        <v>9.8240353122299354E-2</v>
      </c>
    </row>
    <row r="1046" spans="1:12">
      <c r="A1046" s="4">
        <v>1.82</v>
      </c>
      <c r="B1046" s="4">
        <f t="shared" si="175"/>
        <v>1.5</v>
      </c>
      <c r="C1046" s="6">
        <f t="shared" si="176"/>
        <v>4.0801244767799147</v>
      </c>
      <c r="E1046" s="4">
        <v>1.50000000000002</v>
      </c>
      <c r="F1046" s="72">
        <f t="shared" si="177"/>
        <v>6.60792951541859</v>
      </c>
      <c r="G1046" s="72">
        <f t="shared" si="178"/>
        <v>4.1526880966466457</v>
      </c>
      <c r="H1046" s="73">
        <f t="shared" si="172"/>
        <v>1.5722097114526788E-2</v>
      </c>
      <c r="I1046" s="73">
        <f t="shared" si="170"/>
        <v>1.5722097114528546E-5</v>
      </c>
      <c r="J1046" s="73">
        <f t="shared" si="171"/>
        <v>1.5689315441850244E-5</v>
      </c>
      <c r="K1046" s="3">
        <f t="shared" si="173"/>
        <v>1.5705706278189395E-5</v>
      </c>
      <c r="L1046" s="79">
        <f t="shared" si="174"/>
        <v>9.8256058828577547E-2</v>
      </c>
    </row>
    <row r="1047" spans="1:12">
      <c r="A1047" s="4">
        <v>1.821</v>
      </c>
      <c r="B1047" s="4">
        <f t="shared" si="175"/>
        <v>1.5009999999999999</v>
      </c>
      <c r="C1047" s="6">
        <f t="shared" si="176"/>
        <v>4.0773199472580881</v>
      </c>
      <c r="E1047" s="4">
        <v>1.5010000000000201</v>
      </c>
      <c r="F1047" s="72">
        <f t="shared" si="177"/>
        <v>6.612334801762203</v>
      </c>
      <c r="G1047" s="72">
        <f t="shared" si="178"/>
        <v>4.1547753434090033</v>
      </c>
      <c r="H1047" s="73">
        <f t="shared" si="172"/>
        <v>1.5689315441848487E-2</v>
      </c>
      <c r="I1047" s="73">
        <f t="shared" si="170"/>
        <v>1.5689315441846758E-5</v>
      </c>
      <c r="J1047" s="73">
        <f t="shared" si="171"/>
        <v>1.5656607476629411E-5</v>
      </c>
      <c r="K1047" s="3">
        <f t="shared" si="173"/>
        <v>1.5672961459238086E-5</v>
      </c>
      <c r="L1047" s="79">
        <f t="shared" si="174"/>
        <v>9.8271731790036787E-2</v>
      </c>
    </row>
    <row r="1048" spans="1:12">
      <c r="A1048" s="4">
        <v>1.8220000000000001</v>
      </c>
      <c r="B1048" s="4">
        <f t="shared" si="175"/>
        <v>1.502</v>
      </c>
      <c r="C1048" s="6">
        <f t="shared" si="176"/>
        <v>4.0745188087431661</v>
      </c>
      <c r="E1048" s="4">
        <v>1.50200000000002</v>
      </c>
      <c r="F1048" s="72">
        <f t="shared" si="177"/>
        <v>6.6167400881058143</v>
      </c>
      <c r="G1048" s="72">
        <f t="shared" si="178"/>
        <v>4.1568622481189488</v>
      </c>
      <c r="H1048" s="73">
        <f t="shared" si="172"/>
        <v>1.5656607476631137E-2</v>
      </c>
      <c r="I1048" s="73">
        <f t="shared" si="170"/>
        <v>1.5656607476632888E-5</v>
      </c>
      <c r="J1048" s="73">
        <f t="shared" si="171"/>
        <v>1.5623973038431126E-5</v>
      </c>
      <c r="K1048" s="3">
        <f t="shared" si="173"/>
        <v>1.5640290257532005E-5</v>
      </c>
      <c r="L1048" s="79">
        <f t="shared" si="174"/>
        <v>9.8287372080294325E-2</v>
      </c>
    </row>
    <row r="1049" spans="1:12">
      <c r="A1049" s="4">
        <v>1.823</v>
      </c>
      <c r="B1049" s="4">
        <f t="shared" si="175"/>
        <v>1.5029999999999999</v>
      </c>
      <c r="C1049" s="6">
        <f t="shared" si="176"/>
        <v>4.0717210556775756</v>
      </c>
      <c r="E1049" s="4">
        <v>1.5030000000000201</v>
      </c>
      <c r="F1049" s="72">
        <f t="shared" si="177"/>
        <v>6.6211453744494273</v>
      </c>
      <c r="G1049" s="72">
        <f t="shared" si="178"/>
        <v>4.1589488110602097</v>
      </c>
      <c r="H1049" s="73">
        <f t="shared" si="172"/>
        <v>1.5623973038429377E-2</v>
      </c>
      <c r="I1049" s="73">
        <f t="shared" si="170"/>
        <v>1.5623973038427656E-5</v>
      </c>
      <c r="J1049" s="73">
        <f t="shared" si="171"/>
        <v>1.559141194728191E-5</v>
      </c>
      <c r="K1049" s="3">
        <f t="shared" si="173"/>
        <v>1.5607692492854782E-5</v>
      </c>
      <c r="L1049" s="79">
        <f t="shared" si="174"/>
        <v>9.830297977278718E-2</v>
      </c>
    </row>
    <row r="1050" spans="1:12">
      <c r="A1050" s="4">
        <v>1.8240000000000001</v>
      </c>
      <c r="B1050" s="4">
        <f t="shared" si="175"/>
        <v>1.504</v>
      </c>
      <c r="C1050" s="6">
        <f t="shared" si="176"/>
        <v>4.0689266825150856</v>
      </c>
      <c r="E1050" s="4">
        <v>1.50400000000002</v>
      </c>
      <c r="F1050" s="72">
        <f t="shared" si="177"/>
        <v>6.6255506607930394</v>
      </c>
      <c r="G1050" s="72">
        <f t="shared" si="178"/>
        <v>4.1610350325160939</v>
      </c>
      <c r="H1050" s="73">
        <f t="shared" si="172"/>
        <v>1.5591411947283628E-2</v>
      </c>
      <c r="I1050" s="73">
        <f t="shared" si="170"/>
        <v>1.5591411947285373E-5</v>
      </c>
      <c r="J1050" s="73">
        <f t="shared" si="171"/>
        <v>1.5558924023720487E-5</v>
      </c>
      <c r="K1050" s="3">
        <f t="shared" si="173"/>
        <v>1.5575167985502928E-5</v>
      </c>
      <c r="L1050" s="79">
        <f t="shared" si="174"/>
        <v>9.8318554940772684E-2</v>
      </c>
    </row>
    <row r="1051" spans="1:12">
      <c r="A1051" s="4">
        <v>1.825</v>
      </c>
      <c r="B1051" s="4">
        <f t="shared" si="175"/>
        <v>1.5049999999999999</v>
      </c>
      <c r="C1051" s="6">
        <f t="shared" si="176"/>
        <v>4.0661356837207734</v>
      </c>
      <c r="E1051" s="4">
        <v>1.5050000000000201</v>
      </c>
      <c r="F1051" s="72">
        <f t="shared" si="177"/>
        <v>6.6299559471366525</v>
      </c>
      <c r="G1051" s="72">
        <f t="shared" si="178"/>
        <v>4.1631209127694833</v>
      </c>
      <c r="H1051" s="73">
        <f t="shared" si="172"/>
        <v>1.5558924023718746E-2</v>
      </c>
      <c r="I1051" s="73">
        <f t="shared" si="170"/>
        <v>1.5558924023717031E-5</v>
      </c>
      <c r="J1051" s="73">
        <f t="shared" si="171"/>
        <v>1.5526509088740822E-5</v>
      </c>
      <c r="K1051" s="3">
        <f t="shared" si="173"/>
        <v>1.5542716556228925E-5</v>
      </c>
      <c r="L1051" s="79">
        <f t="shared" si="174"/>
        <v>9.8334097657328909E-2</v>
      </c>
    </row>
    <row r="1052" spans="1:12">
      <c r="A1052" s="4">
        <v>1.8260000000000001</v>
      </c>
      <c r="B1052" s="4">
        <f t="shared" si="175"/>
        <v>1.506</v>
      </c>
      <c r="C1052" s="6">
        <f t="shared" si="176"/>
        <v>4.0633480537709996</v>
      </c>
      <c r="E1052" s="4">
        <v>1.50600000000002</v>
      </c>
      <c r="F1052" s="72">
        <f t="shared" si="177"/>
        <v>6.6343612334802637</v>
      </c>
      <c r="G1052" s="72">
        <f t="shared" si="178"/>
        <v>4.1652064521028382</v>
      </c>
      <c r="H1052" s="73">
        <f t="shared" si="172"/>
        <v>1.5526509088742533E-2</v>
      </c>
      <c r="I1052" s="73">
        <f t="shared" si="170"/>
        <v>1.5526509088744271E-5</v>
      </c>
      <c r="J1052" s="73">
        <f t="shared" si="171"/>
        <v>1.5494166963845982E-5</v>
      </c>
      <c r="K1052" s="3">
        <f t="shared" si="173"/>
        <v>1.5510338026295125E-5</v>
      </c>
      <c r="L1052" s="79">
        <f t="shared" si="174"/>
        <v>9.8349607995355207E-2</v>
      </c>
    </row>
    <row r="1053" spans="1:12">
      <c r="A1053" s="4">
        <v>1.827</v>
      </c>
      <c r="B1053" s="4">
        <f t="shared" si="175"/>
        <v>1.5069999999999999</v>
      </c>
      <c r="C1053" s="6">
        <f t="shared" si="176"/>
        <v>4.0605637871533782</v>
      </c>
      <c r="E1053" s="4">
        <v>1.5070000000000201</v>
      </c>
      <c r="F1053" s="72">
        <f t="shared" si="177"/>
        <v>6.6387665198238768</v>
      </c>
      <c r="G1053" s="72">
        <f t="shared" si="178"/>
        <v>4.1672916507982007</v>
      </c>
      <c r="H1053" s="73">
        <f t="shared" si="172"/>
        <v>1.5494166963844248E-2</v>
      </c>
      <c r="I1053" s="73">
        <f t="shared" si="170"/>
        <v>1.549416696384254E-5</v>
      </c>
      <c r="J1053" s="73">
        <f t="shared" si="171"/>
        <v>1.5461897470991569E-5</v>
      </c>
      <c r="K1053" s="3">
        <f t="shared" si="173"/>
        <v>1.5478032217417055E-5</v>
      </c>
      <c r="L1053" s="79">
        <f t="shared" si="174"/>
        <v>9.8365086027572629E-2</v>
      </c>
    </row>
    <row r="1054" spans="1:12">
      <c r="A1054" s="4">
        <v>1.8280000000000001</v>
      </c>
      <c r="B1054" s="4">
        <f t="shared" si="175"/>
        <v>1.508</v>
      </c>
      <c r="C1054" s="6">
        <f t="shared" si="176"/>
        <v>4.0577828783667478</v>
      </c>
      <c r="E1054" s="4">
        <v>1.50800000000002</v>
      </c>
      <c r="F1054" s="72">
        <f t="shared" si="177"/>
        <v>6.6431718061674889</v>
      </c>
      <c r="G1054" s="72">
        <f t="shared" si="178"/>
        <v>4.169376509137189</v>
      </c>
      <c r="H1054" s="73">
        <f t="shared" si="172"/>
        <v>1.5461897470993273E-2</v>
      </c>
      <c r="I1054" s="73">
        <f t="shared" si="170"/>
        <v>1.5461897470995002E-5</v>
      </c>
      <c r="J1054" s="73">
        <f t="shared" si="171"/>
        <v>1.542970043263936E-5</v>
      </c>
      <c r="K1054" s="3">
        <f t="shared" si="173"/>
        <v>1.5445798951817179E-5</v>
      </c>
      <c r="L1054" s="79">
        <f t="shared" si="174"/>
        <v>9.8380531826524439E-2</v>
      </c>
    </row>
    <row r="1055" spans="1:12">
      <c r="A1055" s="4">
        <v>1.829</v>
      </c>
      <c r="B1055" s="4">
        <f t="shared" si="175"/>
        <v>1.5089999999999999</v>
      </c>
      <c r="C1055" s="6">
        <f t="shared" si="176"/>
        <v>4.0550053219211559</v>
      </c>
      <c r="E1055" s="4">
        <v>1.5090000000000201</v>
      </c>
      <c r="F1055" s="72">
        <f t="shared" si="177"/>
        <v>6.647577092511102</v>
      </c>
      <c r="G1055" s="72">
        <f t="shared" si="178"/>
        <v>4.1714610274010013</v>
      </c>
      <c r="H1055" s="73">
        <f t="shared" si="172"/>
        <v>1.5429700432637632E-2</v>
      </c>
      <c r="I1055" s="73">
        <f t="shared" si="170"/>
        <v>1.5429700432635931E-5</v>
      </c>
      <c r="J1055" s="73">
        <f t="shared" si="171"/>
        <v>1.5397575671700801E-5</v>
      </c>
      <c r="K1055" s="3">
        <f t="shared" si="173"/>
        <v>1.5413638052168368E-5</v>
      </c>
      <c r="L1055" s="79">
        <f t="shared" si="174"/>
        <v>9.8395945464576612E-2</v>
      </c>
    </row>
    <row r="1056" spans="1:12">
      <c r="A1056" s="4">
        <v>1.83</v>
      </c>
      <c r="B1056" s="4">
        <f t="shared" si="175"/>
        <v>1.51</v>
      </c>
      <c r="C1056" s="6">
        <f t="shared" si="176"/>
        <v>4.052231112337811</v>
      </c>
      <c r="E1056" s="4">
        <v>1.51000000000002</v>
      </c>
      <c r="F1056" s="72">
        <f t="shared" si="177"/>
        <v>6.6519823788547132</v>
      </c>
      <c r="G1056" s="72">
        <f t="shared" si="178"/>
        <v>4.173545205870421</v>
      </c>
      <c r="H1056" s="73">
        <f t="shared" si="172"/>
        <v>1.5397575671702498E-2</v>
      </c>
      <c r="I1056" s="73">
        <f t="shared" si="170"/>
        <v>1.539757567170422E-5</v>
      </c>
      <c r="J1056" s="73">
        <f t="shared" si="171"/>
        <v>1.5365523011590572E-5</v>
      </c>
      <c r="K1056" s="3">
        <f t="shared" si="173"/>
        <v>1.5381549341647394E-5</v>
      </c>
      <c r="L1056" s="79">
        <f t="shared" si="174"/>
        <v>9.8411327013918262E-2</v>
      </c>
    </row>
    <row r="1057" spans="1:12">
      <c r="A1057" s="4">
        <v>1.831</v>
      </c>
      <c r="B1057" s="4">
        <f t="shared" si="175"/>
        <v>1.5109999999999999</v>
      </c>
      <c r="C1057" s="6">
        <f t="shared" si="176"/>
        <v>4.0494602441490732</v>
      </c>
      <c r="E1057" s="4">
        <v>1.5110000000000201</v>
      </c>
      <c r="F1057" s="72">
        <f t="shared" si="177"/>
        <v>6.6563876651983263</v>
      </c>
      <c r="G1057" s="72">
        <f t="shared" si="178"/>
        <v>4.1756290448258122</v>
      </c>
      <c r="H1057" s="73">
        <f t="shared" si="172"/>
        <v>1.5365523011588852E-2</v>
      </c>
      <c r="I1057" s="73">
        <f t="shared" si="170"/>
        <v>1.536552301158716E-5</v>
      </c>
      <c r="J1057" s="73">
        <f t="shared" si="171"/>
        <v>1.5333542276170389E-5</v>
      </c>
      <c r="K1057" s="3">
        <f t="shared" si="173"/>
        <v>1.5349532643878776E-5</v>
      </c>
      <c r="L1057" s="79">
        <f t="shared" si="174"/>
        <v>9.8426676546562147E-2</v>
      </c>
    </row>
    <row r="1058" spans="1:12">
      <c r="A1058" s="4">
        <v>1.8320000000000001</v>
      </c>
      <c r="B1058" s="4">
        <f t="shared" si="175"/>
        <v>1.512</v>
      </c>
      <c r="C1058" s="6">
        <f t="shared" si="176"/>
        <v>4.0466927118984151</v>
      </c>
      <c r="E1058" s="4">
        <v>1.51200000000002</v>
      </c>
      <c r="F1058" s="72">
        <f t="shared" si="177"/>
        <v>6.6607929515419384</v>
      </c>
      <c r="G1058" s="72">
        <f t="shared" si="178"/>
        <v>4.1777125445471199</v>
      </c>
      <c r="H1058" s="73">
        <f t="shared" si="172"/>
        <v>1.5333542276172077E-2</v>
      </c>
      <c r="I1058" s="73">
        <f t="shared" si="170"/>
        <v>1.5333542276173794E-5</v>
      </c>
      <c r="J1058" s="73">
        <f t="shared" si="171"/>
        <v>1.5301633289802141E-5</v>
      </c>
      <c r="K1058" s="3">
        <f t="shared" si="173"/>
        <v>1.5317587782987968E-5</v>
      </c>
      <c r="L1058" s="79">
        <f t="shared" si="174"/>
        <v>9.8441994134345137E-2</v>
      </c>
    </row>
    <row r="1059" spans="1:12">
      <c r="A1059" s="4">
        <v>1.833</v>
      </c>
      <c r="B1059" s="4">
        <f t="shared" si="175"/>
        <v>1.5129999999999999</v>
      </c>
      <c r="C1059" s="6">
        <f t="shared" si="176"/>
        <v>4.0439285101404074</v>
      </c>
      <c r="E1059" s="4">
        <v>1.5130000000000201</v>
      </c>
      <c r="F1059" s="72">
        <f t="shared" si="177"/>
        <v>6.6651982378855505</v>
      </c>
      <c r="G1059" s="72">
        <f t="shared" si="178"/>
        <v>4.1797957053138779</v>
      </c>
      <c r="H1059" s="73">
        <f t="shared" si="172"/>
        <v>1.530163328980043E-2</v>
      </c>
      <c r="I1059" s="73">
        <f t="shared" si="170"/>
        <v>1.5301633289798746E-5</v>
      </c>
      <c r="J1059" s="73">
        <f t="shared" si="171"/>
        <v>1.5269795877292085E-5</v>
      </c>
      <c r="K1059" s="3">
        <f t="shared" si="173"/>
        <v>1.5285714583545416E-5</v>
      </c>
      <c r="L1059" s="79">
        <f t="shared" si="174"/>
        <v>9.8457279848928686E-2</v>
      </c>
    </row>
    <row r="1060" spans="1:12">
      <c r="A1060" s="4">
        <v>1.8340000000000001</v>
      </c>
      <c r="B1060" s="4">
        <f t="shared" si="175"/>
        <v>1.514</v>
      </c>
      <c r="C1060" s="6">
        <f t="shared" si="176"/>
        <v>4.0411676334406756</v>
      </c>
      <c r="E1060" s="4">
        <v>1.51400000000002</v>
      </c>
      <c r="F1060" s="72">
        <f t="shared" si="177"/>
        <v>6.6696035242291627</v>
      </c>
      <c r="G1060" s="72">
        <f t="shared" si="178"/>
        <v>4.1818785274052015</v>
      </c>
      <c r="H1060" s="73">
        <f t="shared" si="172"/>
        <v>1.5269795877293768E-2</v>
      </c>
      <c r="I1060" s="73">
        <f t="shared" si="170"/>
        <v>1.5269795877295477E-5</v>
      </c>
      <c r="J1060" s="73">
        <f t="shared" si="171"/>
        <v>1.5238029863943777E-5</v>
      </c>
      <c r="K1060" s="3">
        <f t="shared" si="173"/>
        <v>1.5253912870619626E-5</v>
      </c>
      <c r="L1060" s="79">
        <f t="shared" si="174"/>
        <v>9.8472533761799305E-2</v>
      </c>
    </row>
    <row r="1061" spans="1:12">
      <c r="A1061" s="4">
        <v>1.835</v>
      </c>
      <c r="B1061" s="4">
        <f t="shared" si="175"/>
        <v>1.5149999999999999</v>
      </c>
      <c r="C1061" s="6">
        <f t="shared" si="176"/>
        <v>4.038410076375885</v>
      </c>
      <c r="E1061" s="4">
        <v>1.5150000000000201</v>
      </c>
      <c r="F1061" s="72">
        <f t="shared" si="177"/>
        <v>6.6740088105727757</v>
      </c>
      <c r="G1061" s="72">
        <f t="shared" si="178"/>
        <v>4.1839610110997922</v>
      </c>
      <c r="H1061" s="73">
        <f t="shared" si="172"/>
        <v>1.5238029863942071E-2</v>
      </c>
      <c r="I1061" s="73">
        <f t="shared" si="170"/>
        <v>1.5238029863940392E-5</v>
      </c>
      <c r="J1061" s="73">
        <f t="shared" si="171"/>
        <v>1.5206335075502343E-5</v>
      </c>
      <c r="K1061" s="3">
        <f t="shared" si="173"/>
        <v>1.5222182469721368E-5</v>
      </c>
      <c r="L1061" s="79">
        <f t="shared" si="174"/>
        <v>9.848775594426902E-2</v>
      </c>
    </row>
    <row r="1062" spans="1:12">
      <c r="A1062" s="4">
        <v>1.8360000000000001</v>
      </c>
      <c r="B1062" s="4">
        <f t="shared" si="175"/>
        <v>1.516</v>
      </c>
      <c r="C1062" s="6">
        <f t="shared" si="176"/>
        <v>4.0356558335337098</v>
      </c>
      <c r="E1062" s="4">
        <v>1.51600000000002</v>
      </c>
      <c r="F1062" s="72">
        <f t="shared" si="177"/>
        <v>6.6784140969163879</v>
      </c>
      <c r="G1062" s="72">
        <f t="shared" si="178"/>
        <v>4.1860431566759413</v>
      </c>
      <c r="H1062" s="73">
        <f t="shared" si="172"/>
        <v>1.5206335075504018E-2</v>
      </c>
      <c r="I1062" s="73">
        <f t="shared" si="170"/>
        <v>1.5206335075505719E-5</v>
      </c>
      <c r="J1062" s="73">
        <f t="shared" si="171"/>
        <v>1.5174711338207399E-5</v>
      </c>
      <c r="K1062" s="3">
        <f t="shared" si="173"/>
        <v>1.5190523206856558E-5</v>
      </c>
      <c r="L1062" s="79">
        <f t="shared" si="174"/>
        <v>9.8502946467475871E-2</v>
      </c>
    </row>
    <row r="1063" spans="1:12">
      <c r="A1063" s="4">
        <v>1.837</v>
      </c>
      <c r="B1063" s="4">
        <f t="shared" si="175"/>
        <v>1.5169999999999999</v>
      </c>
      <c r="C1063" s="6">
        <f t="shared" si="176"/>
        <v>4.0329048995128094</v>
      </c>
      <c r="E1063" s="4">
        <v>1.5170000000000201</v>
      </c>
      <c r="F1063" s="72">
        <f t="shared" si="177"/>
        <v>6.68281938326</v>
      </c>
      <c r="G1063" s="72">
        <f t="shared" si="178"/>
        <v>4.1881249644115224</v>
      </c>
      <c r="H1063" s="73">
        <f t="shared" si="172"/>
        <v>1.51747113382057E-2</v>
      </c>
      <c r="I1063" s="73">
        <f t="shared" si="170"/>
        <v>1.5174711338204029E-5</v>
      </c>
      <c r="J1063" s="73">
        <f t="shared" si="171"/>
        <v>1.5143158478737385E-5</v>
      </c>
      <c r="K1063" s="3">
        <f t="shared" si="173"/>
        <v>1.5158934908470708E-5</v>
      </c>
      <c r="L1063" s="79">
        <f t="shared" si="174"/>
        <v>9.8518105402384343E-2</v>
      </c>
    </row>
    <row r="1064" spans="1:12">
      <c r="A1064" s="4">
        <v>1.8380000000000001</v>
      </c>
      <c r="B1064" s="4">
        <f t="shared" si="175"/>
        <v>1.518</v>
      </c>
      <c r="C1064" s="6">
        <f t="shared" si="176"/>
        <v>4.0301572689227925</v>
      </c>
      <c r="E1064" s="4">
        <v>1.51800000000002</v>
      </c>
      <c r="F1064" s="72">
        <f t="shared" si="177"/>
        <v>6.6872246696036122</v>
      </c>
      <c r="G1064" s="72">
        <f t="shared" si="178"/>
        <v>4.1902064345840051</v>
      </c>
      <c r="H1064" s="73">
        <f t="shared" si="172"/>
        <v>1.5143158478739052E-2</v>
      </c>
      <c r="I1064" s="73">
        <f t="shared" si="170"/>
        <v>1.5143158478737385E-5</v>
      </c>
      <c r="J1064" s="73">
        <f t="shared" si="171"/>
        <v>1.5111676324258994E-5</v>
      </c>
      <c r="K1064" s="3">
        <f t="shared" si="173"/>
        <v>1.5127417401498189E-5</v>
      </c>
      <c r="L1064" s="79">
        <f t="shared" si="174"/>
        <v>9.8533232819785835E-2</v>
      </c>
    </row>
    <row r="1065" spans="1:12">
      <c r="A1065" s="4">
        <v>1.839</v>
      </c>
      <c r="B1065" s="4">
        <f t="shared" si="175"/>
        <v>1.5189999999999999</v>
      </c>
      <c r="C1065" s="6">
        <f t="shared" si="176"/>
        <v>4.0274129363842031</v>
      </c>
      <c r="E1065" s="4">
        <v>1.5190000000000199</v>
      </c>
      <c r="F1065" s="72">
        <f t="shared" si="177"/>
        <v>6.6916299559472243</v>
      </c>
      <c r="G1065" s="72">
        <f t="shared" si="178"/>
        <v>4.1922875674704425</v>
      </c>
      <c r="H1065" s="73">
        <f t="shared" si="172"/>
        <v>1.5111676324260657E-2</v>
      </c>
      <c r="I1065" s="73">
        <f t="shared" si="170"/>
        <v>1.5111676324262348E-5</v>
      </c>
      <c r="J1065" s="73">
        <f t="shared" si="171"/>
        <v>1.5080264702391968E-5</v>
      </c>
      <c r="K1065" s="3">
        <f t="shared" si="173"/>
        <v>1.5095970513327157E-5</v>
      </c>
      <c r="L1065" s="79">
        <f t="shared" si="174"/>
        <v>9.8548328790299164E-2</v>
      </c>
    </row>
    <row r="1066" spans="1:12">
      <c r="A1066" s="4">
        <v>1.84</v>
      </c>
      <c r="B1066" s="4">
        <f t="shared" si="175"/>
        <v>1.52</v>
      </c>
      <c r="C1066" s="6">
        <f t="shared" si="176"/>
        <v>4.0246718965284805</v>
      </c>
      <c r="E1066" s="4">
        <v>1.52000000000002</v>
      </c>
      <c r="F1066" s="72">
        <f t="shared" si="177"/>
        <v>6.6960352422908365</v>
      </c>
      <c r="G1066" s="72">
        <f t="shared" si="178"/>
        <v>4.1943683633474782</v>
      </c>
      <c r="H1066" s="73">
        <f t="shared" si="172"/>
        <v>1.5080264702390281E-2</v>
      </c>
      <c r="I1066" s="73">
        <f t="shared" si="170"/>
        <v>1.5080264702388621E-5</v>
      </c>
      <c r="J1066" s="73">
        <f t="shared" si="171"/>
        <v>1.504892344120775E-5</v>
      </c>
      <c r="K1066" s="3">
        <f t="shared" si="173"/>
        <v>1.5064594071798185E-5</v>
      </c>
      <c r="L1066" s="79">
        <f t="shared" si="174"/>
        <v>9.8563393384370965E-2</v>
      </c>
    </row>
    <row r="1067" spans="1:12">
      <c r="A1067" s="4">
        <v>1.841</v>
      </c>
      <c r="B1067" s="4">
        <f t="shared" si="175"/>
        <v>1.5209999999999999</v>
      </c>
      <c r="C1067" s="6">
        <f t="shared" si="176"/>
        <v>4.0219341439979468</v>
      </c>
      <c r="E1067" s="4">
        <v>1.5210000000000199</v>
      </c>
      <c r="F1067" s="72">
        <f t="shared" si="177"/>
        <v>6.7004405286344486</v>
      </c>
      <c r="G1067" s="72">
        <f t="shared" si="178"/>
        <v>4.1964488224913525</v>
      </c>
      <c r="H1067" s="73">
        <f t="shared" si="172"/>
        <v>1.5048923441209408E-2</v>
      </c>
      <c r="I1067" s="73">
        <f t="shared" si="170"/>
        <v>1.5048923441211092E-5</v>
      </c>
      <c r="J1067" s="73">
        <f t="shared" si="171"/>
        <v>1.501765236926171E-5</v>
      </c>
      <c r="K1067" s="3">
        <f t="shared" si="173"/>
        <v>1.5033287905236401E-5</v>
      </c>
      <c r="L1067" s="79">
        <f t="shared" si="174"/>
        <v>9.8578426672276204E-2</v>
      </c>
    </row>
    <row r="1068" spans="1:12">
      <c r="A1068" s="4">
        <v>1.8420000000000001</v>
      </c>
      <c r="B1068" s="4">
        <f t="shared" si="175"/>
        <v>1.522</v>
      </c>
      <c r="C1068" s="6">
        <f t="shared" si="176"/>
        <v>4.0191996734457671</v>
      </c>
      <c r="E1068" s="4">
        <v>1.52200000000002</v>
      </c>
      <c r="F1068" s="72">
        <f t="shared" si="177"/>
        <v>6.7048458149780616</v>
      </c>
      <c r="G1068" s="72">
        <f t="shared" si="178"/>
        <v>4.1985289451778929</v>
      </c>
      <c r="H1068" s="73">
        <f t="shared" si="172"/>
        <v>1.501765236926003E-2</v>
      </c>
      <c r="I1068" s="73">
        <f t="shared" si="170"/>
        <v>1.5017652369258376E-5</v>
      </c>
      <c r="J1068" s="73">
        <f t="shared" si="171"/>
        <v>1.4986451315541562E-5</v>
      </c>
      <c r="K1068" s="3">
        <f t="shared" si="173"/>
        <v>1.5002051842399969E-5</v>
      </c>
      <c r="L1068" s="79">
        <f t="shared" si="174"/>
        <v>9.8593428724118609E-2</v>
      </c>
    </row>
    <row r="1069" spans="1:12">
      <c r="A1069" s="4">
        <v>1.843</v>
      </c>
      <c r="B1069" s="4">
        <f t="shared" si="175"/>
        <v>1.5229999999999999</v>
      </c>
      <c r="C1069" s="6">
        <f t="shared" si="176"/>
        <v>4.0164684795359324</v>
      </c>
      <c r="E1069" s="4">
        <v>1.5230000000000199</v>
      </c>
      <c r="F1069" s="72">
        <f t="shared" si="177"/>
        <v>6.7092511013216729</v>
      </c>
      <c r="G1069" s="72">
        <f t="shared" si="178"/>
        <v>4.2006087316825189</v>
      </c>
      <c r="H1069" s="73">
        <f t="shared" si="172"/>
        <v>1.4986451315543213E-2</v>
      </c>
      <c r="I1069" s="73">
        <f t="shared" si="170"/>
        <v>1.498645131554489E-5</v>
      </c>
      <c r="J1069" s="73">
        <f t="shared" si="171"/>
        <v>1.4955320109519312E-5</v>
      </c>
      <c r="K1069" s="3">
        <f t="shared" si="173"/>
        <v>1.4970885712532101E-5</v>
      </c>
      <c r="L1069" s="79">
        <f t="shared" si="174"/>
        <v>9.8608399609831143E-2</v>
      </c>
    </row>
    <row r="1070" spans="1:12">
      <c r="A1070" s="4">
        <v>1.8440000000000001</v>
      </c>
      <c r="B1070" s="4">
        <f t="shared" si="175"/>
        <v>1.524</v>
      </c>
      <c r="C1070" s="6">
        <f t="shared" si="176"/>
        <v>4.013740556943227</v>
      </c>
      <c r="E1070" s="4">
        <v>1.52400000000002</v>
      </c>
      <c r="F1070" s="72">
        <f t="shared" si="177"/>
        <v>6.7136563876652859</v>
      </c>
      <c r="G1070" s="72">
        <f t="shared" si="178"/>
        <v>4.2026881822802498</v>
      </c>
      <c r="H1070" s="73">
        <f t="shared" si="172"/>
        <v>1.4955320109517639E-2</v>
      </c>
      <c r="I1070" s="73">
        <f t="shared" si="170"/>
        <v>1.4955320109515992E-5</v>
      </c>
      <c r="J1070" s="73">
        <f t="shared" si="171"/>
        <v>1.4924258581096778E-5</v>
      </c>
      <c r="K1070" s="3">
        <f t="shared" si="173"/>
        <v>1.4939789345306385E-5</v>
      </c>
      <c r="L1070" s="79">
        <f t="shared" si="174"/>
        <v>9.8623339399176446E-2</v>
      </c>
    </row>
    <row r="1071" spans="1:12">
      <c r="A1071" s="4">
        <v>1.845</v>
      </c>
      <c r="B1071" s="4">
        <f t="shared" si="175"/>
        <v>1.5249999999999999</v>
      </c>
      <c r="C1071" s="6">
        <f t="shared" si="176"/>
        <v>4.0110159003532102</v>
      </c>
      <c r="E1071" s="4">
        <v>1.5250000000000199</v>
      </c>
      <c r="F1071" s="72">
        <f t="shared" si="177"/>
        <v>6.7180616740088981</v>
      </c>
      <c r="G1071" s="72">
        <f t="shared" si="178"/>
        <v>4.2047672972456933</v>
      </c>
      <c r="H1071" s="73">
        <f t="shared" si="172"/>
        <v>1.4924258581098422E-2</v>
      </c>
      <c r="I1071" s="73">
        <f t="shared" si="170"/>
        <v>1.4924258581100093E-5</v>
      </c>
      <c r="J1071" s="73">
        <f t="shared" si="171"/>
        <v>1.4893266560657261E-5</v>
      </c>
      <c r="K1071" s="3">
        <f t="shared" si="173"/>
        <v>1.4908762570878676E-5</v>
      </c>
      <c r="L1071" s="79">
        <f t="shared" si="174"/>
        <v>9.8638248161747322E-2</v>
      </c>
    </row>
    <row r="1072" spans="1:12">
      <c r="A1072" s="4">
        <v>1.8460000000000001</v>
      </c>
      <c r="B1072" s="4">
        <f t="shared" si="175"/>
        <v>1.526</v>
      </c>
      <c r="C1072" s="6">
        <f t="shared" si="176"/>
        <v>4.0082945044621807</v>
      </c>
      <c r="E1072" s="4">
        <v>1.52600000000002</v>
      </c>
      <c r="F1072" s="72">
        <f t="shared" si="177"/>
        <v>6.7224669603525111</v>
      </c>
      <c r="G1072" s="72">
        <f t="shared" si="178"/>
        <v>4.2068460768530578</v>
      </c>
      <c r="H1072" s="73">
        <f t="shared" si="172"/>
        <v>1.4893266560655594E-2</v>
      </c>
      <c r="I1072" s="73">
        <f t="shared" si="170"/>
        <v>1.4893266560653953E-5</v>
      </c>
      <c r="J1072" s="73">
        <f t="shared" si="171"/>
        <v>1.4862343879011254E-5</v>
      </c>
      <c r="K1072" s="3">
        <f t="shared" si="173"/>
        <v>1.4877805219832604E-5</v>
      </c>
      <c r="L1072" s="79">
        <f t="shared" si="174"/>
        <v>9.8653125966967153E-2</v>
      </c>
    </row>
    <row r="1073" spans="1:12">
      <c r="A1073" s="4">
        <v>1.847</v>
      </c>
      <c r="B1073" s="4">
        <f t="shared" si="175"/>
        <v>1.5269999999999999</v>
      </c>
      <c r="C1073" s="6">
        <f t="shared" si="176"/>
        <v>4.0055763639771582</v>
      </c>
      <c r="E1073" s="4">
        <v>1.5270000000000199</v>
      </c>
      <c r="F1073" s="72">
        <f t="shared" si="177"/>
        <v>6.7268722466961224</v>
      </c>
      <c r="G1073" s="72">
        <f t="shared" si="178"/>
        <v>4.2089245213761428</v>
      </c>
      <c r="H1073" s="73">
        <f t="shared" si="172"/>
        <v>1.486234387901289E-2</v>
      </c>
      <c r="I1073" s="73">
        <f t="shared" si="170"/>
        <v>1.4862343879014554E-5</v>
      </c>
      <c r="J1073" s="73">
        <f t="shared" si="171"/>
        <v>1.4831490367447925E-5</v>
      </c>
      <c r="K1073" s="3">
        <f t="shared" si="173"/>
        <v>1.484691712323124E-5</v>
      </c>
      <c r="L1073" s="79">
        <f t="shared" si="174"/>
        <v>9.8667972884090391E-2</v>
      </c>
    </row>
    <row r="1074" spans="1:12">
      <c r="A1074" s="4">
        <v>1.8480000000000001</v>
      </c>
      <c r="B1074" s="4">
        <f t="shared" si="175"/>
        <v>1.528</v>
      </c>
      <c r="C1074" s="6">
        <f t="shared" si="176"/>
        <v>4.0028614736158472</v>
      </c>
      <c r="E1074" s="4">
        <v>1.52800000000002</v>
      </c>
      <c r="F1074" s="72">
        <f t="shared" si="177"/>
        <v>6.7312775330397354</v>
      </c>
      <c r="G1074" s="72">
        <f t="shared" si="178"/>
        <v>4.211002631088351</v>
      </c>
      <c r="H1074" s="73">
        <f t="shared" si="172"/>
        <v>1.4831490367446265E-2</v>
      </c>
      <c r="I1074" s="73">
        <f t="shared" si="170"/>
        <v>1.4831490367444632E-5</v>
      </c>
      <c r="J1074" s="73">
        <f t="shared" si="171"/>
        <v>1.4800705857681064E-5</v>
      </c>
      <c r="K1074" s="3">
        <f t="shared" si="173"/>
        <v>1.4816098112562849E-5</v>
      </c>
      <c r="L1074" s="79">
        <f t="shared" si="174"/>
        <v>9.8682788982202951E-2</v>
      </c>
    </row>
    <row r="1075" spans="1:12">
      <c r="A1075" s="4">
        <v>1.849</v>
      </c>
      <c r="B1075" s="4">
        <f t="shared" si="175"/>
        <v>1.5289999999999999</v>
      </c>
      <c r="C1075" s="6">
        <f t="shared" si="176"/>
        <v>4.000149828106629</v>
      </c>
      <c r="E1075" s="4">
        <v>1.5290000000000199</v>
      </c>
      <c r="F1075" s="72">
        <f t="shared" si="177"/>
        <v>6.7356828193833476</v>
      </c>
      <c r="G1075" s="72">
        <f t="shared" si="178"/>
        <v>4.2130804062626783</v>
      </c>
      <c r="H1075" s="73">
        <f t="shared" si="172"/>
        <v>1.4800705857682693E-2</v>
      </c>
      <c r="I1075" s="73">
        <f t="shared" ref="I1075:I1138" si="179">(E1076-E1075)*H1075</f>
        <v>1.480070585768435E-5</v>
      </c>
      <c r="J1075" s="73">
        <f t="shared" si="171"/>
        <v>1.4769990181900354E-5</v>
      </c>
      <c r="K1075" s="3">
        <f t="shared" si="173"/>
        <v>1.4785348019792351E-5</v>
      </c>
      <c r="L1075" s="79">
        <f t="shared" si="174"/>
        <v>9.8697574330222748E-2</v>
      </c>
    </row>
    <row r="1076" spans="1:12">
      <c r="A1076" s="4">
        <v>1.85</v>
      </c>
      <c r="B1076" s="4">
        <f t="shared" si="175"/>
        <v>1.53</v>
      </c>
      <c r="C1076" s="6">
        <f t="shared" si="176"/>
        <v>3.9974414221885142</v>
      </c>
      <c r="E1076" s="4">
        <v>1.53000000000002</v>
      </c>
      <c r="F1076" s="72">
        <f t="shared" si="177"/>
        <v>6.7400881057269606</v>
      </c>
      <c r="G1076" s="72">
        <f t="shared" si="178"/>
        <v>4.2151578471717235</v>
      </c>
      <c r="H1076" s="73">
        <f t="shared" si="172"/>
        <v>1.4769990181898701E-2</v>
      </c>
      <c r="I1076" s="73">
        <f t="shared" si="179"/>
        <v>1.4769990181897075E-5</v>
      </c>
      <c r="J1076" s="73">
        <f t="shared" si="171"/>
        <v>1.473934317271754E-5</v>
      </c>
      <c r="K1076" s="3">
        <f t="shared" si="173"/>
        <v>1.4754666677307307E-5</v>
      </c>
      <c r="L1076" s="79">
        <f t="shared" si="174"/>
        <v>9.8712328996900051E-2</v>
      </c>
    </row>
    <row r="1077" spans="1:12">
      <c r="A1077" s="4">
        <v>1.851</v>
      </c>
      <c r="B1077" s="4">
        <f t="shared" si="175"/>
        <v>1.5309999999999999</v>
      </c>
      <c r="C1077" s="6">
        <f t="shared" si="176"/>
        <v>3.9947362506111346</v>
      </c>
      <c r="E1077" s="4">
        <v>1.5310000000000199</v>
      </c>
      <c r="F1077" s="72">
        <f t="shared" si="177"/>
        <v>6.7444933920705719</v>
      </c>
      <c r="G1077" s="72">
        <f t="shared" si="178"/>
        <v>4.2172349540876812</v>
      </c>
      <c r="H1077" s="73">
        <f t="shared" si="172"/>
        <v>1.4739343172719164E-2</v>
      </c>
      <c r="I1077" s="73">
        <f t="shared" si="179"/>
        <v>1.4739343172720813E-5</v>
      </c>
      <c r="J1077" s="73">
        <f t="shared" si="171"/>
        <v>1.4708764663217506E-5</v>
      </c>
      <c r="K1077" s="3">
        <f t="shared" si="173"/>
        <v>1.472405391796916E-5</v>
      </c>
      <c r="L1077" s="79">
        <f t="shared" si="174"/>
        <v>9.8727053050818026E-2</v>
      </c>
    </row>
    <row r="1078" spans="1:12">
      <c r="A1078" s="4">
        <v>1.8520000000000001</v>
      </c>
      <c r="B1078" s="4">
        <f t="shared" si="175"/>
        <v>1.532</v>
      </c>
      <c r="C1078" s="6">
        <f t="shared" si="176"/>
        <v>3.9920343081347029</v>
      </c>
      <c r="E1078" s="4">
        <v>1.53200000000002</v>
      </c>
      <c r="F1078" s="72">
        <f t="shared" si="177"/>
        <v>6.7488986784141849</v>
      </c>
      <c r="G1078" s="72">
        <f t="shared" si="178"/>
        <v>4.2193117272823502</v>
      </c>
      <c r="H1078" s="73">
        <f t="shared" si="172"/>
        <v>1.470876466321586E-2</v>
      </c>
      <c r="I1078" s="73">
        <f t="shared" si="179"/>
        <v>1.470876466321424E-5</v>
      </c>
      <c r="J1078" s="73">
        <f t="shared" si="171"/>
        <v>1.467825448690462E-5</v>
      </c>
      <c r="K1078" s="3">
        <f t="shared" si="173"/>
        <v>1.469350957505943E-5</v>
      </c>
      <c r="L1078" s="79">
        <f t="shared" si="174"/>
        <v>9.8741746560393084E-2</v>
      </c>
    </row>
    <row r="1079" spans="1:12">
      <c r="A1079" s="4">
        <v>1.853</v>
      </c>
      <c r="B1079" s="4">
        <f t="shared" si="175"/>
        <v>1.5329999999999999</v>
      </c>
      <c r="C1079" s="6">
        <f t="shared" si="176"/>
        <v>3.989335589530004</v>
      </c>
      <c r="E1079" s="4">
        <v>1.5330000000000199</v>
      </c>
      <c r="F1079" s="72">
        <f t="shared" si="177"/>
        <v>6.753303964757797</v>
      </c>
      <c r="G1079" s="72">
        <f t="shared" si="178"/>
        <v>4.2213881670271283</v>
      </c>
      <c r="H1079" s="73">
        <f t="shared" si="172"/>
        <v>1.4678254486906238E-2</v>
      </c>
      <c r="I1079" s="73">
        <f t="shared" si="179"/>
        <v>1.467825448690788E-5</v>
      </c>
      <c r="J1079" s="73">
        <f t="shared" si="171"/>
        <v>1.464781247775363E-5</v>
      </c>
      <c r="K1079" s="3">
        <f t="shared" si="173"/>
        <v>1.4663033482330754E-5</v>
      </c>
      <c r="L1079" s="79">
        <f t="shared" si="174"/>
        <v>9.8756409593875411E-2</v>
      </c>
    </row>
    <row r="1080" spans="1:12">
      <c r="A1080" s="4">
        <v>1.8540000000000001</v>
      </c>
      <c r="B1080" s="4">
        <f t="shared" si="175"/>
        <v>1.534</v>
      </c>
      <c r="C1080" s="6">
        <f t="shared" si="176"/>
        <v>3.9866400895783514</v>
      </c>
      <c r="E1080" s="4">
        <v>1.53400000000002</v>
      </c>
      <c r="F1080" s="72">
        <f t="shared" si="177"/>
        <v>6.7577092511014092</v>
      </c>
      <c r="G1080" s="72">
        <f t="shared" si="178"/>
        <v>4.2234642735930201</v>
      </c>
      <c r="H1080" s="73">
        <f t="shared" si="172"/>
        <v>1.464781247775199E-2</v>
      </c>
      <c r="I1080" s="73">
        <f t="shared" si="179"/>
        <v>1.4647812477750377E-5</v>
      </c>
      <c r="J1080" s="73">
        <f t="shared" si="171"/>
        <v>1.46174384701563E-5</v>
      </c>
      <c r="K1080" s="3">
        <f t="shared" si="173"/>
        <v>1.463262547395334E-5</v>
      </c>
      <c r="L1080" s="79">
        <f t="shared" si="174"/>
        <v>9.8771042219349361E-2</v>
      </c>
    </row>
    <row r="1081" spans="1:12">
      <c r="A1081" s="4">
        <v>1.855</v>
      </c>
      <c r="B1081" s="4">
        <f t="shared" si="175"/>
        <v>1.5349999999999999</v>
      </c>
      <c r="C1081" s="6">
        <f t="shared" si="176"/>
        <v>3.9839478030715743</v>
      </c>
      <c r="E1081" s="4">
        <v>1.5350000000000199</v>
      </c>
      <c r="F1081" s="72">
        <f t="shared" si="177"/>
        <v>6.7621145374450213</v>
      </c>
      <c r="G1081" s="72">
        <f t="shared" si="178"/>
        <v>4.225540047250627</v>
      </c>
      <c r="H1081" s="73">
        <f t="shared" si="172"/>
        <v>1.4617438470157911E-2</v>
      </c>
      <c r="I1081" s="73">
        <f t="shared" si="179"/>
        <v>1.4617438470159546E-5</v>
      </c>
      <c r="J1081" s="73">
        <f t="shared" si="171"/>
        <v>1.4587132298972038E-5</v>
      </c>
      <c r="K1081" s="3">
        <f t="shared" si="173"/>
        <v>1.4602285384565792E-5</v>
      </c>
      <c r="L1081" s="79">
        <f t="shared" si="174"/>
        <v>9.8785644504733927E-2</v>
      </c>
    </row>
    <row r="1082" spans="1:12">
      <c r="A1082" s="4">
        <v>1.8560000000000001</v>
      </c>
      <c r="B1082" s="4">
        <f t="shared" si="175"/>
        <v>1.536</v>
      </c>
      <c r="C1082" s="6">
        <f t="shared" si="176"/>
        <v>3.9812587248119846</v>
      </c>
      <c r="E1082" s="4">
        <v>1.53600000000002</v>
      </c>
      <c r="F1082" s="72">
        <f t="shared" si="177"/>
        <v>6.7665198237886344</v>
      </c>
      <c r="G1082" s="72">
        <f t="shared" si="178"/>
        <v>4.2276154882701595</v>
      </c>
      <c r="H1082" s="73">
        <f t="shared" si="172"/>
        <v>1.4587132298970405E-2</v>
      </c>
      <c r="I1082" s="73">
        <f t="shared" si="179"/>
        <v>1.4587132298968799E-5</v>
      </c>
      <c r="J1082" s="73">
        <f t="shared" si="171"/>
        <v>1.4556893799474701E-5</v>
      </c>
      <c r="K1082" s="3">
        <f t="shared" si="173"/>
        <v>1.457201304922175E-5</v>
      </c>
      <c r="L1082" s="79">
        <f t="shared" si="174"/>
        <v>9.8800216517783146E-2</v>
      </c>
    </row>
    <row r="1083" spans="1:12">
      <c r="A1083" s="4">
        <v>1.857</v>
      </c>
      <c r="B1083" s="4">
        <f t="shared" si="175"/>
        <v>1.5369999999999999</v>
      </c>
      <c r="C1083" s="6">
        <f t="shared" si="176"/>
        <v>3.9785728496123607</v>
      </c>
      <c r="E1083" s="4">
        <v>1.5370000000000199</v>
      </c>
      <c r="F1083" s="72">
        <f t="shared" si="177"/>
        <v>6.7709251101322456</v>
      </c>
      <c r="G1083" s="72">
        <f t="shared" si="178"/>
        <v>4.2296905969214302</v>
      </c>
      <c r="H1083" s="73">
        <f t="shared" si="172"/>
        <v>1.4556893799476304E-2</v>
      </c>
      <c r="I1083" s="73">
        <f t="shared" si="179"/>
        <v>1.4556893799477933E-5</v>
      </c>
      <c r="J1083" s="73">
        <f t="shared" ref="J1083:J1146" si="180">(E1084-E1083)*H1084</f>
        <v>1.4526722807403096E-5</v>
      </c>
      <c r="K1083" s="3">
        <f t="shared" si="173"/>
        <v>1.4541808303440514E-5</v>
      </c>
      <c r="L1083" s="79">
        <f t="shared" si="174"/>
        <v>9.8814758326086591E-2</v>
      </c>
    </row>
    <row r="1084" spans="1:12">
      <c r="A1084" s="4">
        <v>1.8580000000000001</v>
      </c>
      <c r="B1084" s="4">
        <f t="shared" si="175"/>
        <v>1.538</v>
      </c>
      <c r="C1084" s="6">
        <f t="shared" si="176"/>
        <v>3.9758901722959092</v>
      </c>
      <c r="E1084" s="4">
        <v>1.53800000000002</v>
      </c>
      <c r="F1084" s="72">
        <f t="shared" si="177"/>
        <v>6.7753303964758587</v>
      </c>
      <c r="G1084" s="72">
        <f t="shared" si="178"/>
        <v>4.2317653734738609</v>
      </c>
      <c r="H1084" s="73">
        <f t="shared" ref="H1084:H1147" si="181">EXP(-G1084)</f>
        <v>1.4526722807401471E-2</v>
      </c>
      <c r="I1084" s="73">
        <f t="shared" si="179"/>
        <v>1.452672280739987E-5</v>
      </c>
      <c r="J1084" s="73">
        <f t="shared" si="180"/>
        <v>1.4496619158908017E-5</v>
      </c>
      <c r="K1084" s="3">
        <f t="shared" ref="K1084:K1147" si="182">(I1084+J1084)/2</f>
        <v>1.4511670983153944E-5</v>
      </c>
      <c r="L1084" s="79">
        <f t="shared" si="174"/>
        <v>9.8829269997069744E-2</v>
      </c>
    </row>
    <row r="1085" spans="1:12">
      <c r="A1085" s="4">
        <v>1.859</v>
      </c>
      <c r="B1085" s="4">
        <f t="shared" si="175"/>
        <v>1.5389999999999999</v>
      </c>
      <c r="C1085" s="6">
        <f t="shared" si="176"/>
        <v>3.9732106876962519</v>
      </c>
      <c r="E1085" s="4">
        <v>1.5390000000000199</v>
      </c>
      <c r="F1085" s="72">
        <f t="shared" si="177"/>
        <v>6.7797356828194708</v>
      </c>
      <c r="G1085" s="72">
        <f t="shared" si="178"/>
        <v>4.2338398181964756</v>
      </c>
      <c r="H1085" s="73">
        <f t="shared" si="181"/>
        <v>1.4496619158909613E-2</v>
      </c>
      <c r="I1085" s="73">
        <f t="shared" si="179"/>
        <v>1.4496619158911236E-5</v>
      </c>
      <c r="J1085" s="73">
        <f t="shared" si="180"/>
        <v>1.4466582690602508E-5</v>
      </c>
      <c r="K1085" s="3">
        <f t="shared" si="182"/>
        <v>1.4481600924756872E-5</v>
      </c>
      <c r="L1085" s="79">
        <f t="shared" ref="L1085:L1148" si="183">K1085+L1084</f>
        <v>9.8843751597994495E-2</v>
      </c>
    </row>
    <row r="1086" spans="1:12">
      <c r="A1086" s="4">
        <v>1.86</v>
      </c>
      <c r="B1086" s="4">
        <f t="shared" si="175"/>
        <v>1.54</v>
      </c>
      <c r="C1086" s="6">
        <f t="shared" si="176"/>
        <v>3.9705343906573911</v>
      </c>
      <c r="E1086" s="4">
        <v>1.54000000000002</v>
      </c>
      <c r="F1086" s="72">
        <f t="shared" si="177"/>
        <v>6.7841409691630838</v>
      </c>
      <c r="G1086" s="72">
        <f t="shared" si="178"/>
        <v>4.2359139313579091</v>
      </c>
      <c r="H1086" s="73">
        <f t="shared" si="181"/>
        <v>1.4466582690600889E-2</v>
      </c>
      <c r="I1086" s="73">
        <f t="shared" si="179"/>
        <v>1.4466582690599296E-5</v>
      </c>
      <c r="J1086" s="73">
        <f t="shared" si="180"/>
        <v>1.443661323950911E-5</v>
      </c>
      <c r="K1086" s="3">
        <f t="shared" si="182"/>
        <v>1.4451597965054202E-5</v>
      </c>
      <c r="L1086" s="79">
        <f t="shared" si="183"/>
        <v>9.8858203195959546E-2</v>
      </c>
    </row>
    <row r="1087" spans="1:12">
      <c r="A1087" s="4">
        <v>1.861</v>
      </c>
      <c r="B1087" s="4">
        <f t="shared" si="175"/>
        <v>1.5409999999999999</v>
      </c>
      <c r="C1087" s="6">
        <f t="shared" si="176"/>
        <v>3.9678612760336951</v>
      </c>
      <c r="E1087" s="4">
        <v>1.5410000000000199</v>
      </c>
      <c r="F1087" s="72">
        <f t="shared" si="177"/>
        <v>6.7885462555066951</v>
      </c>
      <c r="G1087" s="72">
        <f t="shared" si="178"/>
        <v>4.237987713226401</v>
      </c>
      <c r="H1087" s="73">
        <f t="shared" si="181"/>
        <v>1.44366132395107E-2</v>
      </c>
      <c r="I1087" s="73">
        <f t="shared" si="179"/>
        <v>1.4436613239512315E-5</v>
      </c>
      <c r="J1087" s="73">
        <f t="shared" si="180"/>
        <v>1.4406710643109932E-5</v>
      </c>
      <c r="K1087" s="3">
        <f t="shared" si="182"/>
        <v>1.4421661941311124E-5</v>
      </c>
      <c r="L1087" s="79">
        <f t="shared" si="183"/>
        <v>9.8872624857900854E-2</v>
      </c>
    </row>
    <row r="1088" spans="1:12">
      <c r="A1088" s="4">
        <v>1.8620000000000001</v>
      </c>
      <c r="B1088" s="4">
        <f t="shared" si="175"/>
        <v>1.542</v>
      </c>
      <c r="C1088" s="6">
        <f t="shared" si="176"/>
        <v>3.9651913386898618</v>
      </c>
      <c r="E1088" s="4">
        <v>1.54200000000002</v>
      </c>
      <c r="F1088" s="72">
        <f t="shared" si="177"/>
        <v>6.7929515418503081</v>
      </c>
      <c r="G1088" s="72">
        <f t="shared" si="178"/>
        <v>4.2400611640698038</v>
      </c>
      <c r="H1088" s="73">
        <f t="shared" si="181"/>
        <v>1.440671064310832E-2</v>
      </c>
      <c r="I1088" s="73">
        <f t="shared" si="179"/>
        <v>1.4406710643106732E-5</v>
      </c>
      <c r="J1088" s="73">
        <f t="shared" si="180"/>
        <v>1.43768747392941E-5</v>
      </c>
      <c r="K1088" s="3">
        <f t="shared" si="182"/>
        <v>1.4391792691200416E-5</v>
      </c>
      <c r="L1088" s="79">
        <f t="shared" si="183"/>
        <v>9.8887016650592061E-2</v>
      </c>
    </row>
    <row r="1089" spans="1:12">
      <c r="A1089" s="4">
        <v>1.863</v>
      </c>
      <c r="B1089" s="4">
        <f t="shared" si="175"/>
        <v>1.5429999999999999</v>
      </c>
      <c r="C1089" s="6">
        <f t="shared" si="176"/>
        <v>3.9625245735009003</v>
      </c>
      <c r="E1089" s="4">
        <v>1.5430000000000199</v>
      </c>
      <c r="F1089" s="72">
        <f t="shared" si="177"/>
        <v>6.7973568281939203</v>
      </c>
      <c r="G1089" s="72">
        <f t="shared" si="178"/>
        <v>4.2421342841555782</v>
      </c>
      <c r="H1089" s="73">
        <f t="shared" si="181"/>
        <v>1.4376874739295683E-2</v>
      </c>
      <c r="I1089" s="73">
        <f t="shared" si="179"/>
        <v>1.4376874739297292E-5</v>
      </c>
      <c r="J1089" s="73">
        <f t="shared" si="180"/>
        <v>1.4347105366407699E-5</v>
      </c>
      <c r="K1089" s="3">
        <f t="shared" si="182"/>
        <v>1.4361990052852496E-5</v>
      </c>
      <c r="L1089" s="79">
        <f t="shared" si="183"/>
        <v>9.890137864064491E-2</v>
      </c>
    </row>
    <row r="1090" spans="1:12">
      <c r="A1090" s="4">
        <v>1.8640000000000001</v>
      </c>
      <c r="B1090" s="4">
        <f t="shared" si="175"/>
        <v>1.544</v>
      </c>
      <c r="C1090" s="6">
        <f t="shared" si="176"/>
        <v>3.9598609753521039</v>
      </c>
      <c r="E1090" s="4">
        <v>1.54400000000002</v>
      </c>
      <c r="F1090" s="72">
        <f t="shared" si="177"/>
        <v>6.8017621145375333</v>
      </c>
      <c r="G1090" s="72">
        <f t="shared" si="178"/>
        <v>4.2442070737507951</v>
      </c>
      <c r="H1090" s="73">
        <f t="shared" si="181"/>
        <v>1.4347105366406094E-2</v>
      </c>
      <c r="I1090" s="73">
        <f t="shared" si="179"/>
        <v>1.4347105366404514E-5</v>
      </c>
      <c r="J1090" s="73">
        <f t="shared" si="180"/>
        <v>1.4317402363201343E-5</v>
      </c>
      <c r="K1090" s="3">
        <f t="shared" si="182"/>
        <v>1.4332253864802929E-5</v>
      </c>
      <c r="L1090" s="79">
        <f t="shared" si="183"/>
        <v>9.8915710894509706E-2</v>
      </c>
    </row>
    <row r="1091" spans="1:12">
      <c r="A1091" s="4">
        <v>1.865</v>
      </c>
      <c r="B1091" s="4">
        <f t="shared" si="175"/>
        <v>1.5449999999999999</v>
      </c>
      <c r="C1091" s="6">
        <f t="shared" si="176"/>
        <v>3.9572005391390297</v>
      </c>
      <c r="E1091" s="4">
        <v>1.5450000000000199</v>
      </c>
      <c r="F1091" s="72">
        <f t="shared" si="177"/>
        <v>6.8061674008811446</v>
      </c>
      <c r="G1091" s="72">
        <f t="shared" si="178"/>
        <v>4.2462795331221388</v>
      </c>
      <c r="H1091" s="73">
        <f t="shared" si="181"/>
        <v>1.4317402363202919E-2</v>
      </c>
      <c r="I1091" s="73">
        <f t="shared" si="179"/>
        <v>1.4317402363204521E-5</v>
      </c>
      <c r="J1091" s="73">
        <f t="shared" si="180"/>
        <v>1.4287765568879994E-5</v>
      </c>
      <c r="K1091" s="3">
        <f t="shared" si="182"/>
        <v>1.4302583966042257E-5</v>
      </c>
      <c r="L1091" s="79">
        <f t="shared" si="183"/>
        <v>9.8930013478475742E-2</v>
      </c>
    </row>
    <row r="1092" spans="1:12">
      <c r="A1092" s="4">
        <v>1.8660000000000001</v>
      </c>
      <c r="B1092" s="4">
        <f t="shared" si="175"/>
        <v>1.546</v>
      </c>
      <c r="C1092" s="6">
        <f t="shared" si="176"/>
        <v>3.9545432597674659</v>
      </c>
      <c r="E1092" s="4">
        <v>1.54600000000002</v>
      </c>
      <c r="F1092" s="72">
        <f t="shared" si="177"/>
        <v>6.8105726872247576</v>
      </c>
      <c r="G1092" s="72">
        <f t="shared" si="178"/>
        <v>4.248351662535903</v>
      </c>
      <c r="H1092" s="73">
        <f t="shared" si="181"/>
        <v>1.4287765568878395E-2</v>
      </c>
      <c r="I1092" s="73">
        <f t="shared" si="179"/>
        <v>1.4287765568876821E-5</v>
      </c>
      <c r="J1092" s="73">
        <f t="shared" si="180"/>
        <v>1.4258194823050716E-5</v>
      </c>
      <c r="K1092" s="3">
        <f t="shared" si="182"/>
        <v>1.4272980195963768E-5</v>
      </c>
      <c r="L1092" s="79">
        <f t="shared" si="183"/>
        <v>9.8944286458671704E-2</v>
      </c>
    </row>
    <row r="1093" spans="1:12">
      <c r="A1093" s="4">
        <v>1.867</v>
      </c>
      <c r="B1093" s="4">
        <f t="shared" si="175"/>
        <v>1.5469999999999999</v>
      </c>
      <c r="C1093" s="6">
        <f t="shared" si="176"/>
        <v>3.9518891321534149</v>
      </c>
      <c r="E1093" s="4">
        <v>1.5470000000000199</v>
      </c>
      <c r="F1093" s="72">
        <f t="shared" si="177"/>
        <v>6.8149779735683698</v>
      </c>
      <c r="G1093" s="72">
        <f t="shared" si="178"/>
        <v>4.2504234622579968</v>
      </c>
      <c r="H1093" s="73">
        <f t="shared" si="181"/>
        <v>1.4258194823052286E-2</v>
      </c>
      <c r="I1093" s="73">
        <f t="shared" si="179"/>
        <v>1.4258194823053882E-5</v>
      </c>
      <c r="J1093" s="73">
        <f t="shared" si="180"/>
        <v>1.4228689965772265E-5</v>
      </c>
      <c r="K1093" s="3">
        <f t="shared" si="182"/>
        <v>1.4243442394413074E-5</v>
      </c>
      <c r="L1093" s="79">
        <f t="shared" si="183"/>
        <v>9.8958529901066114E-2</v>
      </c>
    </row>
    <row r="1094" spans="1:12">
      <c r="A1094" s="4">
        <v>1.8680000000000001</v>
      </c>
      <c r="B1094" s="4">
        <f t="shared" si="175"/>
        <v>1.548</v>
      </c>
      <c r="C1094" s="6">
        <f t="shared" si="176"/>
        <v>3.9492381512230605</v>
      </c>
      <c r="E1094" s="4">
        <v>1.54800000000002</v>
      </c>
      <c r="F1094" s="72">
        <f t="shared" si="177"/>
        <v>6.8193832599119819</v>
      </c>
      <c r="G1094" s="72">
        <f t="shared" si="178"/>
        <v>4.2524949325539421</v>
      </c>
      <c r="H1094" s="73">
        <f t="shared" si="181"/>
        <v>1.4228689965770673E-2</v>
      </c>
      <c r="I1094" s="73">
        <f t="shared" si="179"/>
        <v>1.4228689965769106E-5</v>
      </c>
      <c r="J1094" s="73">
        <f t="shared" si="180"/>
        <v>1.4199250837503113E-5</v>
      </c>
      <c r="K1094" s="3">
        <f t="shared" si="182"/>
        <v>1.4213970401636109E-5</v>
      </c>
      <c r="L1094" s="79">
        <f t="shared" si="183"/>
        <v>9.8972743871467747E-2</v>
      </c>
    </row>
    <row r="1095" spans="1:12">
      <c r="A1095" s="4">
        <v>1.869</v>
      </c>
      <c r="B1095" s="4">
        <f t="shared" si="175"/>
        <v>1.5489999999999999</v>
      </c>
      <c r="C1095" s="6">
        <f t="shared" si="176"/>
        <v>3.9465903119127561</v>
      </c>
      <c r="E1095" s="4">
        <v>1.5490000000000199</v>
      </c>
      <c r="F1095" s="72">
        <f t="shared" si="177"/>
        <v>6.8237885462555941</v>
      </c>
      <c r="G1095" s="72">
        <f t="shared" si="178"/>
        <v>4.254566073688876</v>
      </c>
      <c r="H1095" s="73">
        <f t="shared" si="181"/>
        <v>1.4199250837504677E-2</v>
      </c>
      <c r="I1095" s="73">
        <f t="shared" si="179"/>
        <v>1.4199250837506266E-5</v>
      </c>
      <c r="J1095" s="73">
        <f t="shared" si="180"/>
        <v>1.4169877279150765E-5</v>
      </c>
      <c r="K1095" s="3">
        <f t="shared" si="182"/>
        <v>1.4184564058328516E-5</v>
      </c>
      <c r="L1095" s="79">
        <f t="shared" si="183"/>
        <v>9.8986928435526075E-2</v>
      </c>
    </row>
    <row r="1096" spans="1:12">
      <c r="A1096" s="4">
        <v>1.87</v>
      </c>
      <c r="B1096" s="4">
        <f t="shared" si="175"/>
        <v>1.55</v>
      </c>
      <c r="C1096" s="6">
        <f t="shared" si="176"/>
        <v>3.9439456091689844</v>
      </c>
      <c r="E1096" s="4">
        <v>1.55000000000002</v>
      </c>
      <c r="F1096" s="72">
        <f t="shared" si="177"/>
        <v>6.8281938325992071</v>
      </c>
      <c r="G1096" s="72">
        <f t="shared" si="178"/>
        <v>4.2566368859275538</v>
      </c>
      <c r="H1096" s="73">
        <f t="shared" si="181"/>
        <v>1.4169877279149179E-2</v>
      </c>
      <c r="I1096" s="73">
        <f t="shared" si="179"/>
        <v>1.4169877279147617E-5</v>
      </c>
      <c r="J1096" s="73">
        <f t="shared" si="180"/>
        <v>1.4140569132020126E-5</v>
      </c>
      <c r="K1096" s="3">
        <f t="shared" si="182"/>
        <v>1.4155223205583871E-5</v>
      </c>
      <c r="L1096" s="79">
        <f t="shared" si="183"/>
        <v>9.9001083658731656E-2</v>
      </c>
    </row>
    <row r="1097" spans="1:12">
      <c r="A1097" s="4">
        <v>1.871</v>
      </c>
      <c r="B1097" s="4">
        <f t="shared" si="175"/>
        <v>1.5509999999999999</v>
      </c>
      <c r="C1097" s="6">
        <f t="shared" si="176"/>
        <v>3.9413040379483459</v>
      </c>
      <c r="E1097" s="4">
        <v>1.5510000000000199</v>
      </c>
      <c r="F1097" s="72">
        <f t="shared" si="177"/>
        <v>6.8325991189428192</v>
      </c>
      <c r="G1097" s="72">
        <f t="shared" si="178"/>
        <v>4.258707369534342</v>
      </c>
      <c r="H1097" s="73">
        <f t="shared" si="181"/>
        <v>1.4140569132021682E-2</v>
      </c>
      <c r="I1097" s="73">
        <f t="shared" si="179"/>
        <v>1.4140569132023265E-5</v>
      </c>
      <c r="J1097" s="73">
        <f t="shared" si="180"/>
        <v>1.4111326237862541E-5</v>
      </c>
      <c r="K1097" s="3">
        <f t="shared" si="182"/>
        <v>1.4125947684942903E-5</v>
      </c>
      <c r="L1097" s="79">
        <f t="shared" si="183"/>
        <v>9.9015209606416604E-2</v>
      </c>
    </row>
    <row r="1098" spans="1:12">
      <c r="A1098" s="4">
        <v>1.8720000000000001</v>
      </c>
      <c r="B1098" s="4">
        <f t="shared" si="175"/>
        <v>1.552</v>
      </c>
      <c r="C1098" s="6">
        <f t="shared" si="176"/>
        <v>3.9386655932175261</v>
      </c>
      <c r="E1098" s="4">
        <v>1.55200000000002</v>
      </c>
      <c r="F1098" s="72">
        <f t="shared" si="177"/>
        <v>6.8370044052864314</v>
      </c>
      <c r="G1098" s="72">
        <f t="shared" si="178"/>
        <v>4.2607775247732267</v>
      </c>
      <c r="H1098" s="73">
        <f t="shared" si="181"/>
        <v>1.4111326237860962E-2</v>
      </c>
      <c r="I1098" s="73">
        <f t="shared" si="179"/>
        <v>1.4111326237859407E-5</v>
      </c>
      <c r="J1098" s="73">
        <f t="shared" si="180"/>
        <v>1.408214843882427E-5</v>
      </c>
      <c r="K1098" s="3">
        <f t="shared" si="182"/>
        <v>1.4096737338341839E-5</v>
      </c>
      <c r="L1098" s="79">
        <f t="shared" si="183"/>
        <v>9.9029306343754953E-2</v>
      </c>
    </row>
    <row r="1099" spans="1:12">
      <c r="A1099" s="4">
        <v>1.873</v>
      </c>
      <c r="B1099" s="4">
        <f t="shared" si="175"/>
        <v>1.5529999999999999</v>
      </c>
      <c r="C1099" s="6">
        <f t="shared" si="176"/>
        <v>3.9360302699532781</v>
      </c>
      <c r="E1099" s="4">
        <v>1.5530000000000199</v>
      </c>
      <c r="F1099" s="72">
        <f t="shared" si="177"/>
        <v>6.8414096916300435</v>
      </c>
      <c r="G1099" s="72">
        <f t="shared" si="178"/>
        <v>4.2628473519078147</v>
      </c>
      <c r="H1099" s="73">
        <f t="shared" si="181"/>
        <v>1.408214843882582E-2</v>
      </c>
      <c r="I1099" s="73">
        <f t="shared" si="179"/>
        <v>1.4082148438827397E-5</v>
      </c>
      <c r="J1099" s="73">
        <f t="shared" si="180"/>
        <v>1.4053035577495525E-5</v>
      </c>
      <c r="K1099" s="3">
        <f t="shared" si="182"/>
        <v>1.4067592008161461E-5</v>
      </c>
      <c r="L1099" s="79">
        <f t="shared" si="183"/>
        <v>9.904337393576311E-2</v>
      </c>
    </row>
    <row r="1100" spans="1:12">
      <c r="A1100" s="4">
        <v>1.8740000000000001</v>
      </c>
      <c r="B1100" s="4">
        <f t="shared" ref="B1100:B1163" si="184">A1100-$C$6</f>
        <v>1.554</v>
      </c>
      <c r="C1100" s="6">
        <f t="shared" ref="C1100:C1163" si="185">2*$C$3/(A1100-2*$C$6)*L1100</f>
        <v>3.9333980631423997</v>
      </c>
      <c r="E1100" s="4">
        <v>1.55400000000002</v>
      </c>
      <c r="F1100" s="72">
        <f t="shared" ref="F1100:F1163" si="186">E1100/$C$4</f>
        <v>6.8458149779736566</v>
      </c>
      <c r="G1100" s="72">
        <f t="shared" ref="G1100:G1163" si="187">F1100^$C$5</f>
        <v>4.2649168512013276</v>
      </c>
      <c r="H1100" s="73">
        <f t="shared" si="181"/>
        <v>1.4053035577493952E-2</v>
      </c>
      <c r="I1100" s="73">
        <f t="shared" si="179"/>
        <v>1.4053035577632822E-5</v>
      </c>
      <c r="J1100" s="73">
        <f t="shared" si="180"/>
        <v>1.402398749699891E-5</v>
      </c>
      <c r="K1100" s="3">
        <f t="shared" si="182"/>
        <v>1.4038511537315866E-5</v>
      </c>
      <c r="L1100" s="79">
        <f t="shared" si="183"/>
        <v>9.905741244730043E-2</v>
      </c>
    </row>
    <row r="1101" spans="1:12">
      <c r="A1101" s="4">
        <v>1.875</v>
      </c>
      <c r="B1101" s="4">
        <f t="shared" si="184"/>
        <v>1.5549999999999999</v>
      </c>
      <c r="C1101" s="6">
        <f t="shared" si="185"/>
        <v>3.9307689677816811</v>
      </c>
      <c r="E1101" s="4">
        <v>1.5550000000000299</v>
      </c>
      <c r="F1101" s="72">
        <f t="shared" si="186"/>
        <v>6.8502202643173122</v>
      </c>
      <c r="G1101" s="72">
        <f t="shared" si="187"/>
        <v>4.2669860229166297</v>
      </c>
      <c r="H1101" s="73">
        <f t="shared" si="181"/>
        <v>1.4023987496860327E-2</v>
      </c>
      <c r="I1101" s="73">
        <f t="shared" si="179"/>
        <v>1.4023987496721768E-5</v>
      </c>
      <c r="J1101" s="73">
        <f t="shared" si="180"/>
        <v>1.399500404019921E-5</v>
      </c>
      <c r="K1101" s="3">
        <f t="shared" si="182"/>
        <v>1.4009495768460489E-5</v>
      </c>
      <c r="L1101" s="79">
        <f t="shared" si="183"/>
        <v>9.9071421943068894E-2</v>
      </c>
    </row>
    <row r="1102" spans="1:12">
      <c r="A1102" s="4">
        <v>1.8759999999999999</v>
      </c>
      <c r="B1102" s="4">
        <f t="shared" si="184"/>
        <v>1.5559999999999998</v>
      </c>
      <c r="C1102" s="6">
        <f t="shared" si="185"/>
        <v>3.9281429788779447</v>
      </c>
      <c r="E1102" s="4">
        <v>1.55600000000002</v>
      </c>
      <c r="F1102" s="72">
        <f t="shared" si="186"/>
        <v>6.8546255506608809</v>
      </c>
      <c r="G1102" s="72">
        <f t="shared" si="187"/>
        <v>4.2690548673161208</v>
      </c>
      <c r="H1102" s="73">
        <f t="shared" si="181"/>
        <v>1.3995004040337482E-2</v>
      </c>
      <c r="I1102" s="73">
        <f t="shared" si="179"/>
        <v>1.3995004040475779E-5</v>
      </c>
      <c r="J1102" s="73">
        <f t="shared" si="180"/>
        <v>1.3966085051889054E-5</v>
      </c>
      <c r="K1102" s="3">
        <f t="shared" si="182"/>
        <v>1.3980544546182416E-5</v>
      </c>
      <c r="L1102" s="79">
        <f t="shared" si="183"/>
        <v>9.9085402487615076E-2</v>
      </c>
    </row>
    <row r="1103" spans="1:12">
      <c r="A1103" s="4">
        <v>1.877</v>
      </c>
      <c r="B1103" s="4">
        <f t="shared" si="184"/>
        <v>1.5569999999999999</v>
      </c>
      <c r="C1103" s="6">
        <f t="shared" si="185"/>
        <v>3.9255200914479347</v>
      </c>
      <c r="E1103" s="4">
        <v>1.5570000000000299</v>
      </c>
      <c r="F1103" s="72">
        <f t="shared" si="186"/>
        <v>6.8590308370045365</v>
      </c>
      <c r="G1103" s="72">
        <f t="shared" si="187"/>
        <v>4.2711233846619692</v>
      </c>
      <c r="H1103" s="73">
        <f t="shared" si="181"/>
        <v>1.3966085051751044E-2</v>
      </c>
      <c r="I1103" s="73">
        <f t="shared" si="179"/>
        <v>1.3966085051613057E-5</v>
      </c>
      <c r="J1103" s="73">
        <f t="shared" si="180"/>
        <v>1.3937230375205194E-5</v>
      </c>
      <c r="K1103" s="3">
        <f t="shared" si="182"/>
        <v>1.3951657713409125E-5</v>
      </c>
      <c r="L1103" s="79">
        <f t="shared" si="183"/>
        <v>9.9099354145328486E-2</v>
      </c>
    </row>
    <row r="1104" spans="1:12">
      <c r="A1104" s="4">
        <v>1.8779999999999999</v>
      </c>
      <c r="B1104" s="4">
        <f t="shared" si="184"/>
        <v>1.5579999999999998</v>
      </c>
      <c r="C1104" s="6">
        <f t="shared" si="185"/>
        <v>3.9229003005183887</v>
      </c>
      <c r="E1104" s="4">
        <v>1.55800000000002</v>
      </c>
      <c r="F1104" s="72">
        <f t="shared" si="186"/>
        <v>6.863436123348106</v>
      </c>
      <c r="G1104" s="72">
        <f t="shared" si="187"/>
        <v>4.2731915752157992</v>
      </c>
      <c r="H1104" s="73">
        <f t="shared" si="181"/>
        <v>1.3937230375342894E-2</v>
      </c>
      <c r="I1104" s="73">
        <f t="shared" si="179"/>
        <v>1.393723037548062E-5</v>
      </c>
      <c r="J1104" s="73">
        <f t="shared" si="180"/>
        <v>1.3908439855902821E-5</v>
      </c>
      <c r="K1104" s="3">
        <f t="shared" si="182"/>
        <v>1.3922835115691721E-5</v>
      </c>
      <c r="L1104" s="79">
        <f t="shared" si="183"/>
        <v>9.9113276980444184E-2</v>
      </c>
    </row>
    <row r="1105" spans="1:12">
      <c r="A1105" s="4">
        <v>1.879</v>
      </c>
      <c r="B1105" s="4">
        <f t="shared" si="184"/>
        <v>1.5589999999999999</v>
      </c>
      <c r="C1105" s="6">
        <f t="shared" si="185"/>
        <v>3.9202836011259148</v>
      </c>
      <c r="E1105" s="4">
        <v>1.5590000000000299</v>
      </c>
      <c r="F1105" s="72">
        <f t="shared" si="186"/>
        <v>6.8678414096917617</v>
      </c>
      <c r="G1105" s="72">
        <f t="shared" si="187"/>
        <v>4.2752594392390195</v>
      </c>
      <c r="H1105" s="73">
        <f t="shared" si="181"/>
        <v>1.390843985576538E-2</v>
      </c>
      <c r="I1105" s="73">
        <f t="shared" si="179"/>
        <v>1.3908439855627964E-5</v>
      </c>
      <c r="J1105" s="73">
        <f t="shared" si="180"/>
        <v>1.3879713337947429E-5</v>
      </c>
      <c r="K1105" s="3">
        <f t="shared" si="182"/>
        <v>1.3894076596787696E-5</v>
      </c>
      <c r="L1105" s="79">
        <f t="shared" si="183"/>
        <v>9.9127171057040969E-2</v>
      </c>
    </row>
    <row r="1106" spans="1:12">
      <c r="A1106" s="4">
        <v>1.88</v>
      </c>
      <c r="B1106" s="4">
        <f t="shared" si="184"/>
        <v>1.5599999999999998</v>
      </c>
      <c r="C1106" s="6">
        <f t="shared" si="185"/>
        <v>3.9176699883170634</v>
      </c>
      <c r="E1106" s="4">
        <v>1.56000000000002</v>
      </c>
      <c r="F1106" s="72">
        <f t="shared" si="186"/>
        <v>6.8722466960353303</v>
      </c>
      <c r="G1106" s="72">
        <f t="shared" si="187"/>
        <v>4.2773269769925042</v>
      </c>
      <c r="H1106" s="73">
        <f t="shared" si="181"/>
        <v>1.3879713338084562E-2</v>
      </c>
      <c r="I1106" s="73">
        <f t="shared" si="179"/>
        <v>1.387971333822172E-5</v>
      </c>
      <c r="J1106" s="73">
        <f t="shared" si="180"/>
        <v>1.3851050667911495E-5</v>
      </c>
      <c r="K1106" s="3">
        <f t="shared" si="182"/>
        <v>1.3865382003066607E-5</v>
      </c>
      <c r="L1106" s="79">
        <f t="shared" si="183"/>
        <v>9.9141036439044039E-2</v>
      </c>
    </row>
    <row r="1107" spans="1:12">
      <c r="A1107" s="4">
        <v>1.881</v>
      </c>
      <c r="B1107" s="4">
        <f t="shared" si="184"/>
        <v>1.5609999999999999</v>
      </c>
      <c r="C1107" s="6">
        <f t="shared" si="185"/>
        <v>3.9150594571482142</v>
      </c>
      <c r="E1107" s="4">
        <v>1.5610000000000299</v>
      </c>
      <c r="F1107" s="72">
        <f t="shared" si="186"/>
        <v>6.876651982378986</v>
      </c>
      <c r="G1107" s="72">
        <f t="shared" si="187"/>
        <v>4.2793941887369087</v>
      </c>
      <c r="H1107" s="73">
        <f t="shared" si="181"/>
        <v>1.385105066777462E-2</v>
      </c>
      <c r="I1107" s="73">
        <f t="shared" si="179"/>
        <v>1.3851050667637771E-5</v>
      </c>
      <c r="J1107" s="73">
        <f t="shared" si="180"/>
        <v>1.3822451690584472E-5</v>
      </c>
      <c r="K1107" s="3">
        <f t="shared" si="182"/>
        <v>1.3836751179111123E-5</v>
      </c>
      <c r="L1107" s="79">
        <f t="shared" si="183"/>
        <v>9.9154873190223147E-2</v>
      </c>
    </row>
    <row r="1108" spans="1:12">
      <c r="A1108" s="4">
        <v>1.8819999999999999</v>
      </c>
      <c r="B1108" s="4">
        <f t="shared" si="184"/>
        <v>1.5619999999999998</v>
      </c>
      <c r="C1108" s="6">
        <f t="shared" si="185"/>
        <v>3.912452002685642</v>
      </c>
      <c r="E1108" s="4">
        <v>1.56200000000002</v>
      </c>
      <c r="F1108" s="72">
        <f t="shared" si="186"/>
        <v>6.8810572687225546</v>
      </c>
      <c r="G1108" s="72">
        <f t="shared" si="187"/>
        <v>4.2814610747323547</v>
      </c>
      <c r="H1108" s="73">
        <f t="shared" si="181"/>
        <v>1.3822451690721039E-2</v>
      </c>
      <c r="I1108" s="73">
        <f t="shared" si="179"/>
        <v>1.382245169085763E-5</v>
      </c>
      <c r="J1108" s="73">
        <f t="shared" si="180"/>
        <v>1.3793916253351238E-5</v>
      </c>
      <c r="K1108" s="3">
        <f t="shared" si="182"/>
        <v>1.3808183972104434E-5</v>
      </c>
      <c r="L1108" s="79">
        <f t="shared" si="183"/>
        <v>9.9168681374195253E-2</v>
      </c>
    </row>
    <row r="1109" spans="1:12">
      <c r="A1109" s="4">
        <v>1.883</v>
      </c>
      <c r="B1109" s="4">
        <f t="shared" si="184"/>
        <v>1.5629999999999999</v>
      </c>
      <c r="C1109" s="6">
        <f t="shared" si="185"/>
        <v>3.9098476200054058</v>
      </c>
      <c r="E1109" s="4">
        <v>1.5630000000000299</v>
      </c>
      <c r="F1109" s="72">
        <f t="shared" si="186"/>
        <v>6.8854625550662112</v>
      </c>
      <c r="G1109" s="72">
        <f t="shared" si="187"/>
        <v>4.2835276352387543</v>
      </c>
      <c r="H1109" s="73">
        <f t="shared" si="181"/>
        <v>1.3793916253214928E-2</v>
      </c>
      <c r="I1109" s="73">
        <f t="shared" si="179"/>
        <v>1.3793916253216472E-5</v>
      </c>
      <c r="J1109" s="73">
        <f t="shared" si="180"/>
        <v>1.37654442019577E-5</v>
      </c>
      <c r="K1109" s="3">
        <f t="shared" si="182"/>
        <v>1.3779680227587085E-5</v>
      </c>
      <c r="L1109" s="79">
        <f t="shared" si="183"/>
        <v>9.9182461054422841E-2</v>
      </c>
    </row>
    <row r="1110" spans="1:12">
      <c r="A1110" s="4">
        <v>1.8839999999999999</v>
      </c>
      <c r="B1110" s="4">
        <f t="shared" si="184"/>
        <v>1.5639999999999998</v>
      </c>
      <c r="C1110" s="6">
        <f t="shared" si="185"/>
        <v>3.9072463041933894</v>
      </c>
      <c r="E1110" s="4">
        <v>1.56400000000003</v>
      </c>
      <c r="F1110" s="72">
        <f t="shared" si="186"/>
        <v>6.8898678414098233</v>
      </c>
      <c r="G1110" s="72">
        <f t="shared" si="187"/>
        <v>4.2855938705154974</v>
      </c>
      <c r="H1110" s="73">
        <f t="shared" si="181"/>
        <v>1.376544420195616E-2</v>
      </c>
      <c r="I1110" s="73">
        <f t="shared" si="179"/>
        <v>1.3765444201954644E-5</v>
      </c>
      <c r="J1110" s="73">
        <f t="shared" si="180"/>
        <v>1.3737035384047422E-5</v>
      </c>
      <c r="K1110" s="3">
        <f t="shared" si="182"/>
        <v>1.3751239793001032E-5</v>
      </c>
      <c r="L1110" s="79">
        <f t="shared" si="183"/>
        <v>9.9196212294215838E-2</v>
      </c>
    </row>
    <row r="1111" spans="1:12">
      <c r="A1111" s="4">
        <v>1.885</v>
      </c>
      <c r="B1111" s="4">
        <f t="shared" si="184"/>
        <v>1.5649999999999999</v>
      </c>
      <c r="C1111" s="6">
        <f t="shared" si="185"/>
        <v>3.9046480503452505</v>
      </c>
      <c r="E1111" s="4">
        <v>1.5650000000000299</v>
      </c>
      <c r="F1111" s="72">
        <f t="shared" si="186"/>
        <v>6.8942731277534355</v>
      </c>
      <c r="G1111" s="72">
        <f t="shared" si="187"/>
        <v>4.2876597808216879</v>
      </c>
      <c r="H1111" s="73">
        <f t="shared" si="181"/>
        <v>1.3737035384048935E-2</v>
      </c>
      <c r="I1111" s="73">
        <f t="shared" si="179"/>
        <v>1.3737035384050473E-5</v>
      </c>
      <c r="J1111" s="73">
        <f t="shared" si="180"/>
        <v>1.3708689647003611E-5</v>
      </c>
      <c r="K1111" s="3">
        <f t="shared" si="182"/>
        <v>1.3722862515527042E-5</v>
      </c>
      <c r="L1111" s="79">
        <f t="shared" si="183"/>
        <v>9.9209935156731363E-2</v>
      </c>
    </row>
    <row r="1112" spans="1:12">
      <c r="A1112" s="4">
        <v>1.8859999999999999</v>
      </c>
      <c r="B1112" s="4">
        <f t="shared" si="184"/>
        <v>1.5659999999999998</v>
      </c>
      <c r="C1112" s="6">
        <f t="shared" si="185"/>
        <v>3.9020528535664023</v>
      </c>
      <c r="E1112" s="4">
        <v>1.56600000000003</v>
      </c>
      <c r="F1112" s="72">
        <f t="shared" si="186"/>
        <v>6.8986784140970485</v>
      </c>
      <c r="G1112" s="72">
        <f t="shared" si="187"/>
        <v>4.289725366416036</v>
      </c>
      <c r="H1112" s="73">
        <f t="shared" si="181"/>
        <v>1.3708689647002077E-2</v>
      </c>
      <c r="I1112" s="73">
        <f t="shared" si="179"/>
        <v>1.3708689647000567E-5</v>
      </c>
      <c r="J1112" s="73">
        <f t="shared" si="180"/>
        <v>1.3680406838726051E-5</v>
      </c>
      <c r="K1112" s="3">
        <f t="shared" si="182"/>
        <v>1.369454824286331E-5</v>
      </c>
      <c r="L1112" s="79">
        <f t="shared" si="183"/>
        <v>9.9223629704974226E-2</v>
      </c>
    </row>
    <row r="1113" spans="1:12">
      <c r="A1113" s="4">
        <v>1.887</v>
      </c>
      <c r="B1113" s="4">
        <f t="shared" si="184"/>
        <v>1.5669999999999999</v>
      </c>
      <c r="C1113" s="6">
        <f t="shared" si="185"/>
        <v>3.8994607089719895</v>
      </c>
      <c r="E1113" s="4">
        <v>1.5670000000000299</v>
      </c>
      <c r="F1113" s="72">
        <f t="shared" si="186"/>
        <v>6.9030837004406607</v>
      </c>
      <c r="G1113" s="72">
        <f t="shared" si="187"/>
        <v>4.2917906275568809</v>
      </c>
      <c r="H1113" s="73">
        <f t="shared" si="181"/>
        <v>1.3680406838727557E-2</v>
      </c>
      <c r="I1113" s="73">
        <f t="shared" si="179"/>
        <v>1.3680406838729089E-5</v>
      </c>
      <c r="J1113" s="73">
        <f t="shared" si="180"/>
        <v>1.3652186807540852E-5</v>
      </c>
      <c r="K1113" s="3">
        <f t="shared" si="182"/>
        <v>1.366629682313497E-5</v>
      </c>
      <c r="L1113" s="79">
        <f t="shared" si="183"/>
        <v>9.9237296001797357E-2</v>
      </c>
    </row>
    <row r="1114" spans="1:12">
      <c r="A1114" s="4">
        <v>1.8879999999999999</v>
      </c>
      <c r="B1114" s="4">
        <f t="shared" si="184"/>
        <v>1.5679999999999998</v>
      </c>
      <c r="C1114" s="6">
        <f t="shared" si="185"/>
        <v>3.8968716116868656</v>
      </c>
      <c r="E1114" s="4">
        <v>1.56800000000003</v>
      </c>
      <c r="F1114" s="72">
        <f t="shared" si="186"/>
        <v>6.9074889867842728</v>
      </c>
      <c r="G1114" s="72">
        <f t="shared" si="187"/>
        <v>4.2938555645021914</v>
      </c>
      <c r="H1114" s="73">
        <f t="shared" si="181"/>
        <v>1.3652186807539324E-2</v>
      </c>
      <c r="I1114" s="73">
        <f t="shared" si="179"/>
        <v>1.365218680753782E-5</v>
      </c>
      <c r="J1114" s="73">
        <f t="shared" si="180"/>
        <v>1.3624029402150609E-5</v>
      </c>
      <c r="K1114" s="3">
        <f t="shared" si="182"/>
        <v>1.3638108104844215E-5</v>
      </c>
      <c r="L1114" s="79">
        <f t="shared" si="183"/>
        <v>9.9250934109902197E-2</v>
      </c>
    </row>
    <row r="1115" spans="1:12">
      <c r="A1115" s="4">
        <v>1.889</v>
      </c>
      <c r="B1115" s="4">
        <f t="shared" si="184"/>
        <v>1.569</v>
      </c>
      <c r="C1115" s="6">
        <f t="shared" si="185"/>
        <v>3.8942855568455692</v>
      </c>
      <c r="E1115" s="4">
        <v>1.5690000000000299</v>
      </c>
      <c r="F1115" s="72">
        <f t="shared" si="186"/>
        <v>6.911894273127885</v>
      </c>
      <c r="G1115" s="72">
        <f t="shared" si="187"/>
        <v>4.2959201775095668</v>
      </c>
      <c r="H1115" s="73">
        <f t="shared" si="181"/>
        <v>1.362402940215211E-2</v>
      </c>
      <c r="I1115" s="73">
        <f t="shared" si="179"/>
        <v>1.3624029402153635E-5</v>
      </c>
      <c r="J1115" s="73">
        <f t="shared" si="180"/>
        <v>1.359593447168178E-5</v>
      </c>
      <c r="K1115" s="3">
        <f t="shared" si="182"/>
        <v>1.3609981936917707E-5</v>
      </c>
      <c r="L1115" s="79">
        <f t="shared" si="183"/>
        <v>9.9264544091839116E-2</v>
      </c>
    </row>
    <row r="1116" spans="1:12">
      <c r="A1116" s="4">
        <v>1.89</v>
      </c>
      <c r="B1116" s="4">
        <f t="shared" si="184"/>
        <v>1.5699999999999998</v>
      </c>
      <c r="C1116" s="6">
        <f t="shared" si="185"/>
        <v>3.8917025395923046</v>
      </c>
      <c r="E1116" s="4">
        <v>1.57000000000003</v>
      </c>
      <c r="F1116" s="72">
        <f t="shared" si="186"/>
        <v>6.916299559471498</v>
      </c>
      <c r="G1116" s="72">
        <f t="shared" si="187"/>
        <v>4.2979844668362386</v>
      </c>
      <c r="H1116" s="73">
        <f t="shared" si="181"/>
        <v>1.3595934471680258E-2</v>
      </c>
      <c r="I1116" s="73">
        <f t="shared" si="179"/>
        <v>1.3595934471678761E-5</v>
      </c>
      <c r="J1116" s="73">
        <f t="shared" si="180"/>
        <v>1.3567901865635102E-5</v>
      </c>
      <c r="K1116" s="3">
        <f t="shared" si="182"/>
        <v>1.3581918168656932E-5</v>
      </c>
      <c r="L1116" s="79">
        <f t="shared" si="183"/>
        <v>9.9278126010007767E-2</v>
      </c>
    </row>
    <row r="1117" spans="1:12">
      <c r="A1117" s="4">
        <v>1.891</v>
      </c>
      <c r="B1117" s="4">
        <f t="shared" si="184"/>
        <v>1.571</v>
      </c>
      <c r="C1117" s="6">
        <f t="shared" si="185"/>
        <v>3.8891225550809114</v>
      </c>
      <c r="E1117" s="4">
        <v>1.5710000000000299</v>
      </c>
      <c r="F1117" s="72">
        <f t="shared" si="186"/>
        <v>6.9207048458151093</v>
      </c>
      <c r="G1117" s="72">
        <f t="shared" si="187"/>
        <v>4.300048432739068</v>
      </c>
      <c r="H1117" s="73">
        <f t="shared" si="181"/>
        <v>1.3567901865636597E-2</v>
      </c>
      <c r="I1117" s="73">
        <f t="shared" si="179"/>
        <v>1.3567901865638116E-5</v>
      </c>
      <c r="J1117" s="73">
        <f t="shared" si="180"/>
        <v>1.3539931433932706E-5</v>
      </c>
      <c r="K1117" s="3">
        <f t="shared" si="182"/>
        <v>1.3553916649785411E-5</v>
      </c>
      <c r="L1117" s="79">
        <f t="shared" si="183"/>
        <v>9.929167992665755E-2</v>
      </c>
    </row>
    <row r="1118" spans="1:12">
      <c r="A1118" s="4">
        <v>1.8919999999999999</v>
      </c>
      <c r="B1118" s="4">
        <f t="shared" si="184"/>
        <v>1.5719999999999998</v>
      </c>
      <c r="C1118" s="6">
        <f t="shared" si="185"/>
        <v>3.8865455984748483</v>
      </c>
      <c r="E1118" s="4">
        <v>1.57200000000003</v>
      </c>
      <c r="F1118" s="72">
        <f t="shared" si="186"/>
        <v>6.9251101321587223</v>
      </c>
      <c r="G1118" s="72">
        <f t="shared" si="187"/>
        <v>4.302112075474553</v>
      </c>
      <c r="H1118" s="73">
        <f t="shared" si="181"/>
        <v>1.3539931433931191E-2</v>
      </c>
      <c r="I1118" s="73">
        <f t="shared" si="179"/>
        <v>1.3539931433929701E-5</v>
      </c>
      <c r="J1118" s="73">
        <f t="shared" si="180"/>
        <v>1.3512023026868795E-5</v>
      </c>
      <c r="K1118" s="3">
        <f t="shared" si="182"/>
        <v>1.3525977230399248E-5</v>
      </c>
      <c r="L1118" s="79">
        <f t="shared" si="183"/>
        <v>9.9305205903887944E-2</v>
      </c>
    </row>
    <row r="1119" spans="1:12">
      <c r="A1119" s="4">
        <v>1.893</v>
      </c>
      <c r="B1119" s="4">
        <f t="shared" si="184"/>
        <v>1.573</v>
      </c>
      <c r="C1119" s="6">
        <f t="shared" si="185"/>
        <v>3.8839716649471661</v>
      </c>
      <c r="E1119" s="4">
        <v>1.5730000000000299</v>
      </c>
      <c r="F1119" s="72">
        <f t="shared" si="186"/>
        <v>6.9295154185023344</v>
      </c>
      <c r="G1119" s="72">
        <f t="shared" si="187"/>
        <v>4.3041753952988211</v>
      </c>
      <c r="H1119" s="73">
        <f t="shared" si="181"/>
        <v>1.3512023026870284E-2</v>
      </c>
      <c r="I1119" s="73">
        <f t="shared" si="179"/>
        <v>1.3512023026871795E-5</v>
      </c>
      <c r="J1119" s="73">
        <f t="shared" si="180"/>
        <v>1.3484176495156582E-5</v>
      </c>
      <c r="K1119" s="3">
        <f t="shared" si="182"/>
        <v>1.3498099761014189E-5</v>
      </c>
      <c r="L1119" s="79">
        <f t="shared" si="183"/>
        <v>9.9318704003648964E-2</v>
      </c>
    </row>
    <row r="1120" spans="1:12">
      <c r="A1120" s="4">
        <v>1.8939999999999999</v>
      </c>
      <c r="B1120" s="4">
        <f t="shared" si="184"/>
        <v>1.5739999999999998</v>
      </c>
      <c r="C1120" s="6">
        <f t="shared" si="185"/>
        <v>3.8814007496804885</v>
      </c>
      <c r="E1120" s="4">
        <v>1.57400000000003</v>
      </c>
      <c r="F1120" s="72">
        <f t="shared" si="186"/>
        <v>6.9339207048459475</v>
      </c>
      <c r="G1120" s="72">
        <f t="shared" si="187"/>
        <v>4.3062383924676357</v>
      </c>
      <c r="H1120" s="73">
        <f t="shared" si="181"/>
        <v>1.3484176495155074E-2</v>
      </c>
      <c r="I1120" s="73">
        <f t="shared" si="179"/>
        <v>1.3484176495153589E-5</v>
      </c>
      <c r="J1120" s="73">
        <f t="shared" si="180"/>
        <v>1.3456391689879073E-5</v>
      </c>
      <c r="K1120" s="3">
        <f t="shared" si="182"/>
        <v>1.3470284092516332E-5</v>
      </c>
      <c r="L1120" s="79">
        <f t="shared" si="183"/>
        <v>9.9332174287741479E-2</v>
      </c>
    </row>
    <row r="1121" spans="1:12">
      <c r="A1121" s="4">
        <v>1.895</v>
      </c>
      <c r="B1121" s="4">
        <f t="shared" si="184"/>
        <v>1.575</v>
      </c>
      <c r="C1121" s="6">
        <f t="shared" si="185"/>
        <v>3.8788328478669856</v>
      </c>
      <c r="E1121" s="4">
        <v>1.5750000000000299</v>
      </c>
      <c r="F1121" s="72">
        <f t="shared" si="186"/>
        <v>6.9383259911895587</v>
      </c>
      <c r="G1121" s="72">
        <f t="shared" si="187"/>
        <v>4.3083010672363971</v>
      </c>
      <c r="H1121" s="73">
        <f t="shared" si="181"/>
        <v>1.3456391689880555E-2</v>
      </c>
      <c r="I1121" s="73">
        <f t="shared" si="179"/>
        <v>1.3456391689882061E-5</v>
      </c>
      <c r="J1121" s="73">
        <f t="shared" si="180"/>
        <v>1.3428668462535934E-5</v>
      </c>
      <c r="K1121" s="3">
        <f t="shared" si="182"/>
        <v>1.3442530076208998E-5</v>
      </c>
      <c r="L1121" s="79">
        <f t="shared" si="183"/>
        <v>9.9345616817817686E-2</v>
      </c>
    </row>
    <row r="1122" spans="1:12">
      <c r="A1122" s="4">
        <v>1.8959999999999999</v>
      </c>
      <c r="B1122" s="4">
        <f t="shared" si="184"/>
        <v>1.5759999999999998</v>
      </c>
      <c r="C1122" s="6">
        <f t="shared" si="185"/>
        <v>3.8762679547083536</v>
      </c>
      <c r="E1122" s="4">
        <v>1.57600000000003</v>
      </c>
      <c r="F1122" s="72">
        <f t="shared" si="186"/>
        <v>6.9427312775331718</v>
      </c>
      <c r="G1122" s="72">
        <f t="shared" si="187"/>
        <v>4.3103634198601384</v>
      </c>
      <c r="H1122" s="73">
        <f t="shared" si="181"/>
        <v>1.342866846253443E-2</v>
      </c>
      <c r="I1122" s="73">
        <f t="shared" si="179"/>
        <v>1.3428668462532951E-5</v>
      </c>
      <c r="J1122" s="73">
        <f t="shared" si="180"/>
        <v>1.3401006664994446E-5</v>
      </c>
      <c r="K1122" s="3">
        <f t="shared" si="182"/>
        <v>1.3414837563763698E-5</v>
      </c>
      <c r="L1122" s="79">
        <f t="shared" si="183"/>
        <v>9.9359031655381444E-2</v>
      </c>
    </row>
    <row r="1123" spans="1:12">
      <c r="A1123" s="4">
        <v>1.897</v>
      </c>
      <c r="B1123" s="4">
        <f t="shared" si="184"/>
        <v>1.577</v>
      </c>
      <c r="C1123" s="6">
        <f t="shared" si="185"/>
        <v>3.8737060654157887</v>
      </c>
      <c r="E1123" s="4">
        <v>1.5770000000000299</v>
      </c>
      <c r="F1123" s="72">
        <f t="shared" si="186"/>
        <v>6.9471365638767839</v>
      </c>
      <c r="G1123" s="72">
        <f t="shared" si="187"/>
        <v>4.3124254505935298</v>
      </c>
      <c r="H1123" s="73">
        <f t="shared" si="181"/>
        <v>1.3401006664995921E-2</v>
      </c>
      <c r="I1123" s="73">
        <f t="shared" si="179"/>
        <v>1.3401006664997421E-5</v>
      </c>
      <c r="J1123" s="73">
        <f t="shared" si="180"/>
        <v>1.3373406149536121E-5</v>
      </c>
      <c r="K1123" s="3">
        <f t="shared" si="182"/>
        <v>1.3387206407266771E-5</v>
      </c>
      <c r="L1123" s="79">
        <f t="shared" si="183"/>
        <v>9.9372418861788714E-2</v>
      </c>
    </row>
    <row r="1124" spans="1:12">
      <c r="A1124" s="4">
        <v>1.8979999999999999</v>
      </c>
      <c r="B1124" s="4">
        <f t="shared" si="184"/>
        <v>1.5779999999999998</v>
      </c>
      <c r="C1124" s="6">
        <f t="shared" si="185"/>
        <v>3.8711471752099729</v>
      </c>
      <c r="E1124" s="4">
        <v>1.57800000000003</v>
      </c>
      <c r="F1124" s="72">
        <f t="shared" si="186"/>
        <v>6.9515418502203961</v>
      </c>
      <c r="G1124" s="72">
        <f t="shared" si="187"/>
        <v>4.3144871596908798</v>
      </c>
      <c r="H1124" s="73">
        <f t="shared" si="181"/>
        <v>1.3373406149534625E-2</v>
      </c>
      <c r="I1124" s="73">
        <f t="shared" si="179"/>
        <v>1.3373406149533153E-5</v>
      </c>
      <c r="J1124" s="73">
        <f t="shared" si="180"/>
        <v>1.334586676880789E-5</v>
      </c>
      <c r="K1124" s="3">
        <f t="shared" si="182"/>
        <v>1.3359636459170521E-5</v>
      </c>
      <c r="L1124" s="79">
        <f t="shared" si="183"/>
        <v>9.9385778498247881E-2</v>
      </c>
    </row>
    <row r="1125" spans="1:12">
      <c r="A1125" s="4">
        <v>1.899</v>
      </c>
      <c r="B1125" s="4">
        <f t="shared" si="184"/>
        <v>1.579</v>
      </c>
      <c r="C1125" s="6">
        <f t="shared" si="185"/>
        <v>3.8685912793210417</v>
      </c>
      <c r="E1125" s="4">
        <v>1.5790000000000299</v>
      </c>
      <c r="F1125" s="72">
        <f t="shared" si="186"/>
        <v>6.9559471365640082</v>
      </c>
      <c r="G1125" s="72">
        <f t="shared" si="187"/>
        <v>4.3165485474061365</v>
      </c>
      <c r="H1125" s="73">
        <f t="shared" si="181"/>
        <v>1.334586676880936E-2</v>
      </c>
      <c r="I1125" s="73">
        <f t="shared" si="179"/>
        <v>1.3345866768810853E-5</v>
      </c>
      <c r="J1125" s="73">
        <f t="shared" si="180"/>
        <v>1.3318388375868593E-5</v>
      </c>
      <c r="K1125" s="3">
        <f t="shared" si="182"/>
        <v>1.3332127572339723E-5</v>
      </c>
      <c r="L1125" s="79">
        <f t="shared" si="183"/>
        <v>9.9399110625820228E-2</v>
      </c>
    </row>
    <row r="1126" spans="1:12">
      <c r="A1126" s="4">
        <v>1.9</v>
      </c>
      <c r="B1126" s="4">
        <f t="shared" si="184"/>
        <v>1.5799999999999998</v>
      </c>
      <c r="C1126" s="6">
        <f t="shared" si="185"/>
        <v>3.866038372988565</v>
      </c>
      <c r="E1126" s="4">
        <v>1.58000000000003</v>
      </c>
      <c r="F1126" s="72">
        <f t="shared" si="186"/>
        <v>6.9603524229076212</v>
      </c>
      <c r="G1126" s="72">
        <f t="shared" si="187"/>
        <v>4.3186096139928836</v>
      </c>
      <c r="H1126" s="73">
        <f t="shared" si="181"/>
        <v>1.3318388375867104E-2</v>
      </c>
      <c r="I1126" s="73">
        <f t="shared" si="179"/>
        <v>1.3318388375865637E-5</v>
      </c>
      <c r="J1126" s="73">
        <f t="shared" si="180"/>
        <v>1.3290970824140328E-5</v>
      </c>
      <c r="K1126" s="3">
        <f t="shared" si="182"/>
        <v>1.3304679600002982E-5</v>
      </c>
      <c r="L1126" s="79">
        <f t="shared" si="183"/>
        <v>9.9412415305420235E-2</v>
      </c>
    </row>
    <row r="1127" spans="1:12">
      <c r="A1127" s="4">
        <v>1.901</v>
      </c>
      <c r="B1127" s="4">
        <f t="shared" si="184"/>
        <v>1.581</v>
      </c>
      <c r="C1127" s="6">
        <f t="shared" si="185"/>
        <v>3.8634884514615266</v>
      </c>
      <c r="E1127" s="4">
        <v>1.5810000000000299</v>
      </c>
      <c r="F1127" s="72">
        <f t="shared" si="186"/>
        <v>6.9647577092512334</v>
      </c>
      <c r="G1127" s="72">
        <f t="shared" si="187"/>
        <v>4.3206703597043461</v>
      </c>
      <c r="H1127" s="73">
        <f t="shared" si="181"/>
        <v>1.3290970824141792E-2</v>
      </c>
      <c r="I1127" s="73">
        <f t="shared" si="179"/>
        <v>1.3290970824143279E-5</v>
      </c>
      <c r="J1127" s="73">
        <f t="shared" si="180"/>
        <v>1.3263613967454702E-5</v>
      </c>
      <c r="K1127" s="3">
        <f t="shared" si="182"/>
        <v>1.3277292395798991E-5</v>
      </c>
      <c r="L1127" s="79">
        <f t="shared" si="183"/>
        <v>9.9425692597816029E-2</v>
      </c>
    </row>
    <row r="1128" spans="1:12">
      <c r="A1128" s="4">
        <v>1.9019999999999999</v>
      </c>
      <c r="B1128" s="4">
        <f t="shared" si="184"/>
        <v>1.5819999999999999</v>
      </c>
      <c r="C1128" s="6">
        <f t="shared" si="185"/>
        <v>3.8609415099983027</v>
      </c>
      <c r="E1128" s="4">
        <v>1.58200000000003</v>
      </c>
      <c r="F1128" s="72">
        <f t="shared" si="186"/>
        <v>6.9691629955948455</v>
      </c>
      <c r="G1128" s="72">
        <f t="shared" si="187"/>
        <v>4.3227307847933893</v>
      </c>
      <c r="H1128" s="73">
        <f t="shared" si="181"/>
        <v>1.3263613967453217E-2</v>
      </c>
      <c r="I1128" s="73">
        <f t="shared" si="179"/>
        <v>1.3263613967451756E-5</v>
      </c>
      <c r="J1128" s="73">
        <f t="shared" si="180"/>
        <v>1.3236317660004454E-5</v>
      </c>
      <c r="K1128" s="3">
        <f t="shared" si="182"/>
        <v>1.3249965813728104E-5</v>
      </c>
      <c r="L1128" s="79">
        <f t="shared" si="183"/>
        <v>9.9438942563629756E-2</v>
      </c>
    </row>
    <row r="1129" spans="1:12">
      <c r="A1129" s="4">
        <v>1.903</v>
      </c>
      <c r="B1129" s="4">
        <f t="shared" si="184"/>
        <v>1.583</v>
      </c>
      <c r="C1129" s="6">
        <f t="shared" si="185"/>
        <v>3.8583975438666349</v>
      </c>
      <c r="E1129" s="4">
        <v>1.5830000000000299</v>
      </c>
      <c r="F1129" s="72">
        <f t="shared" si="186"/>
        <v>6.9735682819384577</v>
      </c>
      <c r="G1129" s="72">
        <f t="shared" si="187"/>
        <v>4.3247908895125189</v>
      </c>
      <c r="H1129" s="73">
        <f t="shared" si="181"/>
        <v>1.3236317660005912E-2</v>
      </c>
      <c r="I1129" s="73">
        <f t="shared" si="179"/>
        <v>1.3236317660007394E-5</v>
      </c>
      <c r="J1129" s="73">
        <f t="shared" si="180"/>
        <v>1.320908175638949E-5</v>
      </c>
      <c r="K1129" s="3">
        <f t="shared" si="182"/>
        <v>1.3222699708198442E-5</v>
      </c>
      <c r="L1129" s="79">
        <f t="shared" si="183"/>
        <v>9.9452165263337958E-2</v>
      </c>
    </row>
    <row r="1130" spans="1:12">
      <c r="A1130" s="4">
        <v>1.9039999999999999</v>
      </c>
      <c r="B1130" s="4">
        <f t="shared" si="184"/>
        <v>1.5839999999999999</v>
      </c>
      <c r="C1130" s="6">
        <f t="shared" si="185"/>
        <v>3.8558565483436125</v>
      </c>
      <c r="E1130" s="4">
        <v>1.5840000000000301</v>
      </c>
      <c r="F1130" s="72">
        <f t="shared" si="186"/>
        <v>6.9779735682820707</v>
      </c>
      <c r="G1130" s="72">
        <f t="shared" si="187"/>
        <v>4.3268506741138832</v>
      </c>
      <c r="H1130" s="73">
        <f t="shared" si="181"/>
        <v>1.3209081756388012E-2</v>
      </c>
      <c r="I1130" s="73">
        <f t="shared" si="179"/>
        <v>1.3209081756386558E-5</v>
      </c>
      <c r="J1130" s="73">
        <f t="shared" si="180"/>
        <v>1.3181906111568735E-5</v>
      </c>
      <c r="K1130" s="3">
        <f t="shared" si="182"/>
        <v>1.3195493933977647E-5</v>
      </c>
      <c r="L1130" s="79">
        <f t="shared" si="183"/>
        <v>9.9465360757271942E-2</v>
      </c>
    </row>
    <row r="1131" spans="1:12">
      <c r="A1131" s="4">
        <v>1.905</v>
      </c>
      <c r="B1131" s="4">
        <f t="shared" si="184"/>
        <v>1.585</v>
      </c>
      <c r="C1131" s="6">
        <f t="shared" si="185"/>
        <v>3.853318518715644</v>
      </c>
      <c r="E1131" s="4">
        <v>1.5850000000000299</v>
      </c>
      <c r="F1131" s="72">
        <f t="shared" si="186"/>
        <v>6.982378854625682</v>
      </c>
      <c r="G1131" s="72">
        <f t="shared" si="187"/>
        <v>4.3289101388492703</v>
      </c>
      <c r="H1131" s="73">
        <f t="shared" si="181"/>
        <v>1.3181906111570187E-2</v>
      </c>
      <c r="I1131" s="73">
        <f t="shared" si="179"/>
        <v>1.3181906111571662E-5</v>
      </c>
      <c r="J1131" s="73">
        <f t="shared" si="180"/>
        <v>1.3154790580905903E-5</v>
      </c>
      <c r="K1131" s="3">
        <f t="shared" si="182"/>
        <v>1.3168348346238783E-5</v>
      </c>
      <c r="L1131" s="79">
        <f t="shared" si="183"/>
        <v>9.9478529105618177E-2</v>
      </c>
    </row>
    <row r="1132" spans="1:12">
      <c r="A1132" s="4">
        <v>1.9059999999999999</v>
      </c>
      <c r="B1132" s="4">
        <f t="shared" si="184"/>
        <v>1.5859999999999999</v>
      </c>
      <c r="C1132" s="6">
        <f t="shared" si="185"/>
        <v>3.8507834502784482</v>
      </c>
      <c r="E1132" s="4">
        <v>1.5860000000000301</v>
      </c>
      <c r="F1132" s="72">
        <f t="shared" si="186"/>
        <v>6.986784140969295</v>
      </c>
      <c r="G1132" s="72">
        <f t="shared" si="187"/>
        <v>4.3309692839701164</v>
      </c>
      <c r="H1132" s="73">
        <f t="shared" si="181"/>
        <v>1.315479058090443E-2</v>
      </c>
      <c r="I1132" s="73">
        <f t="shared" si="179"/>
        <v>1.3154790580902982E-5</v>
      </c>
      <c r="J1132" s="73">
        <f t="shared" si="180"/>
        <v>1.312773502012161E-5</v>
      </c>
      <c r="K1132" s="3">
        <f t="shared" si="182"/>
        <v>1.3141262800512297E-5</v>
      </c>
      <c r="L1132" s="79">
        <f t="shared" si="183"/>
        <v>9.9491670368418689E-2</v>
      </c>
    </row>
    <row r="1133" spans="1:12">
      <c r="A1133" s="4">
        <v>1.907</v>
      </c>
      <c r="B1133" s="4">
        <f t="shared" si="184"/>
        <v>1.587</v>
      </c>
      <c r="C1133" s="6">
        <f t="shared" si="185"/>
        <v>3.8482513383370165</v>
      </c>
      <c r="E1133" s="4">
        <v>1.5870000000000299</v>
      </c>
      <c r="F1133" s="72">
        <f t="shared" si="186"/>
        <v>6.9911894273129072</v>
      </c>
      <c r="G1133" s="72">
        <f t="shared" si="187"/>
        <v>4.3330281097274979</v>
      </c>
      <c r="H1133" s="73">
        <f t="shared" si="181"/>
        <v>1.3127735020123056E-2</v>
      </c>
      <c r="I1133" s="73">
        <f t="shared" si="179"/>
        <v>1.3127735020124524E-5</v>
      </c>
      <c r="J1133" s="73">
        <f t="shared" si="180"/>
        <v>1.3100739285338998E-5</v>
      </c>
      <c r="K1133" s="3">
        <f t="shared" si="182"/>
        <v>1.3114237152731762E-5</v>
      </c>
      <c r="L1133" s="79">
        <f t="shared" si="183"/>
        <v>9.9504784605571425E-2</v>
      </c>
    </row>
    <row r="1134" spans="1:12">
      <c r="A1134" s="4">
        <v>1.9079999999999999</v>
      </c>
      <c r="B1134" s="4">
        <f t="shared" si="184"/>
        <v>1.5879999999999999</v>
      </c>
      <c r="C1134" s="6">
        <f t="shared" si="185"/>
        <v>3.8457221782056004</v>
      </c>
      <c r="E1134" s="4">
        <v>1.5880000000000301</v>
      </c>
      <c r="F1134" s="72">
        <f t="shared" si="186"/>
        <v>6.9955947136565202</v>
      </c>
      <c r="G1134" s="72">
        <f t="shared" si="187"/>
        <v>4.3350866163721378</v>
      </c>
      <c r="H1134" s="73">
        <f t="shared" si="181"/>
        <v>1.3100739285337532E-2</v>
      </c>
      <c r="I1134" s="73">
        <f t="shared" si="179"/>
        <v>1.3100739285336089E-5</v>
      </c>
      <c r="J1134" s="73">
        <f t="shared" si="180"/>
        <v>1.3073803233035999E-5</v>
      </c>
      <c r="K1134" s="3">
        <f t="shared" si="182"/>
        <v>1.3087271259186044E-5</v>
      </c>
      <c r="L1134" s="79">
        <f t="shared" si="183"/>
        <v>9.9517871876830616E-2</v>
      </c>
    </row>
    <row r="1135" spans="1:12">
      <c r="A1135" s="4">
        <v>1.909</v>
      </c>
      <c r="B1135" s="4">
        <f t="shared" si="184"/>
        <v>1.589</v>
      </c>
      <c r="C1135" s="6">
        <f t="shared" si="185"/>
        <v>3.8431959652076837</v>
      </c>
      <c r="E1135" s="4">
        <v>1.5890000000000299</v>
      </c>
      <c r="F1135" s="72">
        <f t="shared" si="186"/>
        <v>7.0000000000001315</v>
      </c>
      <c r="G1135" s="72">
        <f t="shared" si="187"/>
        <v>4.3371448041544012</v>
      </c>
      <c r="H1135" s="73">
        <f t="shared" si="181"/>
        <v>1.3073803233037438E-2</v>
      </c>
      <c r="I1135" s="73">
        <f t="shared" si="179"/>
        <v>1.3073803233038901E-5</v>
      </c>
      <c r="J1135" s="73">
        <f t="shared" si="180"/>
        <v>1.3046926720090715E-5</v>
      </c>
      <c r="K1135" s="3">
        <f t="shared" si="182"/>
        <v>1.3060364976564808E-5</v>
      </c>
      <c r="L1135" s="79">
        <f t="shared" si="183"/>
        <v>9.9530932241807174E-2</v>
      </c>
    </row>
    <row r="1136" spans="1:12">
      <c r="A1136" s="4">
        <v>1.91</v>
      </c>
      <c r="B1136" s="4">
        <f t="shared" si="184"/>
        <v>1.5899999999999999</v>
      </c>
      <c r="C1136" s="6">
        <f t="shared" si="185"/>
        <v>3.8406726946759728</v>
      </c>
      <c r="E1136" s="4">
        <v>1.5900000000000301</v>
      </c>
      <c r="F1136" s="72">
        <f t="shared" si="186"/>
        <v>7.0044052863437445</v>
      </c>
      <c r="G1136" s="72">
        <f t="shared" si="187"/>
        <v>4.339202673324305</v>
      </c>
      <c r="H1136" s="73">
        <f t="shared" si="181"/>
        <v>1.3046926720089254E-2</v>
      </c>
      <c r="I1136" s="73">
        <f t="shared" si="179"/>
        <v>1.3046926720087818E-5</v>
      </c>
      <c r="J1136" s="73">
        <f t="shared" si="180"/>
        <v>1.3020109603733959E-5</v>
      </c>
      <c r="K1136" s="3">
        <f t="shared" si="182"/>
        <v>1.3033518161910889E-5</v>
      </c>
      <c r="L1136" s="79">
        <f t="shared" si="183"/>
        <v>9.9543965759969086E-2</v>
      </c>
    </row>
    <row r="1137" spans="1:12">
      <c r="A1137" s="4">
        <v>1.911</v>
      </c>
      <c r="B1137" s="4">
        <f t="shared" si="184"/>
        <v>1.591</v>
      </c>
      <c r="C1137" s="6">
        <f t="shared" si="185"/>
        <v>3.8381523619523574</v>
      </c>
      <c r="E1137" s="4">
        <v>1.5910000000000299</v>
      </c>
      <c r="F1137" s="72">
        <f t="shared" si="186"/>
        <v>7.0088105726873566</v>
      </c>
      <c r="G1137" s="72">
        <f t="shared" si="187"/>
        <v>4.341260224131509</v>
      </c>
      <c r="H1137" s="73">
        <f t="shared" si="181"/>
        <v>1.3020109603735392E-2</v>
      </c>
      <c r="I1137" s="73">
        <f t="shared" si="179"/>
        <v>1.3020109603736849E-5</v>
      </c>
      <c r="J1137" s="73">
        <f t="shared" si="180"/>
        <v>1.2993351741594517E-5</v>
      </c>
      <c r="K1137" s="3">
        <f t="shared" si="182"/>
        <v>1.3006730672665683E-5</v>
      </c>
      <c r="L1137" s="79">
        <f t="shared" si="183"/>
        <v>9.9556972490641757E-2</v>
      </c>
    </row>
    <row r="1138" spans="1:12">
      <c r="A1138" s="4">
        <v>1.9119999999999999</v>
      </c>
      <c r="B1138" s="4">
        <f t="shared" si="184"/>
        <v>1.5919999999999999</v>
      </c>
      <c r="C1138" s="6">
        <f t="shared" si="185"/>
        <v>3.8356349623879016</v>
      </c>
      <c r="E1138" s="4">
        <v>1.5920000000000301</v>
      </c>
      <c r="F1138" s="72">
        <f t="shared" si="186"/>
        <v>7.0132158590309688</v>
      </c>
      <c r="G1138" s="72">
        <f t="shared" si="187"/>
        <v>4.3433174568253197</v>
      </c>
      <c r="H1138" s="73">
        <f t="shared" si="181"/>
        <v>1.2993351741593063E-2</v>
      </c>
      <c r="I1138" s="73">
        <f t="shared" si="179"/>
        <v>1.2993351741591632E-5</v>
      </c>
      <c r="J1138" s="73">
        <f t="shared" si="180"/>
        <v>1.2966652991651718E-5</v>
      </c>
      <c r="K1138" s="3">
        <f t="shared" si="182"/>
        <v>1.2980002366621675E-5</v>
      </c>
      <c r="L1138" s="79">
        <f t="shared" si="183"/>
        <v>9.9569952493008373E-2</v>
      </c>
    </row>
    <row r="1139" spans="1:12">
      <c r="A1139" s="4">
        <v>1.913</v>
      </c>
      <c r="B1139" s="4">
        <f t="shared" si="184"/>
        <v>1.593</v>
      </c>
      <c r="C1139" s="6">
        <f t="shared" si="185"/>
        <v>3.8331204913428172</v>
      </c>
      <c r="E1139" s="4">
        <v>1.5930000000000299</v>
      </c>
      <c r="F1139" s="72">
        <f t="shared" si="186"/>
        <v>7.0176211453745809</v>
      </c>
      <c r="G1139" s="72">
        <f t="shared" si="187"/>
        <v>4.3453743716546942</v>
      </c>
      <c r="H1139" s="73">
        <f t="shared" si="181"/>
        <v>1.2966652991653147E-2</v>
      </c>
      <c r="I1139" s="73">
        <f t="shared" ref="I1139:I1202" si="188">(E1140-E1139)*H1139</f>
        <v>1.2966652991654598E-5</v>
      </c>
      <c r="J1139" s="73">
        <f t="shared" si="180"/>
        <v>1.2940013212280579E-5</v>
      </c>
      <c r="K1139" s="3">
        <f t="shared" si="182"/>
        <v>1.2953333101967588E-5</v>
      </c>
      <c r="L1139" s="79">
        <f t="shared" si="183"/>
        <v>9.9582905826110346E-2</v>
      </c>
    </row>
    <row r="1140" spans="1:12">
      <c r="A1140" s="4">
        <v>1.9139999999999999</v>
      </c>
      <c r="B1140" s="4">
        <f t="shared" si="184"/>
        <v>1.5939999999999999</v>
      </c>
      <c r="C1140" s="6">
        <f t="shared" si="185"/>
        <v>3.8306089441864457</v>
      </c>
      <c r="E1140" s="4">
        <v>1.5940000000000301</v>
      </c>
      <c r="F1140" s="72">
        <f t="shared" si="186"/>
        <v>7.022026431718194</v>
      </c>
      <c r="G1140" s="72">
        <f t="shared" si="187"/>
        <v>4.34743096886824</v>
      </c>
      <c r="H1140" s="73">
        <f t="shared" si="181"/>
        <v>1.294001321227913E-2</v>
      </c>
      <c r="I1140" s="73">
        <f t="shared" si="188"/>
        <v>1.2940013212277706E-5</v>
      </c>
      <c r="J1140" s="73">
        <f t="shared" si="180"/>
        <v>1.2913432262204673E-5</v>
      </c>
      <c r="K1140" s="3">
        <f t="shared" si="182"/>
        <v>1.292672273724119E-5</v>
      </c>
      <c r="L1140" s="79">
        <f t="shared" si="183"/>
        <v>9.9595832548847588E-2</v>
      </c>
    </row>
    <row r="1141" spans="1:12">
      <c r="A1141" s="4">
        <v>1.915</v>
      </c>
      <c r="B1141" s="4">
        <f t="shared" si="184"/>
        <v>1.595</v>
      </c>
      <c r="C1141" s="6">
        <f t="shared" si="185"/>
        <v>3.8281003162972311</v>
      </c>
      <c r="E1141" s="4">
        <v>1.5950000000000299</v>
      </c>
      <c r="F1141" s="72">
        <f t="shared" si="186"/>
        <v>7.0264317180618061</v>
      </c>
      <c r="G1141" s="72">
        <f t="shared" si="187"/>
        <v>4.3494872487142091</v>
      </c>
      <c r="H1141" s="73">
        <f t="shared" si="181"/>
        <v>1.2913432262206096E-2</v>
      </c>
      <c r="I1141" s="73">
        <f t="shared" si="188"/>
        <v>1.2913432262207541E-5</v>
      </c>
      <c r="J1141" s="73">
        <f t="shared" si="180"/>
        <v>1.2886910000540962E-5</v>
      </c>
      <c r="K1141" s="3">
        <f t="shared" si="182"/>
        <v>1.2900171131374251E-5</v>
      </c>
      <c r="L1141" s="79">
        <f t="shared" si="183"/>
        <v>9.9608732719978957E-2</v>
      </c>
    </row>
    <row r="1142" spans="1:12">
      <c r="A1142" s="4">
        <v>1.9159999999999999</v>
      </c>
      <c r="B1142" s="4">
        <f t="shared" si="184"/>
        <v>1.5959999999999999</v>
      </c>
      <c r="C1142" s="6">
        <f t="shared" si="185"/>
        <v>3.825594603062703</v>
      </c>
      <c r="E1142" s="4">
        <v>1.5960000000000301</v>
      </c>
      <c r="F1142" s="72">
        <f t="shared" si="186"/>
        <v>7.0308370044054183</v>
      </c>
      <c r="G1142" s="72">
        <f t="shared" si="187"/>
        <v>4.3515432114405099</v>
      </c>
      <c r="H1142" s="73">
        <f t="shared" si="181"/>
        <v>1.288691000053952E-2</v>
      </c>
      <c r="I1142" s="73">
        <f t="shared" si="188"/>
        <v>1.2886910000538101E-5</v>
      </c>
      <c r="J1142" s="73">
        <f t="shared" si="180"/>
        <v>1.2860446286752905E-5</v>
      </c>
      <c r="K1142" s="3">
        <f t="shared" si="182"/>
        <v>1.2873678143645504E-5</v>
      </c>
      <c r="L1142" s="79">
        <f t="shared" si="183"/>
        <v>9.9621606398122606E-2</v>
      </c>
    </row>
    <row r="1143" spans="1:12">
      <c r="A1143" s="4">
        <v>1.917</v>
      </c>
      <c r="B1143" s="4">
        <f t="shared" si="184"/>
        <v>1.597</v>
      </c>
      <c r="C1143" s="6">
        <f t="shared" si="185"/>
        <v>3.8230917998794514</v>
      </c>
      <c r="E1143" s="4">
        <v>1.59700000000003</v>
      </c>
      <c r="F1143" s="72">
        <f t="shared" si="186"/>
        <v>7.0352422907490304</v>
      </c>
      <c r="G1143" s="72">
        <f t="shared" si="187"/>
        <v>4.3535988572946973</v>
      </c>
      <c r="H1143" s="73">
        <f t="shared" si="181"/>
        <v>1.2860446286754321E-2</v>
      </c>
      <c r="I1143" s="73">
        <f t="shared" si="188"/>
        <v>1.2860446286755761E-5</v>
      </c>
      <c r="J1143" s="73">
        <f t="shared" si="180"/>
        <v>1.2834040980695116E-5</v>
      </c>
      <c r="K1143" s="3">
        <f t="shared" si="182"/>
        <v>1.2847243633725439E-5</v>
      </c>
      <c r="L1143" s="79">
        <f t="shared" si="183"/>
        <v>9.9634453641756326E-2</v>
      </c>
    </row>
    <row r="1144" spans="1:12">
      <c r="A1144" s="4">
        <v>1.9179999999999999</v>
      </c>
      <c r="B1144" s="4">
        <f t="shared" si="184"/>
        <v>1.5979999999999999</v>
      </c>
      <c r="C1144" s="6">
        <f t="shared" si="185"/>
        <v>3.8205919021531138</v>
      </c>
      <c r="E1144" s="4">
        <v>1.5980000000000301</v>
      </c>
      <c r="F1144" s="72">
        <f t="shared" si="186"/>
        <v>7.0396475770926434</v>
      </c>
      <c r="G1144" s="72">
        <f t="shared" si="187"/>
        <v>4.3556541865239824</v>
      </c>
      <c r="H1144" s="73">
        <f t="shared" si="181"/>
        <v>1.283404098069368E-2</v>
      </c>
      <c r="I1144" s="73">
        <f t="shared" si="188"/>
        <v>1.2834040980692267E-5</v>
      </c>
      <c r="J1144" s="73">
        <f t="shared" si="180"/>
        <v>1.2807693942566688E-5</v>
      </c>
      <c r="K1144" s="3">
        <f t="shared" si="182"/>
        <v>1.2820867461629478E-5</v>
      </c>
      <c r="L1144" s="79">
        <f t="shared" si="183"/>
        <v>9.9647274509217953E-2</v>
      </c>
    </row>
    <row r="1145" spans="1:12">
      <c r="A1145" s="4">
        <v>1.919</v>
      </c>
      <c r="B1145" s="4">
        <f t="shared" si="184"/>
        <v>1.599</v>
      </c>
      <c r="C1145" s="6">
        <f t="shared" si="185"/>
        <v>3.8180949052983424</v>
      </c>
      <c r="E1145" s="4">
        <v>1.59900000000003</v>
      </c>
      <c r="F1145" s="72">
        <f t="shared" si="186"/>
        <v>7.0440528634362547</v>
      </c>
      <c r="G1145" s="72">
        <f t="shared" si="187"/>
        <v>4.3577091993752237</v>
      </c>
      <c r="H1145" s="73">
        <f t="shared" si="181"/>
        <v>1.2807693942568098E-2</v>
      </c>
      <c r="I1145" s="73">
        <f t="shared" si="188"/>
        <v>1.2807693942569531E-5</v>
      </c>
      <c r="J1145" s="73">
        <f t="shared" si="180"/>
        <v>1.2781405032955634E-5</v>
      </c>
      <c r="K1145" s="3">
        <f t="shared" si="182"/>
        <v>1.2794549487762583E-5</v>
      </c>
      <c r="L1145" s="79">
        <f t="shared" si="183"/>
        <v>9.9660069058705711E-2</v>
      </c>
    </row>
    <row r="1146" spans="1:12">
      <c r="A1146" s="4">
        <v>1.92</v>
      </c>
      <c r="B1146" s="4">
        <f t="shared" si="184"/>
        <v>1.5999999999999999</v>
      </c>
      <c r="C1146" s="6">
        <f t="shared" si="185"/>
        <v>3.8156008047387902</v>
      </c>
      <c r="E1146" s="4">
        <v>1.6000000000000301</v>
      </c>
      <c r="F1146" s="72">
        <f t="shared" si="186"/>
        <v>7.0484581497798677</v>
      </c>
      <c r="G1146" s="72">
        <f t="shared" si="187"/>
        <v>4.3597638960949379</v>
      </c>
      <c r="H1146" s="73">
        <f t="shared" si="181"/>
        <v>1.2781405032954204E-2</v>
      </c>
      <c r="I1146" s="73">
        <f t="shared" si="188"/>
        <v>1.2781405032952797E-5</v>
      </c>
      <c r="J1146" s="73">
        <f t="shared" si="180"/>
        <v>1.2755174112792401E-5</v>
      </c>
      <c r="K1146" s="3">
        <f t="shared" si="182"/>
        <v>1.2768289572872598E-5</v>
      </c>
      <c r="L1146" s="79">
        <f t="shared" si="183"/>
        <v>9.9672837348278587E-2</v>
      </c>
    </row>
    <row r="1147" spans="1:12">
      <c r="A1147" s="4">
        <v>1.921</v>
      </c>
      <c r="B1147" s="4">
        <f t="shared" si="184"/>
        <v>1.601</v>
      </c>
      <c r="C1147" s="6">
        <f t="shared" si="185"/>
        <v>3.8131095959070858</v>
      </c>
      <c r="E1147" s="4">
        <v>1.60100000000003</v>
      </c>
      <c r="F1147" s="72">
        <f t="shared" si="186"/>
        <v>7.0528634361234799</v>
      </c>
      <c r="G1147" s="72">
        <f t="shared" si="187"/>
        <v>4.3618182769292915</v>
      </c>
      <c r="H1147" s="73">
        <f t="shared" si="181"/>
        <v>1.2755174112793807E-2</v>
      </c>
      <c r="I1147" s="73">
        <f t="shared" si="188"/>
        <v>1.2755174112795234E-5</v>
      </c>
      <c r="J1147" s="73">
        <f t="shared" ref="J1147:J1210" si="189">(E1148-E1147)*H1148</f>
        <v>1.2729001043394154E-5</v>
      </c>
      <c r="K1147" s="3">
        <f t="shared" si="182"/>
        <v>1.2742087578094693E-5</v>
      </c>
      <c r="L1147" s="79">
        <f t="shared" si="183"/>
        <v>9.968557943585668E-2</v>
      </c>
    </row>
    <row r="1148" spans="1:12">
      <c r="A1148" s="4">
        <v>1.9219999999999999</v>
      </c>
      <c r="B1148" s="4">
        <f t="shared" si="184"/>
        <v>1.6019999999999999</v>
      </c>
      <c r="C1148" s="6">
        <f t="shared" si="185"/>
        <v>3.8106212742448191</v>
      </c>
      <c r="E1148" s="4">
        <v>1.6020000000000301</v>
      </c>
      <c r="F1148" s="72">
        <f t="shared" si="186"/>
        <v>7.0572687224670929</v>
      </c>
      <c r="G1148" s="72">
        <f t="shared" si="187"/>
        <v>4.3638723421241101</v>
      </c>
      <c r="H1148" s="73">
        <f t="shared" ref="H1148:H1211" si="190">EXP(-G1148)</f>
        <v>1.2729001043392729E-2</v>
      </c>
      <c r="I1148" s="73">
        <f t="shared" si="188"/>
        <v>1.2729001043391327E-5</v>
      </c>
      <c r="J1148" s="73">
        <f t="shared" si="189"/>
        <v>1.2702885686418479E-5</v>
      </c>
      <c r="K1148" s="3">
        <f t="shared" ref="K1148:K1211" si="191">(I1148+J1148)/2</f>
        <v>1.2715943364904903E-5</v>
      </c>
      <c r="L1148" s="79">
        <f t="shared" si="183"/>
        <v>9.9698295379221591E-2</v>
      </c>
    </row>
    <row r="1149" spans="1:12">
      <c r="A1149" s="4">
        <v>1.923</v>
      </c>
      <c r="B1149" s="4">
        <f t="shared" si="184"/>
        <v>1.603</v>
      </c>
      <c r="C1149" s="6">
        <f t="shared" si="185"/>
        <v>3.8081358352025103</v>
      </c>
      <c r="E1149" s="4">
        <v>1.60300000000003</v>
      </c>
      <c r="F1149" s="72">
        <f t="shared" si="186"/>
        <v>7.0616740088107042</v>
      </c>
      <c r="G1149" s="72">
        <f t="shared" si="187"/>
        <v>4.3659260919248704</v>
      </c>
      <c r="H1149" s="73">
        <f t="shared" si="190"/>
        <v>1.2702885686419878E-2</v>
      </c>
      <c r="I1149" s="73">
        <f t="shared" si="188"/>
        <v>1.27028856864213E-5</v>
      </c>
      <c r="J1149" s="73">
        <f t="shared" si="189"/>
        <v>1.2676827903907502E-5</v>
      </c>
      <c r="K1149" s="3">
        <f t="shared" si="191"/>
        <v>1.2689856795164402E-5</v>
      </c>
      <c r="L1149" s="79">
        <f t="shared" ref="L1149:L1212" si="192">K1149+L1148</f>
        <v>9.971098523601675E-2</v>
      </c>
    </row>
    <row r="1150" spans="1:12">
      <c r="A1150" s="4">
        <v>1.9239999999999999</v>
      </c>
      <c r="B1150" s="4">
        <f t="shared" si="184"/>
        <v>1.6039999999999999</v>
      </c>
      <c r="C1150" s="6">
        <f t="shared" si="185"/>
        <v>3.8056532742395985</v>
      </c>
      <c r="E1150" s="4">
        <v>1.6040000000000301</v>
      </c>
      <c r="F1150" s="72">
        <f t="shared" si="186"/>
        <v>7.0660792951543172</v>
      </c>
      <c r="G1150" s="72">
        <f t="shared" si="187"/>
        <v>4.3679795265767085</v>
      </c>
      <c r="H1150" s="73">
        <f t="shared" si="190"/>
        <v>1.2676827903906084E-2</v>
      </c>
      <c r="I1150" s="73">
        <f t="shared" si="188"/>
        <v>1.2676827903904687E-5</v>
      </c>
      <c r="J1150" s="73">
        <f t="shared" si="189"/>
        <v>1.2650827558241756E-5</v>
      </c>
      <c r="K1150" s="3">
        <f t="shared" si="191"/>
        <v>1.2663827731073221E-5</v>
      </c>
      <c r="L1150" s="79">
        <f t="shared" si="192"/>
        <v>9.9723649063747824E-2</v>
      </c>
    </row>
    <row r="1151" spans="1:12">
      <c r="A1151" s="4">
        <v>1.925</v>
      </c>
      <c r="B1151" s="4">
        <f t="shared" si="184"/>
        <v>1.605</v>
      </c>
      <c r="C1151" s="6">
        <f t="shared" si="185"/>
        <v>3.8031735868244105</v>
      </c>
      <c r="E1151" s="4">
        <v>1.60500000000003</v>
      </c>
      <c r="F1151" s="72">
        <f t="shared" si="186"/>
        <v>7.0704845814979294</v>
      </c>
      <c r="G1151" s="72">
        <f t="shared" si="187"/>
        <v>4.3700326463244137</v>
      </c>
      <c r="H1151" s="73">
        <f t="shared" si="190"/>
        <v>1.265082755824315E-2</v>
      </c>
      <c r="I1151" s="73">
        <f t="shared" si="188"/>
        <v>1.2650827558244565E-5</v>
      </c>
      <c r="J1151" s="73">
        <f t="shared" si="189"/>
        <v>1.2624884512184116E-5</v>
      </c>
      <c r="K1151" s="3">
        <f t="shared" si="191"/>
        <v>1.263785603521434E-5</v>
      </c>
      <c r="L1151" s="79">
        <f t="shared" si="192"/>
        <v>9.9736286919783035E-2</v>
      </c>
    </row>
    <row r="1152" spans="1:12">
      <c r="A1152" s="4">
        <v>1.9259999999999999</v>
      </c>
      <c r="B1152" s="4">
        <f t="shared" si="184"/>
        <v>1.6059999999999999</v>
      </c>
      <c r="C1152" s="6">
        <f t="shared" si="185"/>
        <v>3.8006967684341557</v>
      </c>
      <c r="E1152" s="4">
        <v>1.6060000000000301</v>
      </c>
      <c r="F1152" s="72">
        <f t="shared" si="186"/>
        <v>7.0748898678415415</v>
      </c>
      <c r="G1152" s="72">
        <f t="shared" si="187"/>
        <v>4.3720854514124374</v>
      </c>
      <c r="H1152" s="73">
        <f t="shared" si="190"/>
        <v>1.2624884512182704E-2</v>
      </c>
      <c r="I1152" s="73">
        <f t="shared" si="188"/>
        <v>1.2624884512181314E-5</v>
      </c>
      <c r="J1152" s="73">
        <f t="shared" si="189"/>
        <v>1.2598998628833888E-5</v>
      </c>
      <c r="K1152" s="3">
        <f t="shared" si="191"/>
        <v>1.2611941570507601E-5</v>
      </c>
      <c r="L1152" s="79">
        <f t="shared" si="192"/>
        <v>9.9748898861353547E-2</v>
      </c>
    </row>
    <row r="1153" spans="1:12">
      <c r="A1153" s="4">
        <v>1.927</v>
      </c>
      <c r="B1153" s="4">
        <f t="shared" si="184"/>
        <v>1.607</v>
      </c>
      <c r="C1153" s="6">
        <f t="shared" si="185"/>
        <v>3.7982228145548849</v>
      </c>
      <c r="E1153" s="4">
        <v>1.60700000000003</v>
      </c>
      <c r="F1153" s="72">
        <f t="shared" si="186"/>
        <v>7.0792951541851536</v>
      </c>
      <c r="G1153" s="72">
        <f t="shared" si="187"/>
        <v>4.3741379420848849</v>
      </c>
      <c r="H1153" s="73">
        <f t="shared" si="190"/>
        <v>1.2598998628835276E-2</v>
      </c>
      <c r="I1153" s="73">
        <f t="shared" si="188"/>
        <v>1.2598998628836686E-5</v>
      </c>
      <c r="J1153" s="73">
        <f t="shared" si="189"/>
        <v>1.2573169771670559E-5</v>
      </c>
      <c r="K1153" s="3">
        <f t="shared" si="191"/>
        <v>1.2586084200253623E-5</v>
      </c>
      <c r="L1153" s="79">
        <f t="shared" si="192"/>
        <v>9.9761484945553799E-2</v>
      </c>
    </row>
    <row r="1154" spans="1:12">
      <c r="A1154" s="4">
        <v>1.9279999999999999</v>
      </c>
      <c r="B1154" s="4">
        <f t="shared" si="184"/>
        <v>1.6079999999999999</v>
      </c>
      <c r="C1154" s="6">
        <f t="shared" si="185"/>
        <v>3.7957517206814853</v>
      </c>
      <c r="E1154" s="4">
        <v>1.6080000000000301</v>
      </c>
      <c r="F1154" s="72">
        <f t="shared" si="186"/>
        <v>7.0837004405287667</v>
      </c>
      <c r="G1154" s="72">
        <f t="shared" si="187"/>
        <v>4.3761901185855239</v>
      </c>
      <c r="H1154" s="73">
        <f t="shared" si="190"/>
        <v>1.2573169771669153E-2</v>
      </c>
      <c r="I1154" s="73">
        <f t="shared" si="188"/>
        <v>1.2573169771667768E-5</v>
      </c>
      <c r="J1154" s="73">
        <f t="shared" si="189"/>
        <v>1.2547397804508061E-5</v>
      </c>
      <c r="K1154" s="3">
        <f t="shared" si="191"/>
        <v>1.2560283788087913E-5</v>
      </c>
      <c r="L1154" s="79">
        <f t="shared" si="192"/>
        <v>9.9774045229341884E-2</v>
      </c>
    </row>
    <row r="1155" spans="1:12">
      <c r="A1155" s="4">
        <v>1.929</v>
      </c>
      <c r="B1155" s="4">
        <f t="shared" si="184"/>
        <v>1.609</v>
      </c>
      <c r="C1155" s="6">
        <f t="shared" si="185"/>
        <v>3.7932834823176531</v>
      </c>
      <c r="E1155" s="4">
        <v>1.60900000000003</v>
      </c>
      <c r="F1155" s="72">
        <f t="shared" si="186"/>
        <v>7.0881057268723788</v>
      </c>
      <c r="G1155" s="72">
        <f t="shared" si="187"/>
        <v>4.3782419811577782</v>
      </c>
      <c r="H1155" s="73">
        <f t="shared" si="190"/>
        <v>1.2547397804509444E-2</v>
      </c>
      <c r="I1155" s="73">
        <f t="shared" si="188"/>
        <v>1.2547397804510848E-5</v>
      </c>
      <c r="J1155" s="73">
        <f t="shared" si="189"/>
        <v>1.2521682591538379E-5</v>
      </c>
      <c r="K1155" s="3">
        <f t="shared" si="191"/>
        <v>1.2534540198024613E-5</v>
      </c>
      <c r="L1155" s="79">
        <f t="shared" si="192"/>
        <v>9.9786579769539904E-2</v>
      </c>
    </row>
    <row r="1156" spans="1:12">
      <c r="A1156" s="4">
        <v>1.93</v>
      </c>
      <c r="B1156" s="4">
        <f t="shared" si="184"/>
        <v>1.6099999999999999</v>
      </c>
      <c r="C1156" s="6">
        <f t="shared" si="185"/>
        <v>3.7908180949758767</v>
      </c>
      <c r="E1156" s="4">
        <v>1.6100000000000301</v>
      </c>
      <c r="F1156" s="72">
        <f t="shared" si="186"/>
        <v>7.092511013215991</v>
      </c>
      <c r="G1156" s="72">
        <f t="shared" si="187"/>
        <v>4.3802935300447343</v>
      </c>
      <c r="H1156" s="73">
        <f t="shared" si="190"/>
        <v>1.2521682591536978E-2</v>
      </c>
      <c r="I1156" s="73">
        <f t="shared" si="188"/>
        <v>1.2521682591535599E-5</v>
      </c>
      <c r="J1156" s="73">
        <f t="shared" si="189"/>
        <v>1.2496023997285938E-5</v>
      </c>
      <c r="K1156" s="3">
        <f t="shared" si="191"/>
        <v>1.2508853294410769E-5</v>
      </c>
      <c r="L1156" s="79">
        <f t="shared" si="192"/>
        <v>9.979908862283432E-2</v>
      </c>
    </row>
    <row r="1157" spans="1:12">
      <c r="A1157" s="4">
        <v>1.931</v>
      </c>
      <c r="B1157" s="4">
        <f t="shared" si="184"/>
        <v>1.611</v>
      </c>
      <c r="C1157" s="6">
        <f t="shared" si="185"/>
        <v>3.7883555541774112</v>
      </c>
      <c r="E1157" s="4">
        <v>1.61100000000003</v>
      </c>
      <c r="F1157" s="72">
        <f t="shared" si="186"/>
        <v>7.0969162995596031</v>
      </c>
      <c r="G1157" s="72">
        <f t="shared" si="187"/>
        <v>4.3823447654891385</v>
      </c>
      <c r="H1157" s="73">
        <f t="shared" si="190"/>
        <v>1.2496023997287314E-2</v>
      </c>
      <c r="I1157" s="73">
        <f t="shared" si="188"/>
        <v>1.2496023997288713E-5</v>
      </c>
      <c r="J1157" s="73">
        <f t="shared" si="189"/>
        <v>1.2470421886651098E-5</v>
      </c>
      <c r="K1157" s="3">
        <f t="shared" si="191"/>
        <v>1.2483222941969906E-5</v>
      </c>
      <c r="L1157" s="79">
        <f t="shared" si="192"/>
        <v>9.9811571845776284E-2</v>
      </c>
    </row>
    <row r="1158" spans="1:12">
      <c r="A1158" s="4">
        <v>1.9319999999999999</v>
      </c>
      <c r="B1158" s="4">
        <f t="shared" si="184"/>
        <v>1.6119999999999999</v>
      </c>
      <c r="C1158" s="6">
        <f t="shared" si="185"/>
        <v>3.7858958554522606</v>
      </c>
      <c r="E1158" s="4">
        <v>1.6120000000000301</v>
      </c>
      <c r="F1158" s="72">
        <f t="shared" si="186"/>
        <v>7.1013215859032162</v>
      </c>
      <c r="G1158" s="72">
        <f t="shared" si="187"/>
        <v>4.3843956877333996</v>
      </c>
      <c r="H1158" s="73">
        <f t="shared" si="190"/>
        <v>1.2470421886649702E-2</v>
      </c>
      <c r="I1158" s="73">
        <f t="shared" si="188"/>
        <v>1.2470421886648328E-5</v>
      </c>
      <c r="J1158" s="73">
        <f t="shared" si="189"/>
        <v>1.2444876124864718E-5</v>
      </c>
      <c r="K1158" s="3">
        <f t="shared" si="191"/>
        <v>1.2457649005756522E-5</v>
      </c>
      <c r="L1158" s="79">
        <f t="shared" si="192"/>
        <v>9.9824029494782043E-2</v>
      </c>
    </row>
    <row r="1159" spans="1:12">
      <c r="A1159" s="4">
        <v>1.9330000000000001</v>
      </c>
      <c r="B1159" s="4">
        <f t="shared" si="184"/>
        <v>1.613</v>
      </c>
      <c r="C1159" s="6">
        <f t="shared" si="185"/>
        <v>3.7834389943391553</v>
      </c>
      <c r="E1159" s="4">
        <v>1.61300000000003</v>
      </c>
      <c r="F1159" s="72">
        <f t="shared" si="186"/>
        <v>7.1057268722468274</v>
      </c>
      <c r="G1159" s="72">
        <f t="shared" si="187"/>
        <v>4.386446297019587</v>
      </c>
      <c r="H1159" s="73">
        <f t="shared" si="190"/>
        <v>1.2444876124866089E-2</v>
      </c>
      <c r="I1159" s="73">
        <f t="shared" si="188"/>
        <v>1.2444876124867481E-5</v>
      </c>
      <c r="J1159" s="73">
        <f t="shared" si="189"/>
        <v>1.2419386577531436E-5</v>
      </c>
      <c r="K1159" s="3">
        <f t="shared" si="191"/>
        <v>1.2432131351199457E-5</v>
      </c>
      <c r="L1159" s="79">
        <f t="shared" si="192"/>
        <v>9.9836461626133244E-2</v>
      </c>
    </row>
    <row r="1160" spans="1:12">
      <c r="A1160" s="4">
        <v>1.9339999999999999</v>
      </c>
      <c r="B1160" s="4">
        <f t="shared" si="184"/>
        <v>1.6139999999999999</v>
      </c>
      <c r="C1160" s="6">
        <f t="shared" si="185"/>
        <v>3.7809849663855397</v>
      </c>
      <c r="E1160" s="4">
        <v>1.6140000000000301</v>
      </c>
      <c r="F1160" s="72">
        <f t="shared" si="186"/>
        <v>7.1101321585904405</v>
      </c>
      <c r="G1160" s="72">
        <f t="shared" si="187"/>
        <v>4.3884965935894362</v>
      </c>
      <c r="H1160" s="73">
        <f t="shared" si="190"/>
        <v>1.2419386577530046E-2</v>
      </c>
      <c r="I1160" s="73">
        <f t="shared" si="188"/>
        <v>1.2419386577528678E-5</v>
      </c>
      <c r="J1160" s="73">
        <f t="shared" si="189"/>
        <v>1.239395311058448E-5</v>
      </c>
      <c r="K1160" s="3">
        <f t="shared" si="191"/>
        <v>1.2406669844056578E-5</v>
      </c>
      <c r="L1160" s="79">
        <f t="shared" si="192"/>
        <v>9.9848868295977306E-2</v>
      </c>
    </row>
    <row r="1161" spans="1:12">
      <c r="A1161" s="4">
        <v>1.9350000000000001</v>
      </c>
      <c r="B1161" s="4">
        <f t="shared" si="184"/>
        <v>1.615</v>
      </c>
      <c r="C1161" s="6">
        <f t="shared" si="185"/>
        <v>3.7785337671475374</v>
      </c>
      <c r="E1161" s="4">
        <v>1.61500000000003</v>
      </c>
      <c r="F1161" s="72">
        <f t="shared" si="186"/>
        <v>7.1145374449340526</v>
      </c>
      <c r="G1161" s="72">
        <f t="shared" si="187"/>
        <v>4.3905465776843426</v>
      </c>
      <c r="H1161" s="73">
        <f t="shared" si="190"/>
        <v>1.2393953110585845E-2</v>
      </c>
      <c r="I1161" s="73">
        <f t="shared" si="188"/>
        <v>1.2393953110587232E-5</v>
      </c>
      <c r="J1161" s="73">
        <f t="shared" si="189"/>
        <v>1.2368575590328771E-5</v>
      </c>
      <c r="K1161" s="3">
        <f t="shared" si="191"/>
        <v>1.2381264350458003E-5</v>
      </c>
      <c r="L1161" s="79">
        <f t="shared" si="192"/>
        <v>9.9861249560327769E-2</v>
      </c>
    </row>
    <row r="1162" spans="1:12">
      <c r="A1162" s="4">
        <v>1.9359999999999999</v>
      </c>
      <c r="B1162" s="4">
        <f t="shared" si="184"/>
        <v>1.6159999999999999</v>
      </c>
      <c r="C1162" s="6">
        <f t="shared" si="185"/>
        <v>3.7760853921899442</v>
      </c>
      <c r="E1162" s="4">
        <v>1.6160000000000301</v>
      </c>
      <c r="F1162" s="72">
        <f t="shared" si="186"/>
        <v>7.1189427312776656</v>
      </c>
      <c r="G1162" s="72">
        <f t="shared" si="187"/>
        <v>4.3925962495453668</v>
      </c>
      <c r="H1162" s="73">
        <f t="shared" si="190"/>
        <v>1.2368575590327387E-2</v>
      </c>
      <c r="I1162" s="73">
        <f t="shared" si="188"/>
        <v>1.2368575590326025E-5</v>
      </c>
      <c r="J1162" s="73">
        <f t="shared" si="189"/>
        <v>1.23432538833958E-5</v>
      </c>
      <c r="K1162" s="3">
        <f t="shared" si="191"/>
        <v>1.2355914736860913E-5</v>
      </c>
      <c r="L1162" s="79">
        <f t="shared" si="192"/>
        <v>9.9873605475064631E-2</v>
      </c>
    </row>
    <row r="1163" spans="1:12">
      <c r="A1163" s="4">
        <v>1.9370000000000001</v>
      </c>
      <c r="B1163" s="4">
        <f t="shared" si="184"/>
        <v>1.617</v>
      </c>
      <c r="C1163" s="6">
        <f t="shared" si="185"/>
        <v>3.7736398370861997</v>
      </c>
      <c r="E1163" s="4">
        <v>1.61700000000003</v>
      </c>
      <c r="F1163" s="72">
        <f t="shared" si="186"/>
        <v>7.1233480176212769</v>
      </c>
      <c r="G1163" s="72">
        <f t="shared" si="187"/>
        <v>4.3946456094132378</v>
      </c>
      <c r="H1163" s="73">
        <f t="shared" si="190"/>
        <v>1.2343253883397159E-2</v>
      </c>
      <c r="I1163" s="73">
        <f t="shared" si="188"/>
        <v>1.2343253883398541E-5</v>
      </c>
      <c r="J1163" s="73">
        <f t="shared" si="189"/>
        <v>1.2317987856786715E-5</v>
      </c>
      <c r="K1163" s="3">
        <f t="shared" si="191"/>
        <v>1.2330620870092628E-5</v>
      </c>
      <c r="L1163" s="79">
        <f t="shared" si="192"/>
        <v>9.9885936095934727E-2</v>
      </c>
    </row>
    <row r="1164" spans="1:12">
      <c r="A1164" s="4">
        <v>1.9379999999999999</v>
      </c>
      <c r="B1164" s="4">
        <f t="shared" ref="B1164:B1227" si="193">A1164-$C$6</f>
        <v>1.6179999999999999</v>
      </c>
      <c r="C1164" s="6">
        <f t="shared" ref="C1164:C1227" si="194">2*$C$3/(A1164-2*$C$6)*L1164</f>
        <v>3.7711970974183737</v>
      </c>
      <c r="E1164" s="4">
        <v>1.6180000000000301</v>
      </c>
      <c r="F1164" s="72">
        <f t="shared" ref="F1164:F1227" si="195">E1164/$C$4</f>
        <v>7.1277533039648899</v>
      </c>
      <c r="G1164" s="72">
        <f t="shared" ref="G1164:G1227" si="196">F1164^$C$5</f>
        <v>4.3966946575283465</v>
      </c>
      <c r="H1164" s="73">
        <f t="shared" si="190"/>
        <v>1.2317987856785336E-2</v>
      </c>
      <c r="I1164" s="73">
        <f t="shared" si="188"/>
        <v>1.2317987856783979E-5</v>
      </c>
      <c r="J1164" s="73">
        <f t="shared" si="189"/>
        <v>1.2292777377827366E-5</v>
      </c>
      <c r="K1164" s="3">
        <f t="shared" si="191"/>
        <v>1.2305382617305672E-5</v>
      </c>
      <c r="L1164" s="79">
        <f t="shared" si="192"/>
        <v>9.989824147855203E-2</v>
      </c>
    </row>
    <row r="1165" spans="1:12">
      <c r="A1165" s="4">
        <v>1.9390000000000001</v>
      </c>
      <c r="B1165" s="4">
        <f t="shared" si="193"/>
        <v>1.619</v>
      </c>
      <c r="C1165" s="6">
        <f t="shared" si="194"/>
        <v>3.7687571687771397</v>
      </c>
      <c r="E1165" s="4">
        <v>1.61900000000003</v>
      </c>
      <c r="F1165" s="72">
        <f t="shared" si="195"/>
        <v>7.1321585903085021</v>
      </c>
      <c r="G1165" s="72">
        <f t="shared" si="196"/>
        <v>4.3987433941307499</v>
      </c>
      <c r="H1165" s="73">
        <f t="shared" si="190"/>
        <v>1.2292777377828721E-2</v>
      </c>
      <c r="I1165" s="73">
        <f t="shared" si="188"/>
        <v>1.2292777377830097E-5</v>
      </c>
      <c r="J1165" s="73">
        <f t="shared" si="189"/>
        <v>1.2267622314211088E-5</v>
      </c>
      <c r="K1165" s="3">
        <f t="shared" si="191"/>
        <v>1.2280199846020592E-5</v>
      </c>
      <c r="L1165" s="79">
        <f t="shared" si="192"/>
        <v>9.9910521678398048E-2</v>
      </c>
    </row>
    <row r="1166" spans="1:12">
      <c r="A1166" s="4">
        <v>1.94</v>
      </c>
      <c r="B1166" s="4">
        <f t="shared" si="193"/>
        <v>1.6199999999999999</v>
      </c>
      <c r="C1166" s="6">
        <f t="shared" si="194"/>
        <v>3.7663200467617579</v>
      </c>
      <c r="E1166" s="4">
        <v>1.6200000000000301</v>
      </c>
      <c r="F1166" s="72">
        <f t="shared" si="195"/>
        <v>7.1365638766521151</v>
      </c>
      <c r="G1166" s="72">
        <f t="shared" si="196"/>
        <v>4.4007918194601752</v>
      </c>
      <c r="H1166" s="73">
        <f t="shared" si="190"/>
        <v>1.2267622314209714E-2</v>
      </c>
      <c r="I1166" s="73">
        <f t="shared" si="188"/>
        <v>1.2267622314208364E-5</v>
      </c>
      <c r="J1166" s="73">
        <f t="shared" si="189"/>
        <v>1.2242522533954039E-5</v>
      </c>
      <c r="K1166" s="3">
        <f t="shared" si="191"/>
        <v>1.2255072424081201E-5</v>
      </c>
      <c r="L1166" s="79">
        <f t="shared" si="192"/>
        <v>9.9922776750822132E-2</v>
      </c>
    </row>
    <row r="1167" spans="1:12">
      <c r="A1167" s="4">
        <v>1.9410000000000001</v>
      </c>
      <c r="B1167" s="4">
        <f t="shared" si="193"/>
        <v>1.621</v>
      </c>
      <c r="C1167" s="6">
        <f t="shared" si="194"/>
        <v>3.7638857269800536</v>
      </c>
      <c r="E1167" s="4">
        <v>1.62100000000003</v>
      </c>
      <c r="F1167" s="72">
        <f t="shared" si="195"/>
        <v>7.1409691629957264</v>
      </c>
      <c r="G1167" s="72">
        <f t="shared" si="196"/>
        <v>4.4028399337560149</v>
      </c>
      <c r="H1167" s="73">
        <f t="shared" si="190"/>
        <v>1.2242522533955387E-2</v>
      </c>
      <c r="I1167" s="73">
        <f t="shared" si="188"/>
        <v>1.2242522533956758E-5</v>
      </c>
      <c r="J1167" s="73">
        <f t="shared" si="189"/>
        <v>1.2217477905437826E-5</v>
      </c>
      <c r="K1167" s="3">
        <f t="shared" si="191"/>
        <v>1.2230000219697292E-5</v>
      </c>
      <c r="L1167" s="79">
        <f t="shared" si="192"/>
        <v>9.9935006751041833E-2</v>
      </c>
    </row>
    <row r="1168" spans="1:12">
      <c r="A1168" s="4">
        <v>1.9419999999999999</v>
      </c>
      <c r="B1168" s="4">
        <f t="shared" si="193"/>
        <v>1.6219999999999999</v>
      </c>
      <c r="C1168" s="6">
        <f t="shared" si="194"/>
        <v>3.761454205048401</v>
      </c>
      <c r="E1168" s="4">
        <v>1.6220000000000301</v>
      </c>
      <c r="F1168" s="72">
        <f t="shared" si="195"/>
        <v>7.1453744493393394</v>
      </c>
      <c r="G1168" s="72">
        <f t="shared" si="196"/>
        <v>4.4048877372573303</v>
      </c>
      <c r="H1168" s="73">
        <f t="shared" si="190"/>
        <v>1.2217477905436458E-2</v>
      </c>
      <c r="I1168" s="73">
        <f t="shared" si="188"/>
        <v>1.2217477905435112E-5</v>
      </c>
      <c r="J1168" s="73">
        <f t="shared" si="189"/>
        <v>1.219248829736498E-5</v>
      </c>
      <c r="K1168" s="3">
        <f t="shared" si="191"/>
        <v>1.2204983101400045E-5</v>
      </c>
      <c r="L1168" s="79">
        <f t="shared" si="192"/>
        <v>9.9947211734143226E-2</v>
      </c>
    </row>
    <row r="1169" spans="1:12">
      <c r="A1169" s="4">
        <v>1.9430000000000001</v>
      </c>
      <c r="B1169" s="4">
        <f t="shared" si="193"/>
        <v>1.623</v>
      </c>
      <c r="C1169" s="6">
        <f t="shared" si="194"/>
        <v>3.7590254765916997</v>
      </c>
      <c r="E1169" s="4">
        <v>1.62300000000003</v>
      </c>
      <c r="F1169" s="72">
        <f t="shared" si="195"/>
        <v>7.1497797356829516</v>
      </c>
      <c r="G1169" s="72">
        <f t="shared" si="196"/>
        <v>4.4069352302028504</v>
      </c>
      <c r="H1169" s="73">
        <f t="shared" si="190"/>
        <v>1.2192488297366322E-2</v>
      </c>
      <c r="I1169" s="73">
        <f t="shared" si="188"/>
        <v>1.2192488297367687E-5</v>
      </c>
      <c r="J1169" s="73">
        <f t="shared" si="189"/>
        <v>1.2167553578801377E-5</v>
      </c>
      <c r="K1169" s="3">
        <f t="shared" si="191"/>
        <v>1.2180020938084532E-5</v>
      </c>
      <c r="L1169" s="79">
        <f t="shared" si="192"/>
        <v>9.9959391755081312E-2</v>
      </c>
    </row>
    <row r="1170" spans="1:12">
      <c r="A1170" s="4">
        <v>1.944</v>
      </c>
      <c r="B1170" s="4">
        <f t="shared" si="193"/>
        <v>1.6239999999999999</v>
      </c>
      <c r="C1170" s="6">
        <f t="shared" si="194"/>
        <v>3.7565995372433543</v>
      </c>
      <c r="E1170" s="4">
        <v>1.6240000000000301</v>
      </c>
      <c r="F1170" s="72">
        <f t="shared" si="195"/>
        <v>7.1541850220265637</v>
      </c>
      <c r="G1170" s="72">
        <f t="shared" si="196"/>
        <v>4.4089824128309774</v>
      </c>
      <c r="H1170" s="73">
        <f t="shared" si="190"/>
        <v>1.2167553578800016E-2</v>
      </c>
      <c r="I1170" s="73">
        <f t="shared" si="188"/>
        <v>1.2167553578798675E-5</v>
      </c>
      <c r="J1170" s="73">
        <f t="shared" si="189"/>
        <v>1.2142673619131964E-5</v>
      </c>
      <c r="K1170" s="3">
        <f t="shared" si="191"/>
        <v>1.2155113598965319E-5</v>
      </c>
      <c r="L1170" s="79">
        <f t="shared" si="192"/>
        <v>9.9971546868680275E-2</v>
      </c>
    </row>
    <row r="1171" spans="1:12">
      <c r="A1171" s="4">
        <v>1.9450000000000001</v>
      </c>
      <c r="B1171" s="4">
        <f t="shared" si="193"/>
        <v>1.625</v>
      </c>
      <c r="C1171" s="6">
        <f t="shared" si="194"/>
        <v>3.7541763826452565</v>
      </c>
      <c r="E1171" s="4">
        <v>1.62500000000003</v>
      </c>
      <c r="F1171" s="72">
        <f t="shared" si="195"/>
        <v>7.1585903083701758</v>
      </c>
      <c r="G1171" s="72">
        <f t="shared" si="196"/>
        <v>4.4110292853797812</v>
      </c>
      <c r="H1171" s="73">
        <f t="shared" si="190"/>
        <v>1.2142673619133302E-2</v>
      </c>
      <c r="I1171" s="73">
        <f t="shared" si="188"/>
        <v>1.2142673619134661E-5</v>
      </c>
      <c r="J1171" s="73">
        <f t="shared" si="189"/>
        <v>1.211784828810303E-5</v>
      </c>
      <c r="K1171" s="3">
        <f t="shared" si="191"/>
        <v>1.2130260953618846E-5</v>
      </c>
      <c r="L1171" s="79">
        <f t="shared" si="192"/>
        <v>9.9983677129633894E-2</v>
      </c>
    </row>
    <row r="1172" spans="1:12">
      <c r="A1172" s="4">
        <v>1.946</v>
      </c>
      <c r="B1172" s="4">
        <f t="shared" si="193"/>
        <v>1.6259999999999999</v>
      </c>
      <c r="C1172" s="6">
        <f t="shared" si="194"/>
        <v>3.7517560084477681</v>
      </c>
      <c r="E1172" s="4">
        <v>1.6260000000000301</v>
      </c>
      <c r="F1172" s="72">
        <f t="shared" si="195"/>
        <v>7.1629955947137889</v>
      </c>
      <c r="G1172" s="72">
        <f t="shared" si="196"/>
        <v>4.4130758480870025</v>
      </c>
      <c r="H1172" s="73">
        <f t="shared" si="190"/>
        <v>1.2117848288101673E-2</v>
      </c>
      <c r="I1172" s="73">
        <f t="shared" si="188"/>
        <v>1.2117848288100338E-5</v>
      </c>
      <c r="J1172" s="73">
        <f t="shared" si="189"/>
        <v>1.2093077455778027E-5</v>
      </c>
      <c r="K1172" s="3">
        <f t="shared" si="191"/>
        <v>1.2105462871939183E-5</v>
      </c>
      <c r="L1172" s="79">
        <f t="shared" si="192"/>
        <v>9.9995782592505827E-2</v>
      </c>
    </row>
    <row r="1173" spans="1:12">
      <c r="A1173" s="4">
        <v>1.9470000000000001</v>
      </c>
      <c r="B1173" s="4">
        <f t="shared" si="193"/>
        <v>1.627</v>
      </c>
      <c r="C1173" s="6">
        <f t="shared" si="194"/>
        <v>3.7493384103096941</v>
      </c>
      <c r="E1173" s="4">
        <v>1.62700000000003</v>
      </c>
      <c r="F1173" s="72">
        <f t="shared" si="195"/>
        <v>7.1674008810574001</v>
      </c>
      <c r="G1173" s="72">
        <f t="shared" si="196"/>
        <v>4.4151221011900539</v>
      </c>
      <c r="H1173" s="73">
        <f t="shared" si="190"/>
        <v>1.2093077455779359E-2</v>
      </c>
      <c r="I1173" s="73">
        <f t="shared" si="188"/>
        <v>1.2093077455780712E-5</v>
      </c>
      <c r="J1173" s="73">
        <f t="shared" si="189"/>
        <v>1.2068360992579699E-5</v>
      </c>
      <c r="K1173" s="3">
        <f t="shared" si="191"/>
        <v>1.2080719224180205E-5</v>
      </c>
      <c r="L1173" s="79">
        <f t="shared" si="192"/>
        <v>0.10000786331173001</v>
      </c>
    </row>
    <row r="1174" spans="1:12">
      <c r="A1174" s="4">
        <v>1.948</v>
      </c>
      <c r="B1174" s="4">
        <f t="shared" si="193"/>
        <v>1.6279999999999999</v>
      </c>
      <c r="C1174" s="6">
        <f t="shared" si="194"/>
        <v>3.7469235838982686</v>
      </c>
      <c r="E1174" s="4">
        <v>1.6280000000000301</v>
      </c>
      <c r="F1174" s="72">
        <f t="shared" si="195"/>
        <v>7.1718061674010132</v>
      </c>
      <c r="G1174" s="72">
        <f t="shared" si="196"/>
        <v>4.4171680449260222</v>
      </c>
      <c r="H1174" s="73">
        <f t="shared" si="190"/>
        <v>1.206836099257835E-2</v>
      </c>
      <c r="I1174" s="73">
        <f t="shared" si="188"/>
        <v>1.2068360992577021E-5</v>
      </c>
      <c r="J1174" s="73">
        <f t="shared" si="189"/>
        <v>1.2043698769246138E-5</v>
      </c>
      <c r="K1174" s="3">
        <f t="shared" si="191"/>
        <v>1.2056029880911579E-5</v>
      </c>
      <c r="L1174" s="79">
        <f t="shared" si="192"/>
        <v>0.10001991934161092</v>
      </c>
    </row>
    <row r="1175" spans="1:12">
      <c r="A1175" s="4">
        <v>1.9490000000000001</v>
      </c>
      <c r="B1175" s="4">
        <f t="shared" si="193"/>
        <v>1.629</v>
      </c>
      <c r="C1175" s="6">
        <f t="shared" si="194"/>
        <v>3.7445115248891327</v>
      </c>
      <c r="E1175" s="4">
        <v>1.62900000000003</v>
      </c>
      <c r="F1175" s="72">
        <f t="shared" si="195"/>
        <v>7.1762114537446253</v>
      </c>
      <c r="G1175" s="72">
        <f t="shared" si="196"/>
        <v>4.4192136795316648</v>
      </c>
      <c r="H1175" s="73">
        <f t="shared" si="190"/>
        <v>1.2043698769247465E-2</v>
      </c>
      <c r="I1175" s="73">
        <f t="shared" si="188"/>
        <v>1.2043698769248813E-5</v>
      </c>
      <c r="J1175" s="73">
        <f t="shared" si="189"/>
        <v>1.201909065687272E-5</v>
      </c>
      <c r="K1175" s="3">
        <f t="shared" si="191"/>
        <v>1.2031394713060766E-5</v>
      </c>
      <c r="L1175" s="79">
        <f t="shared" si="192"/>
        <v>0.10003195073632398</v>
      </c>
    </row>
    <row r="1176" spans="1:12">
      <c r="A1176" s="4">
        <v>1.95</v>
      </c>
      <c r="B1176" s="4">
        <f t="shared" si="193"/>
        <v>1.63</v>
      </c>
      <c r="C1176" s="6">
        <f t="shared" si="194"/>
        <v>3.7421022289663179</v>
      </c>
      <c r="E1176" s="4">
        <v>1.6300000000000301</v>
      </c>
      <c r="F1176" s="72">
        <f t="shared" si="195"/>
        <v>7.1806167400882384</v>
      </c>
      <c r="G1176" s="72">
        <f t="shared" si="196"/>
        <v>4.421259005243412</v>
      </c>
      <c r="H1176" s="73">
        <f t="shared" si="190"/>
        <v>1.2019090656871375E-2</v>
      </c>
      <c r="I1176" s="73">
        <f t="shared" si="188"/>
        <v>1.2019090656870052E-5</v>
      </c>
      <c r="J1176" s="73">
        <f t="shared" si="189"/>
        <v>1.199453652686828E-5</v>
      </c>
      <c r="K1176" s="3">
        <f t="shared" si="191"/>
        <v>1.2006813591869165E-5</v>
      </c>
      <c r="L1176" s="79">
        <f t="shared" si="192"/>
        <v>0.10004395754991585</v>
      </c>
    </row>
    <row r="1177" spans="1:12">
      <c r="A1177" s="4">
        <v>1.9510000000000001</v>
      </c>
      <c r="B1177" s="4">
        <f t="shared" si="193"/>
        <v>1.631</v>
      </c>
      <c r="C1177" s="6">
        <f t="shared" si="194"/>
        <v>3.7396956918222233</v>
      </c>
      <c r="E1177" s="4">
        <v>1.63100000000003</v>
      </c>
      <c r="F1177" s="72">
        <f t="shared" si="195"/>
        <v>7.1850220264318496</v>
      </c>
      <c r="G1177" s="72">
        <f t="shared" si="196"/>
        <v>4.423304022297371</v>
      </c>
      <c r="H1177" s="73">
        <f t="shared" si="190"/>
        <v>1.19945365268696E-2</v>
      </c>
      <c r="I1177" s="73">
        <f t="shared" si="188"/>
        <v>1.1994536526870943E-5</v>
      </c>
      <c r="J1177" s="73">
        <f t="shared" si="189"/>
        <v>1.1970036250996922E-5</v>
      </c>
      <c r="K1177" s="3">
        <f t="shared" si="191"/>
        <v>1.1982286388933932E-5</v>
      </c>
      <c r="L1177" s="79">
        <f t="shared" si="192"/>
        <v>0.10005593983630479</v>
      </c>
    </row>
    <row r="1178" spans="1:12">
      <c r="A1178" s="4">
        <v>1.952</v>
      </c>
      <c r="B1178" s="4">
        <f t="shared" si="193"/>
        <v>1.6319999999999999</v>
      </c>
      <c r="C1178" s="6">
        <f t="shared" si="194"/>
        <v>3.7372919091575967</v>
      </c>
      <c r="E1178" s="4">
        <v>1.6320000000000301</v>
      </c>
      <c r="F1178" s="72">
        <f t="shared" si="195"/>
        <v>7.1894273127754627</v>
      </c>
      <c r="G1178" s="72">
        <f t="shared" si="196"/>
        <v>4.4253487309293238</v>
      </c>
      <c r="H1178" s="73">
        <f t="shared" si="190"/>
        <v>1.1970036250995582E-2</v>
      </c>
      <c r="I1178" s="73">
        <f t="shared" si="188"/>
        <v>1.1970036250994264E-5</v>
      </c>
      <c r="J1178" s="73">
        <f t="shared" si="189"/>
        <v>1.1945589701334449E-5</v>
      </c>
      <c r="K1178" s="3">
        <f t="shared" si="191"/>
        <v>1.1957812976164355E-5</v>
      </c>
      <c r="L1178" s="79">
        <f t="shared" si="192"/>
        <v>0.10006789764928095</v>
      </c>
    </row>
    <row r="1179" spans="1:12">
      <c r="A1179" s="4">
        <v>1.9530000000000001</v>
      </c>
      <c r="B1179" s="4">
        <f t="shared" si="193"/>
        <v>1.633</v>
      </c>
      <c r="C1179" s="6">
        <f t="shared" si="194"/>
        <v>3.7348908766815168</v>
      </c>
      <c r="E1179" s="4">
        <v>1.63300000000003</v>
      </c>
      <c r="F1179" s="72">
        <f t="shared" si="195"/>
        <v>7.1938325991190748</v>
      </c>
      <c r="G1179" s="72">
        <f t="shared" si="196"/>
        <v>4.4273931313747248</v>
      </c>
      <c r="H1179" s="73">
        <f t="shared" si="190"/>
        <v>1.1945589701335765E-2</v>
      </c>
      <c r="I1179" s="73">
        <f t="shared" si="188"/>
        <v>1.1945589701337102E-5</v>
      </c>
      <c r="J1179" s="73">
        <f t="shared" si="189"/>
        <v>1.192119675030989E-5</v>
      </c>
      <c r="K1179" s="3">
        <f t="shared" si="191"/>
        <v>1.1933393225823496E-5</v>
      </c>
      <c r="L1179" s="79">
        <f t="shared" si="192"/>
        <v>0.10007983104250677</v>
      </c>
    </row>
    <row r="1180" spans="1:12">
      <c r="A1180" s="4">
        <v>1.954</v>
      </c>
      <c r="B1180" s="4">
        <f t="shared" si="193"/>
        <v>1.6339999999999999</v>
      </c>
      <c r="C1180" s="6">
        <f t="shared" si="194"/>
        <v>3.7324925901113737</v>
      </c>
      <c r="E1180" s="4">
        <v>1.6340000000000301</v>
      </c>
      <c r="F1180" s="72">
        <f t="shared" si="195"/>
        <v>7.1982378854626878</v>
      </c>
      <c r="G1180" s="72">
        <f t="shared" si="196"/>
        <v>4.4294372238687085</v>
      </c>
      <c r="H1180" s="73">
        <f t="shared" si="190"/>
        <v>1.1921196750308557E-2</v>
      </c>
      <c r="I1180" s="73">
        <f t="shared" si="188"/>
        <v>1.1921196750307244E-5</v>
      </c>
      <c r="J1180" s="73">
        <f t="shared" si="189"/>
        <v>1.1896857270662147E-5</v>
      </c>
      <c r="K1180" s="3">
        <f t="shared" si="191"/>
        <v>1.1909027010484695E-5</v>
      </c>
      <c r="L1180" s="79">
        <f t="shared" si="192"/>
        <v>0.10009174006951725</v>
      </c>
    </row>
    <row r="1181" spans="1:12">
      <c r="A1181" s="4">
        <v>1.9550000000000001</v>
      </c>
      <c r="B1181" s="4">
        <f t="shared" si="193"/>
        <v>1.635</v>
      </c>
      <c r="C1181" s="6">
        <f t="shared" si="194"/>
        <v>3.7300970451728488</v>
      </c>
      <c r="E1181" s="4">
        <v>1.63500000000003</v>
      </c>
      <c r="F1181" s="72">
        <f t="shared" si="195"/>
        <v>7.2026431718062991</v>
      </c>
      <c r="G1181" s="72">
        <f t="shared" si="196"/>
        <v>4.4314810086460836</v>
      </c>
      <c r="H1181" s="73">
        <f t="shared" si="190"/>
        <v>1.1896857270663457E-2</v>
      </c>
      <c r="I1181" s="73">
        <f t="shared" si="188"/>
        <v>1.1896857270664789E-5</v>
      </c>
      <c r="J1181" s="73">
        <f t="shared" si="189"/>
        <v>1.1872571135481422E-5</v>
      </c>
      <c r="K1181" s="3">
        <f t="shared" si="191"/>
        <v>1.1884714203073106E-5</v>
      </c>
      <c r="L1181" s="79">
        <f t="shared" si="192"/>
        <v>0.10010362478372033</v>
      </c>
    </row>
    <row r="1182" spans="1:12">
      <c r="A1182" s="4">
        <v>1.956</v>
      </c>
      <c r="B1182" s="4">
        <f t="shared" si="193"/>
        <v>1.6359999999999999</v>
      </c>
      <c r="C1182" s="6">
        <f t="shared" si="194"/>
        <v>3.7277042375998946</v>
      </c>
      <c r="E1182" s="4">
        <v>1.6360000000000301</v>
      </c>
      <c r="F1182" s="72">
        <f t="shared" si="195"/>
        <v>7.2070484581499121</v>
      </c>
      <c r="G1182" s="72">
        <f t="shared" si="196"/>
        <v>4.4335244859413354</v>
      </c>
      <c r="H1182" s="73">
        <f t="shared" si="190"/>
        <v>1.1872571135480093E-2</v>
      </c>
      <c r="I1182" s="73">
        <f t="shared" si="188"/>
        <v>1.1872571135478786E-5</v>
      </c>
      <c r="J1182" s="73">
        <f t="shared" si="189"/>
        <v>1.1848338218165904E-5</v>
      </c>
      <c r="K1182" s="3">
        <f t="shared" si="191"/>
        <v>1.1860454676822344E-5</v>
      </c>
      <c r="L1182" s="79">
        <f t="shared" si="192"/>
        <v>0.10011548523839715</v>
      </c>
    </row>
    <row r="1183" spans="1:12">
      <c r="A1183" s="4">
        <v>1.9570000000000001</v>
      </c>
      <c r="B1183" s="4">
        <f t="shared" si="193"/>
        <v>1.637</v>
      </c>
      <c r="C1183" s="6">
        <f t="shared" si="194"/>
        <v>3.7253141631347155</v>
      </c>
      <c r="E1183" s="4">
        <v>1.63700000000003</v>
      </c>
      <c r="F1183" s="72">
        <f t="shared" si="195"/>
        <v>7.2114537444935243</v>
      </c>
      <c r="G1183" s="72">
        <f t="shared" si="196"/>
        <v>4.4355676559886312</v>
      </c>
      <c r="H1183" s="73">
        <f t="shared" si="190"/>
        <v>1.184833821816721E-2</v>
      </c>
      <c r="I1183" s="73">
        <f t="shared" si="188"/>
        <v>1.1848338218168535E-5</v>
      </c>
      <c r="J1183" s="73">
        <f t="shared" si="189"/>
        <v>1.1824158392463137E-5</v>
      </c>
      <c r="K1183" s="3">
        <f t="shared" si="191"/>
        <v>1.1836248305315836E-5</v>
      </c>
      <c r="L1183" s="79">
        <f t="shared" si="192"/>
        <v>0.10012732148670248</v>
      </c>
    </row>
    <row r="1184" spans="1:12">
      <c r="A1184" s="4">
        <v>1.958</v>
      </c>
      <c r="B1184" s="4">
        <f t="shared" si="193"/>
        <v>1.6379999999999999</v>
      </c>
      <c r="C1184" s="6">
        <f t="shared" si="194"/>
        <v>3.7229268175277546</v>
      </c>
      <c r="E1184" s="4">
        <v>1.6380000000000301</v>
      </c>
      <c r="F1184" s="72">
        <f t="shared" si="195"/>
        <v>7.2158590308371364</v>
      </c>
      <c r="G1184" s="72">
        <f t="shared" si="196"/>
        <v>4.4376105190218151</v>
      </c>
      <c r="H1184" s="73">
        <f t="shared" si="190"/>
        <v>1.1824158392461814E-2</v>
      </c>
      <c r="I1184" s="73">
        <f t="shared" si="188"/>
        <v>1.1824158392460512E-5</v>
      </c>
      <c r="J1184" s="73">
        <f t="shared" si="189"/>
        <v>1.1800031532426932E-5</v>
      </c>
      <c r="K1184" s="3">
        <f t="shared" si="191"/>
        <v>1.1812094962443723E-5</v>
      </c>
      <c r="L1184" s="79">
        <f t="shared" si="192"/>
        <v>0.10013913358166492</v>
      </c>
    </row>
    <row r="1185" spans="1:12">
      <c r="A1185" s="4">
        <v>1.9590000000000001</v>
      </c>
      <c r="B1185" s="4">
        <f t="shared" si="193"/>
        <v>1.639</v>
      </c>
      <c r="C1185" s="6">
        <f t="shared" si="194"/>
        <v>3.7205421965376657</v>
      </c>
      <c r="E1185" s="4">
        <v>1.63900000000003</v>
      </c>
      <c r="F1185" s="72">
        <f t="shared" si="195"/>
        <v>7.2202643171807486</v>
      </c>
      <c r="G1185" s="72">
        <f t="shared" si="196"/>
        <v>4.4396530752744079</v>
      </c>
      <c r="H1185" s="73">
        <f t="shared" si="190"/>
        <v>1.1800031532428231E-2</v>
      </c>
      <c r="I1185" s="73">
        <f t="shared" si="188"/>
        <v>1.1800031532429551E-5</v>
      </c>
      <c r="J1185" s="73">
        <f t="shared" si="189"/>
        <v>1.1775957512458412E-5</v>
      </c>
      <c r="K1185" s="3">
        <f t="shared" si="191"/>
        <v>1.1787994522443982E-5</v>
      </c>
      <c r="L1185" s="79">
        <f t="shared" si="192"/>
        <v>0.10015092157618737</v>
      </c>
    </row>
    <row r="1186" spans="1:12">
      <c r="A1186" s="4">
        <v>1.96</v>
      </c>
      <c r="B1186" s="4">
        <f t="shared" si="193"/>
        <v>1.64</v>
      </c>
      <c r="C1186" s="6">
        <f t="shared" si="194"/>
        <v>3.7181602959312992</v>
      </c>
      <c r="E1186" s="4">
        <v>1.6400000000000301</v>
      </c>
      <c r="F1186" s="72">
        <f t="shared" si="195"/>
        <v>7.2246696035243616</v>
      </c>
      <c r="G1186" s="72">
        <f t="shared" si="196"/>
        <v>4.4416953249796141</v>
      </c>
      <c r="H1186" s="73">
        <f t="shared" si="190"/>
        <v>1.1775957512457094E-2</v>
      </c>
      <c r="I1186" s="73">
        <f t="shared" si="188"/>
        <v>1.1775957512455797E-5</v>
      </c>
      <c r="J1186" s="73">
        <f t="shared" si="189"/>
        <v>1.1751936207263198E-5</v>
      </c>
      <c r="K1186" s="3">
        <f t="shared" si="191"/>
        <v>1.1763946859859496E-5</v>
      </c>
      <c r="L1186" s="79">
        <f t="shared" si="192"/>
        <v>0.10016268552304723</v>
      </c>
    </row>
    <row r="1187" spans="1:12">
      <c r="A1187" s="4">
        <v>1.9610000000000001</v>
      </c>
      <c r="B1187" s="4">
        <f t="shared" si="193"/>
        <v>1.641</v>
      </c>
      <c r="C1187" s="6">
        <f t="shared" si="194"/>
        <v>3.7157811114836816</v>
      </c>
      <c r="E1187" s="4">
        <v>1.64100000000003</v>
      </c>
      <c r="F1187" s="72">
        <f t="shared" si="195"/>
        <v>7.2290748898679729</v>
      </c>
      <c r="G1187" s="72">
        <f t="shared" si="196"/>
        <v>4.4437372683703167</v>
      </c>
      <c r="H1187" s="73">
        <f t="shared" si="190"/>
        <v>1.1751936207264491E-2</v>
      </c>
      <c r="I1187" s="73">
        <f t="shared" si="188"/>
        <v>1.1751936207265806E-5</v>
      </c>
      <c r="J1187" s="73">
        <f t="shared" si="189"/>
        <v>1.1727967491892288E-5</v>
      </c>
      <c r="K1187" s="3">
        <f t="shared" si="191"/>
        <v>1.1739951849579047E-5</v>
      </c>
      <c r="L1187" s="79">
        <f t="shared" si="192"/>
        <v>0.10017442547489681</v>
      </c>
    </row>
    <row r="1188" spans="1:12">
      <c r="A1188" s="4">
        <v>1.962</v>
      </c>
      <c r="B1188" s="4">
        <f t="shared" si="193"/>
        <v>1.6419999999999999</v>
      </c>
      <c r="C1188" s="6">
        <f t="shared" si="194"/>
        <v>3.713404638978</v>
      </c>
      <c r="E1188" s="4">
        <v>1.6420000000000301</v>
      </c>
      <c r="F1188" s="72">
        <f t="shared" si="195"/>
        <v>7.2334801762115859</v>
      </c>
      <c r="G1188" s="72">
        <f t="shared" si="196"/>
        <v>4.4457789056790826</v>
      </c>
      <c r="H1188" s="73">
        <f t="shared" si="190"/>
        <v>1.1727967491890976E-2</v>
      </c>
      <c r="I1188" s="73">
        <f t="shared" si="188"/>
        <v>1.1727967491889685E-5</v>
      </c>
      <c r="J1188" s="73">
        <f t="shared" si="189"/>
        <v>1.170405124169942E-5</v>
      </c>
      <c r="K1188" s="3">
        <f t="shared" si="191"/>
        <v>1.1716009366794552E-5</v>
      </c>
      <c r="L1188" s="79">
        <f t="shared" si="192"/>
        <v>0.10018614148426361</v>
      </c>
    </row>
    <row r="1189" spans="1:12">
      <c r="A1189" s="4">
        <v>1.9630000000000001</v>
      </c>
      <c r="B1189" s="4">
        <f t="shared" si="193"/>
        <v>1.643</v>
      </c>
      <c r="C1189" s="6">
        <f t="shared" si="194"/>
        <v>3.71103087420558</v>
      </c>
      <c r="E1189" s="4">
        <v>1.64300000000003</v>
      </c>
      <c r="F1189" s="72">
        <f t="shared" si="195"/>
        <v>7.237885462555198</v>
      </c>
      <c r="G1189" s="72">
        <f t="shared" si="196"/>
        <v>4.4478202371381572</v>
      </c>
      <c r="H1189" s="73">
        <f t="shared" si="190"/>
        <v>1.1704051241700708E-2</v>
      </c>
      <c r="I1189" s="73">
        <f t="shared" si="188"/>
        <v>1.1704051241702018E-5</v>
      </c>
      <c r="J1189" s="73">
        <f t="shared" si="189"/>
        <v>1.1680187332381768E-5</v>
      </c>
      <c r="K1189" s="3">
        <f t="shared" si="191"/>
        <v>1.1692119287041893E-5</v>
      </c>
      <c r="L1189" s="79">
        <f t="shared" si="192"/>
        <v>0.10019783360355065</v>
      </c>
    </row>
    <row r="1190" spans="1:12">
      <c r="A1190" s="4">
        <v>1.964</v>
      </c>
      <c r="B1190" s="4">
        <f t="shared" si="193"/>
        <v>1.6439999999999999</v>
      </c>
      <c r="C1190" s="6">
        <f t="shared" si="194"/>
        <v>3.7086598129658688</v>
      </c>
      <c r="E1190" s="4">
        <v>1.6440000000000301</v>
      </c>
      <c r="F1190" s="72">
        <f t="shared" si="195"/>
        <v>7.2422907488988111</v>
      </c>
      <c r="G1190" s="72">
        <f t="shared" si="196"/>
        <v>4.4498612629794714</v>
      </c>
      <c r="H1190" s="73">
        <f t="shared" si="190"/>
        <v>1.168018733238046E-2</v>
      </c>
      <c r="I1190" s="73">
        <f t="shared" si="188"/>
        <v>1.1680187332495882E-5</v>
      </c>
      <c r="J1190" s="73">
        <f t="shared" si="189"/>
        <v>1.165637564005372E-5</v>
      </c>
      <c r="K1190" s="3">
        <f t="shared" si="191"/>
        <v>1.1668281486274801E-5</v>
      </c>
      <c r="L1190" s="79">
        <f t="shared" si="192"/>
        <v>0.10020950188503693</v>
      </c>
    </row>
    <row r="1191" spans="1:12">
      <c r="A1191" s="4">
        <v>1.9650000000000001</v>
      </c>
      <c r="B1191" s="4">
        <f t="shared" si="193"/>
        <v>1.645</v>
      </c>
      <c r="C1191" s="6">
        <f t="shared" si="194"/>
        <v>3.7062914510663991</v>
      </c>
      <c r="E1191" s="4">
        <v>1.64500000000004</v>
      </c>
      <c r="F1191" s="72">
        <f t="shared" si="195"/>
        <v>7.2466960352424667</v>
      </c>
      <c r="G1191" s="72">
        <f t="shared" si="196"/>
        <v>4.4519019834346558</v>
      </c>
      <c r="H1191" s="73">
        <f t="shared" si="190"/>
        <v>1.1656375639938533E-2</v>
      </c>
      <c r="I1191" s="73">
        <f t="shared" si="188"/>
        <v>1.1656375639823366E-5</v>
      </c>
      <c r="J1191" s="73">
        <f t="shared" si="189"/>
        <v>1.1632616040590007E-5</v>
      </c>
      <c r="K1191" s="3">
        <f t="shared" si="191"/>
        <v>1.1644495840206686E-5</v>
      </c>
      <c r="L1191" s="79">
        <f t="shared" si="192"/>
        <v>0.10022114638087713</v>
      </c>
    </row>
    <row r="1192" spans="1:12">
      <c r="A1192" s="4">
        <v>1.966</v>
      </c>
      <c r="B1192" s="4">
        <f t="shared" si="193"/>
        <v>1.6459999999999999</v>
      </c>
      <c r="C1192" s="6">
        <f t="shared" si="194"/>
        <v>3.7039257843228155</v>
      </c>
      <c r="E1192" s="4">
        <v>1.6460000000000301</v>
      </c>
      <c r="F1192" s="72">
        <f t="shared" si="195"/>
        <v>7.2511013215860354</v>
      </c>
      <c r="G1192" s="72">
        <f t="shared" si="196"/>
        <v>4.4539423987349478</v>
      </c>
      <c r="H1192" s="73">
        <f t="shared" si="190"/>
        <v>1.1632616040704938E-2</v>
      </c>
      <c r="I1192" s="73">
        <f t="shared" si="188"/>
        <v>1.1632616040703656E-5</v>
      </c>
      <c r="J1192" s="73">
        <f t="shared" si="189"/>
        <v>1.1608908411326899E-5</v>
      </c>
      <c r="K1192" s="3">
        <f t="shared" si="191"/>
        <v>1.1620762226015277E-5</v>
      </c>
      <c r="L1192" s="79">
        <f t="shared" si="192"/>
        <v>0.10023276714310314</v>
      </c>
    </row>
    <row r="1193" spans="1:12">
      <c r="A1193" s="4">
        <v>1.9670000000000001</v>
      </c>
      <c r="B1193" s="4">
        <f t="shared" si="193"/>
        <v>1.647</v>
      </c>
      <c r="C1193" s="6">
        <f t="shared" si="194"/>
        <v>3.7015628085588066</v>
      </c>
      <c r="E1193" s="4">
        <v>1.64700000000003</v>
      </c>
      <c r="F1193" s="72">
        <f t="shared" si="195"/>
        <v>7.2555066079296475</v>
      </c>
      <c r="G1193" s="72">
        <f t="shared" si="196"/>
        <v>4.4559825091113892</v>
      </c>
      <c r="H1193" s="73">
        <f t="shared" si="190"/>
        <v>1.1608908411328177E-2</v>
      </c>
      <c r="I1193" s="73">
        <f t="shared" si="188"/>
        <v>1.1608908411329477E-5</v>
      </c>
      <c r="J1193" s="73">
        <f t="shared" si="189"/>
        <v>1.1585252628777982E-5</v>
      </c>
      <c r="K1193" s="3">
        <f t="shared" si="191"/>
        <v>1.159708052005373E-5</v>
      </c>
      <c r="L1193" s="79">
        <f t="shared" si="192"/>
        <v>0.10024436422362319</v>
      </c>
    </row>
    <row r="1194" spans="1:12">
      <c r="A1194" s="4">
        <v>1.968</v>
      </c>
      <c r="B1194" s="4">
        <f t="shared" si="193"/>
        <v>1.6479999999999999</v>
      </c>
      <c r="C1194" s="6">
        <f t="shared" si="194"/>
        <v>3.6992025196061107</v>
      </c>
      <c r="E1194" s="4">
        <v>1.6480000000000301</v>
      </c>
      <c r="F1194" s="72">
        <f t="shared" si="195"/>
        <v>7.2599118942732606</v>
      </c>
      <c r="G1194" s="72">
        <f t="shared" si="196"/>
        <v>4.4580223147946256</v>
      </c>
      <c r="H1194" s="73">
        <f t="shared" si="190"/>
        <v>1.1585252628776686E-2</v>
      </c>
      <c r="I1194" s="73">
        <f t="shared" si="188"/>
        <v>1.1585252628775411E-5</v>
      </c>
      <c r="J1194" s="73">
        <f t="shared" si="189"/>
        <v>1.1561648570335465E-5</v>
      </c>
      <c r="K1194" s="3">
        <f t="shared" si="191"/>
        <v>1.1573450599555438E-5</v>
      </c>
      <c r="L1194" s="79">
        <f t="shared" si="192"/>
        <v>0.10025593767422275</v>
      </c>
    </row>
    <row r="1195" spans="1:12">
      <c r="A1195" s="4">
        <v>1.9690000000000001</v>
      </c>
      <c r="B1195" s="4">
        <f t="shared" si="193"/>
        <v>1.649</v>
      </c>
      <c r="C1195" s="6">
        <f t="shared" si="194"/>
        <v>3.6968449133044929</v>
      </c>
      <c r="E1195" s="4">
        <v>1.64900000000003</v>
      </c>
      <c r="F1195" s="72">
        <f t="shared" si="195"/>
        <v>7.2643171806168718</v>
      </c>
      <c r="G1195" s="72">
        <f t="shared" si="196"/>
        <v>4.4600618160150081</v>
      </c>
      <c r="H1195" s="73">
        <f t="shared" si="190"/>
        <v>1.1561648570336739E-2</v>
      </c>
      <c r="I1195" s="73">
        <f t="shared" si="188"/>
        <v>1.1561648570338033E-5</v>
      </c>
      <c r="J1195" s="73">
        <f t="shared" si="189"/>
        <v>1.1538096113613061E-5</v>
      </c>
      <c r="K1195" s="3">
        <f t="shared" si="191"/>
        <v>1.1549872341975547E-5</v>
      </c>
      <c r="L1195" s="79">
        <f t="shared" si="192"/>
        <v>0.10026748754656473</v>
      </c>
    </row>
    <row r="1196" spans="1:12">
      <c r="A1196" s="4">
        <v>1.97</v>
      </c>
      <c r="B1196" s="4">
        <f t="shared" si="193"/>
        <v>1.65</v>
      </c>
      <c r="C1196" s="6">
        <f t="shared" si="194"/>
        <v>3.694489985501729</v>
      </c>
      <c r="E1196" s="4">
        <v>1.6500000000000301</v>
      </c>
      <c r="F1196" s="72">
        <f t="shared" si="195"/>
        <v>7.2687224669604849</v>
      </c>
      <c r="G1196" s="72">
        <f t="shared" si="196"/>
        <v>4.4621010130025747</v>
      </c>
      <c r="H1196" s="73">
        <f t="shared" si="190"/>
        <v>1.1538096113611769E-2</v>
      </c>
      <c r="I1196" s="73">
        <f t="shared" si="188"/>
        <v>1.1538096113610498E-5</v>
      </c>
      <c r="J1196" s="73">
        <f t="shared" si="189"/>
        <v>1.1514595136520208E-5</v>
      </c>
      <c r="K1196" s="3">
        <f t="shared" si="191"/>
        <v>1.1526345625065353E-5</v>
      </c>
      <c r="L1196" s="79">
        <f t="shared" si="192"/>
        <v>0.10027901389218979</v>
      </c>
    </row>
    <row r="1197" spans="1:12">
      <c r="A1197" s="4">
        <v>1.9710000000000001</v>
      </c>
      <c r="B1197" s="4">
        <f t="shared" si="193"/>
        <v>1.651</v>
      </c>
      <c r="C1197" s="6">
        <f t="shared" si="194"/>
        <v>3.6921377320535829</v>
      </c>
      <c r="E1197" s="4">
        <v>1.65100000000003</v>
      </c>
      <c r="F1197" s="72">
        <f t="shared" si="195"/>
        <v>7.273127753304097</v>
      </c>
      <c r="G1197" s="72">
        <f t="shared" si="196"/>
        <v>4.4641399059870501</v>
      </c>
      <c r="H1197" s="73">
        <f t="shared" si="190"/>
        <v>1.1514595136521475E-2</v>
      </c>
      <c r="I1197" s="73">
        <f t="shared" si="188"/>
        <v>1.1514595136520208E-5</v>
      </c>
      <c r="J1197" s="73">
        <f t="shared" si="189"/>
        <v>1.1491145517299642E-5</v>
      </c>
      <c r="K1197" s="3">
        <f t="shared" si="191"/>
        <v>1.1502870326909926E-5</v>
      </c>
      <c r="L1197" s="79">
        <f t="shared" si="192"/>
        <v>0.1002905167625167</v>
      </c>
    </row>
    <row r="1198" spans="1:12">
      <c r="A1198" s="4">
        <v>1.972</v>
      </c>
      <c r="B1198" s="4">
        <f t="shared" si="193"/>
        <v>1.6519999999999999</v>
      </c>
      <c r="C1198" s="6">
        <f t="shared" si="194"/>
        <v>3.6897881488237938</v>
      </c>
      <c r="E1198" s="4">
        <v>1.6520000000000299</v>
      </c>
      <c r="F1198" s="72">
        <f t="shared" si="195"/>
        <v>7.2775330396477083</v>
      </c>
      <c r="G1198" s="72">
        <f t="shared" si="196"/>
        <v>4.4661784951978483</v>
      </c>
      <c r="H1198" s="73">
        <f t="shared" si="190"/>
        <v>1.1491145517300908E-2</v>
      </c>
      <c r="I1198" s="73">
        <f t="shared" si="188"/>
        <v>1.1491145517417014E-5</v>
      </c>
      <c r="J1198" s="73">
        <f t="shared" si="189"/>
        <v>1.1467747134615262E-5</v>
      </c>
      <c r="K1198" s="3">
        <f t="shared" si="191"/>
        <v>1.1479446326016137E-5</v>
      </c>
      <c r="L1198" s="79">
        <f t="shared" si="192"/>
        <v>0.10030199620884271</v>
      </c>
    </row>
    <row r="1199" spans="1:12">
      <c r="A1199" s="4">
        <v>1.9730000000000001</v>
      </c>
      <c r="B1199" s="4">
        <f t="shared" si="193"/>
        <v>1.653</v>
      </c>
      <c r="C1199" s="6">
        <f t="shared" si="194"/>
        <v>3.6874412316840424</v>
      </c>
      <c r="E1199" s="4">
        <v>1.65300000000004</v>
      </c>
      <c r="F1199" s="72">
        <f t="shared" si="195"/>
        <v>7.2819383259913657</v>
      </c>
      <c r="G1199" s="72">
        <f t="shared" si="196"/>
        <v>4.4682167808640871</v>
      </c>
      <c r="H1199" s="73">
        <f t="shared" si="190"/>
        <v>1.1467747134499393E-2</v>
      </c>
      <c r="I1199" s="73">
        <f t="shared" si="188"/>
        <v>1.1467747134500676E-5</v>
      </c>
      <c r="J1199" s="73">
        <f t="shared" si="189"/>
        <v>1.1444399866981772E-5</v>
      </c>
      <c r="K1199" s="3">
        <f t="shared" si="191"/>
        <v>1.1456073500741223E-5</v>
      </c>
      <c r="L1199" s="79">
        <f t="shared" si="192"/>
        <v>0.10031345228234345</v>
      </c>
    </row>
    <row r="1200" spans="1:12">
      <c r="A1200" s="4">
        <v>1.974</v>
      </c>
      <c r="B1200" s="4">
        <f t="shared" si="193"/>
        <v>1.6539999999999999</v>
      </c>
      <c r="C1200" s="6">
        <f t="shared" si="194"/>
        <v>3.6850969765139587</v>
      </c>
      <c r="E1200" s="4">
        <v>1.6540000000000401</v>
      </c>
      <c r="F1200" s="72">
        <f t="shared" si="195"/>
        <v>7.2863436123349778</v>
      </c>
      <c r="G1200" s="72">
        <f t="shared" si="196"/>
        <v>4.4702547632145162</v>
      </c>
      <c r="H1200" s="73">
        <f t="shared" si="190"/>
        <v>1.144439986698049E-2</v>
      </c>
      <c r="I1200" s="73">
        <f t="shared" si="188"/>
        <v>1.144439986697923E-5</v>
      </c>
      <c r="J1200" s="73">
        <f t="shared" si="189"/>
        <v>1.1421103593918481E-5</v>
      </c>
      <c r="K1200" s="3">
        <f t="shared" si="191"/>
        <v>1.1432751730448856E-5</v>
      </c>
      <c r="L1200" s="79">
        <f t="shared" si="192"/>
        <v>0.1003248850340739</v>
      </c>
    </row>
    <row r="1201" spans="1:12">
      <c r="A1201" s="4">
        <v>1.9750000000000001</v>
      </c>
      <c r="B1201" s="4">
        <f t="shared" si="193"/>
        <v>1.655</v>
      </c>
      <c r="C1201" s="6">
        <f t="shared" si="194"/>
        <v>3.6827553792010828</v>
      </c>
      <c r="E1201" s="4">
        <v>1.65500000000004</v>
      </c>
      <c r="F1201" s="72">
        <f t="shared" si="195"/>
        <v>7.29074889867859</v>
      </c>
      <c r="G1201" s="72">
        <f t="shared" si="196"/>
        <v>4.4722924424776354</v>
      </c>
      <c r="H1201" s="73">
        <f t="shared" si="190"/>
        <v>1.1421103593919738E-2</v>
      </c>
      <c r="I1201" s="73">
        <f t="shared" si="188"/>
        <v>1.1421103593921017E-5</v>
      </c>
      <c r="J1201" s="73">
        <f t="shared" si="189"/>
        <v>1.1397858194805997E-5</v>
      </c>
      <c r="K1201" s="3">
        <f t="shared" si="191"/>
        <v>1.1409480894363507E-5</v>
      </c>
      <c r="L1201" s="79">
        <f t="shared" si="192"/>
        <v>0.10033629451496827</v>
      </c>
    </row>
    <row r="1202" spans="1:12">
      <c r="A1202" s="4">
        <v>1.976</v>
      </c>
      <c r="B1202" s="4">
        <f t="shared" si="193"/>
        <v>1.6559999999999999</v>
      </c>
      <c r="C1202" s="6">
        <f t="shared" si="194"/>
        <v>3.6804164356408529</v>
      </c>
      <c r="E1202" s="4">
        <v>1.6560000000000401</v>
      </c>
      <c r="F1202" s="72">
        <f t="shared" si="195"/>
        <v>7.295154185022203</v>
      </c>
      <c r="G1202" s="72">
        <f t="shared" si="196"/>
        <v>4.4743298188816123</v>
      </c>
      <c r="H1202" s="73">
        <f t="shared" si="190"/>
        <v>1.1397858194804721E-2</v>
      </c>
      <c r="I1202" s="73">
        <f t="shared" si="188"/>
        <v>1.1397858194803466E-5</v>
      </c>
      <c r="J1202" s="73">
        <f t="shared" si="189"/>
        <v>1.1374663549432672E-5</v>
      </c>
      <c r="K1202" s="3">
        <f t="shared" si="191"/>
        <v>1.1386260872118069E-5</v>
      </c>
      <c r="L1202" s="79">
        <f t="shared" si="192"/>
        <v>0.10034768077584039</v>
      </c>
    </row>
    <row r="1203" spans="1:12">
      <c r="A1203" s="4">
        <v>1.9770000000000001</v>
      </c>
      <c r="B1203" s="4">
        <f t="shared" si="193"/>
        <v>1.657</v>
      </c>
      <c r="C1203" s="6">
        <f t="shared" si="194"/>
        <v>3.6780801417365883</v>
      </c>
      <c r="E1203" s="4">
        <v>1.65700000000004</v>
      </c>
      <c r="F1203" s="72">
        <f t="shared" si="195"/>
        <v>7.2995594713658143</v>
      </c>
      <c r="G1203" s="72">
        <f t="shared" si="196"/>
        <v>4.4763668926543057</v>
      </c>
      <c r="H1203" s="73">
        <f t="shared" si="190"/>
        <v>1.1374663549433924E-2</v>
      </c>
      <c r="I1203" s="73">
        <f t="shared" ref="I1203:I1227" si="197">(E1204-E1203)*H1203</f>
        <v>1.1374663549435197E-5</v>
      </c>
      <c r="J1203" s="73">
        <f t="shared" si="189"/>
        <v>1.1351519537917101E-5</v>
      </c>
      <c r="K1203" s="3">
        <f t="shared" si="191"/>
        <v>1.1363091543676149E-5</v>
      </c>
      <c r="L1203" s="79">
        <f t="shared" si="192"/>
        <v>0.10035904386738406</v>
      </c>
    </row>
    <row r="1204" spans="1:12">
      <c r="A1204" s="4">
        <v>1.978</v>
      </c>
      <c r="B1204" s="4">
        <f t="shared" si="193"/>
        <v>1.6579999999999999</v>
      </c>
      <c r="C1204" s="6">
        <f t="shared" si="194"/>
        <v>3.6757464933994721</v>
      </c>
      <c r="E1204" s="4">
        <v>1.6580000000000401</v>
      </c>
      <c r="F1204" s="72">
        <f t="shared" si="195"/>
        <v>7.3039647577094273</v>
      </c>
      <c r="G1204" s="72">
        <f t="shared" si="196"/>
        <v>4.4784036640232676</v>
      </c>
      <c r="H1204" s="73">
        <f t="shared" si="190"/>
        <v>1.1351519537915831E-2</v>
      </c>
      <c r="I1204" s="73">
        <f t="shared" si="197"/>
        <v>1.135151953791458E-5</v>
      </c>
      <c r="J1204" s="73">
        <f t="shared" si="189"/>
        <v>1.1328426040666874E-5</v>
      </c>
      <c r="K1204" s="3">
        <f t="shared" si="191"/>
        <v>1.1339972789290728E-5</v>
      </c>
      <c r="L1204" s="79">
        <f t="shared" si="192"/>
        <v>0.10037038384017336</v>
      </c>
    </row>
    <row r="1205" spans="1:12">
      <c r="A1205" s="4">
        <v>1.9790000000000001</v>
      </c>
      <c r="B1205" s="4">
        <f t="shared" si="193"/>
        <v>1.659</v>
      </c>
      <c r="C1205" s="6">
        <f t="shared" si="194"/>
        <v>3.6734154865485302</v>
      </c>
      <c r="E1205" s="4">
        <v>1.65900000000004</v>
      </c>
      <c r="F1205" s="72">
        <f t="shared" si="195"/>
        <v>7.3083700440530395</v>
      </c>
      <c r="G1205" s="72">
        <f t="shared" si="196"/>
        <v>4.4804401332157369</v>
      </c>
      <c r="H1205" s="73">
        <f t="shared" si="190"/>
        <v>1.1328426040668122E-2</v>
      </c>
      <c r="I1205" s="73">
        <f t="shared" si="197"/>
        <v>1.132842604066939E-5</v>
      </c>
      <c r="J1205" s="73">
        <f t="shared" si="189"/>
        <v>1.1305382938417961E-5</v>
      </c>
      <c r="K1205" s="3">
        <f t="shared" si="191"/>
        <v>1.1316904489543675E-5</v>
      </c>
      <c r="L1205" s="79">
        <f t="shared" si="192"/>
        <v>0.10038170074466291</v>
      </c>
    </row>
    <row r="1206" spans="1:12">
      <c r="A1206" s="4">
        <v>1.98</v>
      </c>
      <c r="B1206" s="4">
        <f t="shared" si="193"/>
        <v>1.66</v>
      </c>
      <c r="C1206" s="6">
        <f t="shared" si="194"/>
        <v>3.6710871171106141</v>
      </c>
      <c r="E1206" s="4">
        <v>1.6600000000000401</v>
      </c>
      <c r="F1206" s="72">
        <f t="shared" si="195"/>
        <v>7.3127753303966525</v>
      </c>
      <c r="G1206" s="72">
        <f t="shared" si="196"/>
        <v>4.4824763004586492</v>
      </c>
      <c r="H1206" s="73">
        <f t="shared" si="190"/>
        <v>1.1305382938416696E-2</v>
      </c>
      <c r="I1206" s="73">
        <f t="shared" si="197"/>
        <v>1.130538293841545E-5</v>
      </c>
      <c r="J1206" s="73">
        <f t="shared" si="189"/>
        <v>1.1282390112193607E-5</v>
      </c>
      <c r="K1206" s="3">
        <f t="shared" si="191"/>
        <v>1.1293886525304528E-5</v>
      </c>
      <c r="L1206" s="79">
        <f t="shared" si="192"/>
        <v>0.10039299463118821</v>
      </c>
    </row>
    <row r="1207" spans="1:12">
      <c r="A1207" s="4">
        <v>1.9810000000000001</v>
      </c>
      <c r="B1207" s="4">
        <f t="shared" si="193"/>
        <v>1.661</v>
      </c>
      <c r="C1207" s="6">
        <f t="shared" si="194"/>
        <v>3.6687613810203823</v>
      </c>
      <c r="E1207" s="4">
        <v>1.66100000000004</v>
      </c>
      <c r="F1207" s="72">
        <f t="shared" si="195"/>
        <v>7.3171806167402638</v>
      </c>
      <c r="G1207" s="72">
        <f t="shared" si="196"/>
        <v>4.4845121659786322</v>
      </c>
      <c r="H1207" s="73">
        <f t="shared" si="190"/>
        <v>1.1282390112194849E-2</v>
      </c>
      <c r="I1207" s="73">
        <f t="shared" si="197"/>
        <v>1.1282390112193607E-5</v>
      </c>
      <c r="J1207" s="73">
        <f t="shared" si="189"/>
        <v>1.1259447443341162E-5</v>
      </c>
      <c r="K1207" s="3">
        <f t="shared" si="191"/>
        <v>1.1270918777767384E-5</v>
      </c>
      <c r="L1207" s="79">
        <f t="shared" si="192"/>
        <v>0.10040426554996598</v>
      </c>
    </row>
    <row r="1208" spans="1:12">
      <c r="A1208" s="4">
        <v>1.982</v>
      </c>
      <c r="B1208" s="4">
        <f t="shared" si="193"/>
        <v>1.6619999999999999</v>
      </c>
      <c r="C1208" s="6">
        <f t="shared" si="194"/>
        <v>3.6664382742202872</v>
      </c>
      <c r="E1208" s="4">
        <v>1.6620000000000399</v>
      </c>
      <c r="F1208" s="72">
        <f t="shared" si="195"/>
        <v>7.3215859030838759</v>
      </c>
      <c r="G1208" s="72">
        <f t="shared" si="196"/>
        <v>4.4865477300020062</v>
      </c>
      <c r="H1208" s="73">
        <f t="shared" si="190"/>
        <v>1.1259447443342403E-2</v>
      </c>
      <c r="I1208" s="73">
        <f t="shared" si="197"/>
        <v>1.1259447443343663E-5</v>
      </c>
      <c r="J1208" s="73">
        <f t="shared" si="189"/>
        <v>1.123655481350607E-5</v>
      </c>
      <c r="K1208" s="3">
        <f t="shared" si="191"/>
        <v>1.1248001128424866E-5</v>
      </c>
      <c r="L1208" s="79">
        <f t="shared" si="192"/>
        <v>0.1004155135510944</v>
      </c>
    </row>
    <row r="1209" spans="1:12">
      <c r="A1209" s="4">
        <v>1.9830000000000001</v>
      </c>
      <c r="B1209" s="4">
        <f t="shared" si="193"/>
        <v>1.663</v>
      </c>
      <c r="C1209" s="6">
        <f t="shared" si="194"/>
        <v>3.664117792660551</v>
      </c>
      <c r="E1209" s="4">
        <v>1.66300000000004</v>
      </c>
      <c r="F1209" s="72">
        <f t="shared" si="195"/>
        <v>7.3259911894274889</v>
      </c>
      <c r="G1209" s="72">
        <f t="shared" si="196"/>
        <v>4.4885829927547878</v>
      </c>
      <c r="H1209" s="73">
        <f t="shared" si="190"/>
        <v>1.1236554813504811E-2</v>
      </c>
      <c r="I1209" s="73">
        <f t="shared" si="197"/>
        <v>1.1236554813503574E-5</v>
      </c>
      <c r="J1209" s="73">
        <f t="shared" si="189"/>
        <v>1.1213712104631114E-5</v>
      </c>
      <c r="K1209" s="3">
        <f t="shared" si="191"/>
        <v>1.1225133459067343E-5</v>
      </c>
      <c r="L1209" s="79">
        <f t="shared" si="192"/>
        <v>0.10042673868455347</v>
      </c>
    </row>
    <row r="1210" spans="1:12">
      <c r="A1210" s="4">
        <v>1.984</v>
      </c>
      <c r="B1210" s="4">
        <f t="shared" si="193"/>
        <v>1.6639999999999999</v>
      </c>
      <c r="C1210" s="6">
        <f t="shared" si="194"/>
        <v>3.661799932299151</v>
      </c>
      <c r="E1210" s="4">
        <v>1.6640000000000399</v>
      </c>
      <c r="F1210" s="72">
        <f t="shared" si="195"/>
        <v>7.3303964757711002</v>
      </c>
      <c r="G1210" s="72">
        <f t="shared" si="196"/>
        <v>4.4906179544626843</v>
      </c>
      <c r="H1210" s="73">
        <f t="shared" si="190"/>
        <v>1.1213712104632349E-2</v>
      </c>
      <c r="I1210" s="73">
        <f t="shared" si="197"/>
        <v>1.1213712104633604E-5</v>
      </c>
      <c r="J1210" s="73">
        <f t="shared" si="189"/>
        <v>1.1190919198980399E-5</v>
      </c>
      <c r="K1210" s="3">
        <f t="shared" si="191"/>
        <v>1.1202315651807002E-5</v>
      </c>
      <c r="L1210" s="79">
        <f t="shared" si="192"/>
        <v>0.10043794100020528</v>
      </c>
    </row>
    <row r="1211" spans="1:12">
      <c r="A1211" s="4">
        <v>1.9850000000000001</v>
      </c>
      <c r="B1211" s="4">
        <f t="shared" si="193"/>
        <v>1.665</v>
      </c>
      <c r="C1211" s="6">
        <f t="shared" si="194"/>
        <v>3.6594846891018005</v>
      </c>
      <c r="E1211" s="4">
        <v>1.66500000000004</v>
      </c>
      <c r="F1211" s="72">
        <f t="shared" si="195"/>
        <v>7.3348017621147132</v>
      </c>
      <c r="G1211" s="72">
        <f t="shared" si="196"/>
        <v>4.4926526153511039</v>
      </c>
      <c r="H1211" s="73">
        <f t="shared" si="190"/>
        <v>1.1190919198979146E-2</v>
      </c>
      <c r="I1211" s="73">
        <f t="shared" si="197"/>
        <v>1.1190919198977914E-5</v>
      </c>
      <c r="J1211" s="73">
        <f t="shared" ref="J1211:J1227" si="198">(E1212-E1211)*H1212</f>
        <v>1.1168175979101219E-5</v>
      </c>
      <c r="K1211" s="3">
        <f t="shared" si="191"/>
        <v>1.1179547589039567E-5</v>
      </c>
      <c r="L1211" s="79">
        <f t="shared" si="192"/>
        <v>0.10044912054779433</v>
      </c>
    </row>
    <row r="1212" spans="1:12">
      <c r="A1212" s="4">
        <v>1.986</v>
      </c>
      <c r="B1212" s="4">
        <f t="shared" si="193"/>
        <v>1.6659999999999999</v>
      </c>
      <c r="C1212" s="6">
        <f t="shared" si="194"/>
        <v>3.6571720590419332</v>
      </c>
      <c r="E1212" s="4">
        <v>1.6660000000000399</v>
      </c>
      <c r="F1212" s="72">
        <f t="shared" si="195"/>
        <v>7.3392070484583254</v>
      </c>
      <c r="G1212" s="72">
        <f t="shared" si="196"/>
        <v>4.4946869756451457</v>
      </c>
      <c r="H1212" s="73">
        <f t="shared" ref="H1212:H1275" si="199">EXP(-G1212)</f>
        <v>1.1168175979102449E-2</v>
      </c>
      <c r="I1212" s="73">
        <f t="shared" si="197"/>
        <v>1.1168175979103699E-5</v>
      </c>
      <c r="J1212" s="73">
        <f t="shared" si="198"/>
        <v>1.1145482327862931E-5</v>
      </c>
      <c r="K1212" s="3">
        <f t="shared" ref="K1212:K1227" si="200">(I1212+J1212)/2</f>
        <v>1.1156829153483316E-5</v>
      </c>
      <c r="L1212" s="79">
        <f t="shared" si="192"/>
        <v>0.10046027737694781</v>
      </c>
    </row>
    <row r="1213" spans="1:12">
      <c r="A1213" s="4">
        <v>1.9870000000000001</v>
      </c>
      <c r="B1213" s="4">
        <f t="shared" si="193"/>
        <v>1.667</v>
      </c>
      <c r="C1213" s="6">
        <f t="shared" si="194"/>
        <v>3.654862038100684</v>
      </c>
      <c r="E1213" s="4">
        <v>1.66700000000004</v>
      </c>
      <c r="F1213" s="72">
        <f t="shared" si="195"/>
        <v>7.3436123348019384</v>
      </c>
      <c r="G1213" s="72">
        <f t="shared" si="196"/>
        <v>4.4967210355696068</v>
      </c>
      <c r="H1213" s="73">
        <f t="shared" si="199"/>
        <v>1.1145482327861684E-2</v>
      </c>
      <c r="I1213" s="73">
        <f t="shared" si="197"/>
        <v>1.1145482327860456E-5</v>
      </c>
      <c r="J1213" s="73">
        <f t="shared" si="198"/>
        <v>1.1122838128416365E-5</v>
      </c>
      <c r="K1213" s="3">
        <f t="shared" si="200"/>
        <v>1.113416022813841E-5</v>
      </c>
      <c r="L1213" s="79">
        <f t="shared" ref="L1213:L1227" si="201">K1213+L1212</f>
        <v>0.10047141153717594</v>
      </c>
    </row>
    <row r="1214" spans="1:12">
      <c r="A1214" s="4">
        <v>1.988</v>
      </c>
      <c r="B1214" s="4">
        <f t="shared" si="193"/>
        <v>1.6679999999999999</v>
      </c>
      <c r="C1214" s="6">
        <f t="shared" si="194"/>
        <v>3.6525546222668708</v>
      </c>
      <c r="E1214" s="4">
        <v>1.6680000000000399</v>
      </c>
      <c r="F1214" s="72">
        <f t="shared" si="195"/>
        <v>7.3480176211455497</v>
      </c>
      <c r="G1214" s="72">
        <f t="shared" si="196"/>
        <v>4.4987547953489839</v>
      </c>
      <c r="H1214" s="73">
        <f t="shared" si="199"/>
        <v>1.112283812841759E-2</v>
      </c>
      <c r="I1214" s="73">
        <f t="shared" si="197"/>
        <v>1.1122838128418835E-5</v>
      </c>
      <c r="J1214" s="73">
        <f t="shared" si="198"/>
        <v>1.1100243264232675E-5</v>
      </c>
      <c r="K1214" s="3">
        <f t="shared" si="200"/>
        <v>1.1111540696325755E-5</v>
      </c>
      <c r="L1214" s="79">
        <f t="shared" si="201"/>
        <v>0.10048252307787227</v>
      </c>
    </row>
    <row r="1215" spans="1:12">
      <c r="A1215" s="4">
        <v>1.9890000000000001</v>
      </c>
      <c r="B1215" s="4">
        <f t="shared" si="193"/>
        <v>1.669</v>
      </c>
      <c r="C1215" s="6">
        <f t="shared" si="194"/>
        <v>3.6502498075369765</v>
      </c>
      <c r="E1215" s="4">
        <v>1.66900000000004</v>
      </c>
      <c r="F1215" s="72">
        <f t="shared" si="195"/>
        <v>7.3524229074891627</v>
      </c>
      <c r="G1215" s="72">
        <f t="shared" si="196"/>
        <v>4.5007882552074685</v>
      </c>
      <c r="H1215" s="73">
        <f t="shared" si="199"/>
        <v>1.1100243264231433E-2</v>
      </c>
      <c r="I1215" s="73">
        <f t="shared" si="197"/>
        <v>1.110024326423021E-5</v>
      </c>
      <c r="J1215" s="73">
        <f t="shared" si="198"/>
        <v>1.1077697619062867E-5</v>
      </c>
      <c r="K1215" s="3">
        <f t="shared" si="200"/>
        <v>1.1088970441646539E-5</v>
      </c>
      <c r="L1215" s="79">
        <f t="shared" si="201"/>
        <v>0.10049361204831392</v>
      </c>
    </row>
    <row r="1216" spans="1:12">
      <c r="A1216" s="4">
        <v>1.99</v>
      </c>
      <c r="B1216" s="4">
        <f t="shared" si="193"/>
        <v>1.67</v>
      </c>
      <c r="C1216" s="6">
        <f t="shared" si="194"/>
        <v>3.6479475899151366</v>
      </c>
      <c r="E1216" s="4">
        <v>1.6700000000000399</v>
      </c>
      <c r="F1216" s="72">
        <f t="shared" si="195"/>
        <v>7.3568281938327749</v>
      </c>
      <c r="G1216" s="72">
        <f t="shared" si="196"/>
        <v>4.5028214153689525</v>
      </c>
      <c r="H1216" s="73">
        <f t="shared" si="199"/>
        <v>1.1077697619064087E-2</v>
      </c>
      <c r="I1216" s="73">
        <f t="shared" si="197"/>
        <v>1.1077697619065326E-5</v>
      </c>
      <c r="J1216" s="73">
        <f t="shared" si="198"/>
        <v>1.1055201076976477E-5</v>
      </c>
      <c r="K1216" s="3">
        <f t="shared" si="200"/>
        <v>1.1066449348020902E-5</v>
      </c>
      <c r="L1216" s="79">
        <f t="shared" si="201"/>
        <v>0.10050467849766194</v>
      </c>
    </row>
    <row r="1217" spans="1:12">
      <c r="A1217" s="4">
        <v>1.9910000000000001</v>
      </c>
      <c r="B1217" s="4">
        <f t="shared" si="193"/>
        <v>1.671</v>
      </c>
      <c r="C1217" s="6">
        <f t="shared" si="194"/>
        <v>3.6456479654131146</v>
      </c>
      <c r="E1217" s="4">
        <v>1.67100000000004</v>
      </c>
      <c r="F1217" s="72">
        <f t="shared" si="195"/>
        <v>7.3612334801763879</v>
      </c>
      <c r="G1217" s="72">
        <f t="shared" si="196"/>
        <v>4.5048542760570252</v>
      </c>
      <c r="H1217" s="73">
        <f t="shared" si="199"/>
        <v>1.1055201076975239E-2</v>
      </c>
      <c r="I1217" s="73">
        <f t="shared" si="197"/>
        <v>1.1055201076974022E-5</v>
      </c>
      <c r="J1217" s="73">
        <f t="shared" si="198"/>
        <v>1.1032753522321314E-5</v>
      </c>
      <c r="K1217" s="3">
        <f t="shared" si="200"/>
        <v>1.1043977299647668E-5</v>
      </c>
      <c r="L1217" s="79">
        <f t="shared" si="201"/>
        <v>0.10051572247496159</v>
      </c>
    </row>
    <row r="1218" spans="1:12">
      <c r="A1218" s="4">
        <v>1.992</v>
      </c>
      <c r="B1218" s="4">
        <f t="shared" si="193"/>
        <v>1.6719999999999999</v>
      </c>
      <c r="C1218" s="6">
        <f t="shared" si="194"/>
        <v>3.6433509300502882</v>
      </c>
      <c r="E1218" s="4">
        <v>1.6720000000000399</v>
      </c>
      <c r="F1218" s="72">
        <f t="shared" si="195"/>
        <v>7.3656387665199992</v>
      </c>
      <c r="G1218" s="72">
        <f t="shared" si="196"/>
        <v>4.5068868374949744</v>
      </c>
      <c r="H1218" s="73">
        <f t="shared" si="199"/>
        <v>1.1032753522322528E-2</v>
      </c>
      <c r="I1218" s="73">
        <f t="shared" si="197"/>
        <v>1.1032753522323763E-5</v>
      </c>
      <c r="J1218" s="73">
        <f t="shared" si="198"/>
        <v>1.1010354839761901E-5</v>
      </c>
      <c r="K1218" s="3">
        <f t="shared" si="200"/>
        <v>1.1021554181042832E-5</v>
      </c>
      <c r="L1218" s="79">
        <f t="shared" si="201"/>
        <v>0.10052674402914263</v>
      </c>
    </row>
    <row r="1219" spans="1:12">
      <c r="A1219" s="4">
        <v>1.9930000000000001</v>
      </c>
      <c r="B1219" s="4">
        <f t="shared" si="193"/>
        <v>1.673</v>
      </c>
      <c r="C1219" s="6">
        <f t="shared" si="194"/>
        <v>3.64105647985363</v>
      </c>
      <c r="E1219" s="4">
        <v>1.67300000000004</v>
      </c>
      <c r="F1219" s="72">
        <f t="shared" si="195"/>
        <v>7.3700440528636122</v>
      </c>
      <c r="G1219" s="72">
        <f t="shared" si="196"/>
        <v>4.5089190999057909</v>
      </c>
      <c r="H1219" s="73">
        <f t="shared" si="199"/>
        <v>1.1010354839760669E-2</v>
      </c>
      <c r="I1219" s="73">
        <f t="shared" si="197"/>
        <v>1.1010354839759456E-5</v>
      </c>
      <c r="J1219" s="73">
        <f t="shared" si="198"/>
        <v>1.0988004914239429E-5</v>
      </c>
      <c r="K1219" s="3">
        <f t="shared" si="200"/>
        <v>1.0999179876999442E-5</v>
      </c>
      <c r="L1219" s="79">
        <f t="shared" si="201"/>
        <v>0.10053774320901963</v>
      </c>
    </row>
    <row r="1220" spans="1:12">
      <c r="A1220" s="4">
        <v>1.994</v>
      </c>
      <c r="B1220" s="4">
        <f t="shared" si="193"/>
        <v>1.6739999999999999</v>
      </c>
      <c r="C1220" s="6">
        <f t="shared" si="194"/>
        <v>3.6387646108576961</v>
      </c>
      <c r="E1220" s="4">
        <v>1.6740000000000399</v>
      </c>
      <c r="F1220" s="72">
        <f t="shared" si="195"/>
        <v>7.3744493392072243</v>
      </c>
      <c r="G1220" s="72">
        <f t="shared" si="196"/>
        <v>4.5109510635121657</v>
      </c>
      <c r="H1220" s="73">
        <f t="shared" si="199"/>
        <v>1.0988004914240639E-2</v>
      </c>
      <c r="I1220" s="73">
        <f t="shared" si="197"/>
        <v>1.0988004914241869E-5</v>
      </c>
      <c r="J1220" s="73">
        <f t="shared" si="198"/>
        <v>1.0965703631010105E-5</v>
      </c>
      <c r="K1220" s="3">
        <f t="shared" si="200"/>
        <v>1.0976854272625988E-5</v>
      </c>
      <c r="L1220" s="79">
        <f t="shared" si="201"/>
        <v>0.10054872006329225</v>
      </c>
    </row>
    <row r="1221" spans="1:12">
      <c r="A1221" s="4">
        <v>1.9950000000000001</v>
      </c>
      <c r="B1221" s="4">
        <f t="shared" si="193"/>
        <v>1.675</v>
      </c>
      <c r="C1221" s="6">
        <f t="shared" si="194"/>
        <v>3.6364753191045995</v>
      </c>
      <c r="E1221" s="4">
        <v>1.67500000000004</v>
      </c>
      <c r="F1221" s="72">
        <f t="shared" si="195"/>
        <v>7.3788546255508365</v>
      </c>
      <c r="G1221" s="72">
        <f t="shared" si="196"/>
        <v>4.5129827285364881</v>
      </c>
      <c r="H1221" s="73">
        <f t="shared" si="199"/>
        <v>1.0965703631008877E-2</v>
      </c>
      <c r="I1221" s="73">
        <f t="shared" si="197"/>
        <v>1.0965703631007669E-5</v>
      </c>
      <c r="J1221" s="73">
        <f t="shared" si="198"/>
        <v>1.0943450875605174E-5</v>
      </c>
      <c r="K1221" s="3">
        <f t="shared" si="200"/>
        <v>1.0954577253306421E-5</v>
      </c>
      <c r="L1221" s="79">
        <f t="shared" si="201"/>
        <v>0.10055967464054556</v>
      </c>
    </row>
    <row r="1222" spans="1:12">
      <c r="A1222" s="4">
        <v>1.996</v>
      </c>
      <c r="B1222" s="4">
        <f t="shared" si="193"/>
        <v>1.6759999999999999</v>
      </c>
      <c r="C1222" s="6">
        <f t="shared" si="194"/>
        <v>3.6341886006440012</v>
      </c>
      <c r="E1222" s="4">
        <v>1.6760000000000399</v>
      </c>
      <c r="F1222" s="72">
        <f t="shared" si="195"/>
        <v>7.3832599118944486</v>
      </c>
      <c r="G1222" s="72">
        <f t="shared" si="196"/>
        <v>4.5150140952008524</v>
      </c>
      <c r="H1222" s="73">
        <f t="shared" si="199"/>
        <v>1.0943450875606379E-2</v>
      </c>
      <c r="I1222" s="73">
        <f t="shared" si="197"/>
        <v>1.0943450875607605E-5</v>
      </c>
      <c r="J1222" s="73">
        <f t="shared" si="198"/>
        <v>1.0921246533869128E-5</v>
      </c>
      <c r="K1222" s="3">
        <f t="shared" si="200"/>
        <v>1.0932348704738366E-5</v>
      </c>
      <c r="L1222" s="79">
        <f t="shared" si="201"/>
        <v>0.1005706069892503</v>
      </c>
    </row>
    <row r="1223" spans="1:12">
      <c r="A1223" s="4">
        <v>1.9970000000000001</v>
      </c>
      <c r="B1223" s="4">
        <f t="shared" si="193"/>
        <v>1.677</v>
      </c>
      <c r="C1223" s="6">
        <f t="shared" si="194"/>
        <v>3.6319044515330843</v>
      </c>
      <c r="E1223" s="4">
        <v>1.67700000000004</v>
      </c>
      <c r="F1223" s="72">
        <f t="shared" si="195"/>
        <v>7.3876651982380617</v>
      </c>
      <c r="G1223" s="72">
        <f t="shared" si="196"/>
        <v>4.5170451637270546</v>
      </c>
      <c r="H1223" s="73">
        <f t="shared" si="199"/>
        <v>1.0921246533867906E-2</v>
      </c>
      <c r="I1223" s="73">
        <f t="shared" si="197"/>
        <v>1.0921246533866703E-5</v>
      </c>
      <c r="J1223" s="73">
        <f t="shared" si="198"/>
        <v>1.0899090491919974E-5</v>
      </c>
      <c r="K1223" s="3">
        <f t="shared" si="200"/>
        <v>1.0910168512893339E-5</v>
      </c>
      <c r="L1223" s="79">
        <f t="shared" si="201"/>
        <v>0.10058151715776319</v>
      </c>
    </row>
    <row r="1224" spans="1:12">
      <c r="A1224" s="4">
        <v>1.998</v>
      </c>
      <c r="B1224" s="4">
        <f t="shared" si="193"/>
        <v>1.6779999999999999</v>
      </c>
      <c r="C1224" s="6">
        <f t="shared" si="194"/>
        <v>3.6296228678365501</v>
      </c>
      <c r="E1224" s="4">
        <v>1.6780000000000399</v>
      </c>
      <c r="F1224" s="72">
        <f t="shared" si="195"/>
        <v>7.3920704845816729</v>
      </c>
      <c r="G1224" s="72">
        <f t="shared" si="196"/>
        <v>4.5190759343365912</v>
      </c>
      <c r="H1224" s="73">
        <f t="shared" si="199"/>
        <v>1.0899090491921174E-2</v>
      </c>
      <c r="I1224" s="73">
        <f t="shared" si="197"/>
        <v>1.0899090491922393E-5</v>
      </c>
      <c r="J1224" s="73">
        <f t="shared" si="198"/>
        <v>1.0876982636187156E-5</v>
      </c>
      <c r="K1224" s="3">
        <f t="shared" si="200"/>
        <v>1.0888036564054774E-5</v>
      </c>
      <c r="L1224" s="79">
        <f t="shared" si="201"/>
        <v>0.10059240519432724</v>
      </c>
    </row>
    <row r="1225" spans="1:12">
      <c r="A1225" s="4">
        <v>1.9990000000000001</v>
      </c>
      <c r="B1225" s="4">
        <f t="shared" si="193"/>
        <v>1.679</v>
      </c>
      <c r="C1225" s="6">
        <f t="shared" si="194"/>
        <v>3.6273438456265854</v>
      </c>
      <c r="E1225" s="4">
        <v>1.67900000000004</v>
      </c>
      <c r="F1225" s="72">
        <f t="shared" si="195"/>
        <v>7.396475770925286</v>
      </c>
      <c r="G1225" s="72">
        <f t="shared" si="196"/>
        <v>4.5211064072506684</v>
      </c>
      <c r="H1225" s="73">
        <f t="shared" si="199"/>
        <v>1.0876982636185939E-2</v>
      </c>
      <c r="I1225" s="73">
        <f t="shared" si="197"/>
        <v>1.0876982636184741E-5</v>
      </c>
      <c r="J1225" s="73">
        <f t="shared" si="198"/>
        <v>1.0854922853372147E-5</v>
      </c>
      <c r="K1225" s="3">
        <f t="shared" si="200"/>
        <v>1.0865952744778445E-5</v>
      </c>
      <c r="L1225" s="79">
        <f t="shared" si="201"/>
        <v>0.10060327114707203</v>
      </c>
    </row>
    <row r="1226" spans="1:12">
      <c r="A1226" s="4">
        <v>2</v>
      </c>
      <c r="B1226" s="4">
        <f t="shared" si="193"/>
        <v>1.68</v>
      </c>
      <c r="C1226" s="6">
        <f t="shared" si="194"/>
        <v>3.6285483776939365</v>
      </c>
      <c r="E1226" s="4">
        <v>1.6800000000000399</v>
      </c>
      <c r="F1226" s="72">
        <f t="shared" si="195"/>
        <v>7.4008810572688981</v>
      </c>
      <c r="G1226" s="72">
        <f t="shared" si="196"/>
        <v>4.5231365826901868</v>
      </c>
      <c r="H1226" s="73">
        <f t="shared" si="199"/>
        <v>1.0854922853373342E-2</v>
      </c>
      <c r="I1226" s="73">
        <f t="shared" si="197"/>
        <v>1.0854922853329967E-4</v>
      </c>
      <c r="J1226" s="73">
        <f t="shared" si="198"/>
        <v>1.0636944319013776E-4</v>
      </c>
      <c r="K1226" s="3">
        <f t="shared" si="200"/>
        <v>1.0745933586171872E-4</v>
      </c>
      <c r="L1226" s="79">
        <f t="shared" si="201"/>
        <v>0.10071073048293375</v>
      </c>
    </row>
    <row r="1227" spans="1:12">
      <c r="A1227" s="4">
        <v>2.0099999999999998</v>
      </c>
      <c r="B1227" s="4">
        <f t="shared" si="193"/>
        <v>1.6899999999999997</v>
      </c>
      <c r="C1227" s="6">
        <f t="shared" si="194"/>
        <v>3.6058289338807352</v>
      </c>
      <c r="E1227" s="4">
        <v>1.69</v>
      </c>
      <c r="F1227" s="72">
        <f t="shared" si="195"/>
        <v>7.4449339207048455</v>
      </c>
      <c r="G1227" s="72">
        <f t="shared" si="196"/>
        <v>4.5434220243736467</v>
      </c>
      <c r="H1227" s="73">
        <f t="shared" si="199"/>
        <v>1.063694431905628E-2</v>
      </c>
      <c r="I1227" s="73">
        <f t="shared" si="197"/>
        <v>1.0636944319013776E-4</v>
      </c>
      <c r="J1227" s="73">
        <f t="shared" si="198"/>
        <v>1.0423650590587081E-4</v>
      </c>
      <c r="K1227" s="3">
        <f t="shared" si="200"/>
        <v>1.0530297454800428E-4</v>
      </c>
      <c r="L1227" s="79">
        <f t="shared" si="201"/>
        <v>0.10081603345748175</v>
      </c>
    </row>
    <row r="1228" spans="1:12">
      <c r="A1228" s="4">
        <v>2.02</v>
      </c>
      <c r="B1228" s="4">
        <f t="shared" ref="B1228:B1291" si="202">A1228-$C$6</f>
        <v>1.7</v>
      </c>
      <c r="C1228" s="6">
        <f t="shared" ref="C1228:C1291" si="203">2*$C$3/(A1228-2*$C$6)*L1228</f>
        <v>3.5833638350802297</v>
      </c>
      <c r="E1228" s="4">
        <v>1.69999999999996</v>
      </c>
      <c r="F1228" s="72">
        <f t="shared" ref="F1228:F1291" si="204">E1228/$C$4</f>
        <v>7.4889867841407929</v>
      </c>
      <c r="G1228" s="72">
        <f t="shared" ref="G1228:G1291" si="205">F1228^$C$5</f>
        <v>4.5636779594231625</v>
      </c>
      <c r="H1228" s="73">
        <f t="shared" si="199"/>
        <v>1.0423650590628733E-2</v>
      </c>
      <c r="I1228" s="73">
        <f t="shared" ref="I1228:I1291" si="206">(E1229-E1228)*H1228</f>
        <v>1.0423650590587081E-4</v>
      </c>
      <c r="J1228" s="73">
        <f t="shared" ref="J1228:J1291" si="207">(E1229-E1228)*H1229</f>
        <v>1.0214933058846696E-4</v>
      </c>
      <c r="K1228" s="3">
        <f t="shared" ref="K1228:K1291" si="208">(I1228+J1228)/2</f>
        <v>1.0319291824716889E-4</v>
      </c>
      <c r="L1228" s="79">
        <f t="shared" ref="L1228:L1291" si="209">K1228+L1227</f>
        <v>0.10091922637572892</v>
      </c>
    </row>
    <row r="1229" spans="1:12">
      <c r="A1229" s="4">
        <v>2.0299999999999998</v>
      </c>
      <c r="B1229" s="4">
        <f t="shared" si="202"/>
        <v>1.7099999999999997</v>
      </c>
      <c r="C1229" s="6">
        <f t="shared" si="203"/>
        <v>3.5611491863626439</v>
      </c>
      <c r="E1229" s="4">
        <v>1.70999999999992</v>
      </c>
      <c r="F1229" s="72">
        <f t="shared" si="204"/>
        <v>7.5330396475767403</v>
      </c>
      <c r="G1229" s="72">
        <f t="shared" si="205"/>
        <v>4.5839046039511055</v>
      </c>
      <c r="H1229" s="73">
        <f t="shared" si="199"/>
        <v>1.0214933058887514E-2</v>
      </c>
      <c r="I1229" s="73">
        <f t="shared" si="206"/>
        <v>1.0214933058846696E-4</v>
      </c>
      <c r="J1229" s="73">
        <f t="shared" si="207"/>
        <v>1.0010685852816355E-4</v>
      </c>
      <c r="K1229" s="3">
        <f t="shared" si="208"/>
        <v>1.0112809455831525E-4</v>
      </c>
      <c r="L1229" s="79">
        <f t="shared" si="209"/>
        <v>0.10102035447028723</v>
      </c>
    </row>
    <row r="1230" spans="1:12">
      <c r="A1230" s="4">
        <v>2.04</v>
      </c>
      <c r="B1230" s="4">
        <f t="shared" si="202"/>
        <v>1.72</v>
      </c>
      <c r="C1230" s="6">
        <f t="shared" si="203"/>
        <v>3.5391811674930103</v>
      </c>
      <c r="E1230" s="4">
        <v>1.7199999999998801</v>
      </c>
      <c r="F1230" s="72">
        <f t="shared" si="204"/>
        <v>7.5770925110126877</v>
      </c>
      <c r="G1230" s="72">
        <f t="shared" si="205"/>
        <v>4.6041021712333077</v>
      </c>
      <c r="H1230" s="73">
        <f t="shared" si="199"/>
        <v>1.0010685852856357E-2</v>
      </c>
      <c r="I1230" s="73">
        <f t="shared" si="206"/>
        <v>1.0010685852816355E-4</v>
      </c>
      <c r="J1230" s="73">
        <f t="shared" si="207"/>
        <v>9.8108057640815125E-5</v>
      </c>
      <c r="K1230" s="3">
        <f t="shared" si="208"/>
        <v>9.9107458084489339E-5</v>
      </c>
      <c r="L1230" s="79">
        <f t="shared" si="209"/>
        <v>0.10111946192837172</v>
      </c>
    </row>
    <row r="1231" spans="1:12">
      <c r="A1231" s="4">
        <v>2.0499999999999998</v>
      </c>
      <c r="B1231" s="4">
        <f t="shared" si="202"/>
        <v>1.7299999999999998</v>
      </c>
      <c r="C1231" s="6">
        <f t="shared" si="203"/>
        <v>3.517456031194969</v>
      </c>
      <c r="E1231" s="4">
        <v>1.7299999999998401</v>
      </c>
      <c r="F1231" s="72">
        <f t="shared" si="204"/>
        <v>7.6211453744486342</v>
      </c>
      <c r="G1231" s="72">
        <f t="shared" si="205"/>
        <v>4.6242708717625618</v>
      </c>
      <c r="H1231" s="73">
        <f t="shared" si="199"/>
        <v>9.8108057641207152E-3</v>
      </c>
      <c r="I1231" s="73">
        <f t="shared" si="206"/>
        <v>9.8108057640812943E-5</v>
      </c>
      <c r="J1231" s="73">
        <f t="shared" si="207"/>
        <v>9.6151921734310684E-5</v>
      </c>
      <c r="K1231" s="3">
        <f t="shared" si="208"/>
        <v>9.7129989687561814E-5</v>
      </c>
      <c r="L1231" s="79">
        <f t="shared" si="209"/>
        <v>0.10121659191805928</v>
      </c>
    </row>
    <row r="1232" spans="1:12">
      <c r="A1232" s="4">
        <v>2.06</v>
      </c>
      <c r="B1232" s="4">
        <f t="shared" si="202"/>
        <v>1.74</v>
      </c>
      <c r="C1232" s="6">
        <f t="shared" si="203"/>
        <v>3.4959701014629783</v>
      </c>
      <c r="E1232" s="4">
        <v>1.7399999999997999</v>
      </c>
      <c r="F1232" s="72">
        <f t="shared" si="204"/>
        <v>7.6651982378845807</v>
      </c>
      <c r="G1232" s="72">
        <f t="shared" si="205"/>
        <v>4.6444109133008054</v>
      </c>
      <c r="H1232" s="73">
        <f t="shared" si="199"/>
        <v>9.6151921734697037E-3</v>
      </c>
      <c r="I1232" s="73">
        <f t="shared" si="206"/>
        <v>9.6151921734312826E-5</v>
      </c>
      <c r="J1232" s="73">
        <f t="shared" si="207"/>
        <v>9.4237469797295276E-5</v>
      </c>
      <c r="K1232" s="3">
        <f t="shared" si="208"/>
        <v>9.5194695765804044E-5</v>
      </c>
      <c r="L1232" s="79">
        <f t="shared" si="209"/>
        <v>0.10131178661382507</v>
      </c>
    </row>
    <row r="1233" spans="1:12">
      <c r="A1233" s="4">
        <v>2.0699999999999998</v>
      </c>
      <c r="B1233" s="4">
        <f t="shared" si="202"/>
        <v>1.7499999999999998</v>
      </c>
      <c r="C1233" s="6">
        <f t="shared" si="203"/>
        <v>3.4747197719213592</v>
      </c>
      <c r="E1233" s="4">
        <v>1.74999999999976</v>
      </c>
      <c r="F1233" s="72">
        <f t="shared" si="204"/>
        <v>7.709251101320528</v>
      </c>
      <c r="G1233" s="72">
        <f t="shared" si="205"/>
        <v>4.6645225009300244</v>
      </c>
      <c r="H1233" s="73">
        <f t="shared" si="199"/>
        <v>9.4237469797671843E-3</v>
      </c>
      <c r="I1233" s="73">
        <f t="shared" si="206"/>
        <v>9.4237469797295276E-5</v>
      </c>
      <c r="J1233" s="73">
        <f t="shared" si="207"/>
        <v>9.2363745309398653E-5</v>
      </c>
      <c r="K1233" s="3">
        <f t="shared" si="208"/>
        <v>9.3300607553346965E-5</v>
      </c>
      <c r="L1233" s="79">
        <f t="shared" si="209"/>
        <v>0.10140508722137842</v>
      </c>
    </row>
    <row r="1234" spans="1:12">
      <c r="A1234" s="4">
        <v>2.08</v>
      </c>
      <c r="B1234" s="4">
        <f t="shared" si="202"/>
        <v>1.76</v>
      </c>
      <c r="C1234" s="6">
        <f t="shared" si="203"/>
        <v>3.4537015042285728</v>
      </c>
      <c r="E1234" s="4">
        <v>1.75999999999972</v>
      </c>
      <c r="F1234" s="72">
        <f t="shared" si="204"/>
        <v>7.7533039647564754</v>
      </c>
      <c r="G1234" s="72">
        <f t="shared" si="205"/>
        <v>4.6846058371019348</v>
      </c>
      <c r="H1234" s="73">
        <f t="shared" si="199"/>
        <v>9.2363745309767733E-3</v>
      </c>
      <c r="I1234" s="73">
        <f t="shared" si="206"/>
        <v>9.2363745309398653E-5</v>
      </c>
      <c r="J1234" s="73">
        <f t="shared" si="207"/>
        <v>9.0529815572325752E-5</v>
      </c>
      <c r="K1234" s="3">
        <f t="shared" si="208"/>
        <v>9.1446780440862209E-5</v>
      </c>
      <c r="L1234" s="79">
        <f t="shared" si="209"/>
        <v>0.10149653400181928</v>
      </c>
    </row>
    <row r="1235" spans="1:12">
      <c r="A1235" s="4">
        <v>2.09</v>
      </c>
      <c r="B1235" s="4">
        <f t="shared" si="202"/>
        <v>1.7699999999999998</v>
      </c>
      <c r="C1235" s="6">
        <f t="shared" si="203"/>
        <v>3.4329118265252845</v>
      </c>
      <c r="E1235" s="4">
        <v>1.7699999999996801</v>
      </c>
      <c r="F1235" s="72">
        <f t="shared" si="204"/>
        <v>7.7973568281924228</v>
      </c>
      <c r="G1235" s="72">
        <f t="shared" si="205"/>
        <v>4.7046611216864518</v>
      </c>
      <c r="H1235" s="73">
        <f t="shared" si="199"/>
        <v>9.0529815572687501E-3</v>
      </c>
      <c r="I1235" s="73">
        <f t="shared" si="206"/>
        <v>9.0529815572325752E-5</v>
      </c>
      <c r="J1235" s="73">
        <f t="shared" si="207"/>
        <v>8.8734771061035138E-5</v>
      </c>
      <c r="K1235" s="3">
        <f t="shared" si="208"/>
        <v>8.9632293316680445E-5</v>
      </c>
      <c r="L1235" s="79">
        <f t="shared" si="209"/>
        <v>0.10158616629513596</v>
      </c>
    </row>
    <row r="1236" spans="1:12">
      <c r="A1236" s="4">
        <v>2.1</v>
      </c>
      <c r="B1236" s="4">
        <f t="shared" si="202"/>
        <v>1.78</v>
      </c>
      <c r="C1236" s="6">
        <f t="shared" si="203"/>
        <v>3.4123473319247393</v>
      </c>
      <c r="E1236" s="4">
        <v>1.7799999999996401</v>
      </c>
      <c r="F1236" s="72">
        <f t="shared" si="204"/>
        <v>7.8414096916283702</v>
      </c>
      <c r="G1236" s="72">
        <f t="shared" si="205"/>
        <v>4.7246885520190185</v>
      </c>
      <c r="H1236" s="73">
        <f t="shared" si="199"/>
        <v>8.873477106138972E-3</v>
      </c>
      <c r="I1236" s="73">
        <f t="shared" si="206"/>
        <v>8.8734771061033173E-5</v>
      </c>
      <c r="J1236" s="73">
        <f t="shared" si="207"/>
        <v>8.6977724794383424E-5</v>
      </c>
      <c r="K1236" s="3">
        <f t="shared" si="208"/>
        <v>8.7856247927708291E-5</v>
      </c>
      <c r="L1236" s="79">
        <f t="shared" si="209"/>
        <v>0.10167402254306367</v>
      </c>
    </row>
    <row r="1237" spans="1:12">
      <c r="A1237" s="4">
        <v>2.11</v>
      </c>
      <c r="B1237" s="4">
        <f t="shared" si="202"/>
        <v>1.7899999999999998</v>
      </c>
      <c r="C1237" s="6">
        <f t="shared" si="203"/>
        <v>3.3920046770441052</v>
      </c>
      <c r="E1237" s="4">
        <v>1.7899999999995999</v>
      </c>
      <c r="F1237" s="72">
        <f t="shared" si="204"/>
        <v>7.8854625550643167</v>
      </c>
      <c r="G1237" s="72">
        <f t="shared" si="205"/>
        <v>4.7446883229467778</v>
      </c>
      <c r="H1237" s="73">
        <f t="shared" si="199"/>
        <v>8.6977724794732904E-3</v>
      </c>
      <c r="I1237" s="73">
        <f t="shared" si="206"/>
        <v>8.6977724794385348E-5</v>
      </c>
      <c r="J1237" s="73">
        <f t="shared" si="207"/>
        <v>8.5257811724583166E-5</v>
      </c>
      <c r="K1237" s="3">
        <f t="shared" si="208"/>
        <v>8.6117768259484257E-5</v>
      </c>
      <c r="L1237" s="79">
        <f t="shared" si="209"/>
        <v>0.10176014031132315</v>
      </c>
    </row>
    <row r="1238" spans="1:12">
      <c r="A1238" s="4">
        <v>2.12</v>
      </c>
      <c r="B1238" s="4">
        <f t="shared" si="202"/>
        <v>1.8</v>
      </c>
      <c r="C1238" s="6">
        <f t="shared" si="203"/>
        <v>3.3718805805754282</v>
      </c>
      <c r="E1238" s="4">
        <v>1.79999999999956</v>
      </c>
      <c r="F1238" s="72">
        <f t="shared" si="204"/>
        <v>7.9295154185002641</v>
      </c>
      <c r="G1238" s="72">
        <f t="shared" si="205"/>
        <v>4.7646606268736793</v>
      </c>
      <c r="H1238" s="73">
        <f t="shared" si="199"/>
        <v>8.5257811724923846E-3</v>
      </c>
      <c r="I1238" s="73">
        <f t="shared" si="206"/>
        <v>8.5257811724583166E-5</v>
      </c>
      <c r="J1238" s="73">
        <f t="shared" si="207"/>
        <v>8.357418814482006E-5</v>
      </c>
      <c r="K1238" s="3">
        <f t="shared" si="208"/>
        <v>8.441599993470162E-5</v>
      </c>
      <c r="L1238" s="79">
        <f t="shared" si="209"/>
        <v>0.10184455631125784</v>
      </c>
    </row>
    <row r="1239" spans="1:12">
      <c r="A1239" s="4">
        <v>2.13</v>
      </c>
      <c r="B1239" s="4">
        <f t="shared" si="202"/>
        <v>1.8099999999999998</v>
      </c>
      <c r="C1239" s="6">
        <f t="shared" si="203"/>
        <v>3.3519718218949586</v>
      </c>
      <c r="E1239" s="4">
        <v>1.80999999999952</v>
      </c>
      <c r="F1239" s="72">
        <f t="shared" si="204"/>
        <v>7.9735682819362115</v>
      </c>
      <c r="G1239" s="72">
        <f t="shared" si="205"/>
        <v>4.7846056538045012</v>
      </c>
      <c r="H1239" s="73">
        <f t="shared" si="199"/>
        <v>8.3574188145154014E-3</v>
      </c>
      <c r="I1239" s="73">
        <f t="shared" si="206"/>
        <v>8.357418814482006E-5</v>
      </c>
      <c r="J1239" s="73">
        <f t="shared" si="207"/>
        <v>8.1926031114494703E-5</v>
      </c>
      <c r="K1239" s="3">
        <f t="shared" si="208"/>
        <v>8.2750109629657381E-5</v>
      </c>
      <c r="L1239" s="79">
        <f t="shared" si="209"/>
        <v>0.1019273064208875</v>
      </c>
    </row>
    <row r="1240" spans="1:12">
      <c r="A1240" s="4">
        <v>2.14</v>
      </c>
      <c r="B1240" s="4">
        <f t="shared" si="202"/>
        <v>1.82</v>
      </c>
      <c r="C1240" s="6">
        <f t="shared" si="203"/>
        <v>3.3322752397095847</v>
      </c>
      <c r="E1240" s="4">
        <v>1.81999999999948</v>
      </c>
      <c r="F1240" s="72">
        <f t="shared" si="204"/>
        <v>8.0176211453721589</v>
      </c>
      <c r="G1240" s="72">
        <f t="shared" si="205"/>
        <v>4.8045235913878468</v>
      </c>
      <c r="H1240" s="73">
        <f t="shared" si="199"/>
        <v>8.1926031114822068E-3</v>
      </c>
      <c r="I1240" s="73">
        <f t="shared" si="206"/>
        <v>8.1926031114494703E-5</v>
      </c>
      <c r="J1240" s="73">
        <f t="shared" si="207"/>
        <v>8.031253790144539E-5</v>
      </c>
      <c r="K1240" s="3">
        <f t="shared" si="208"/>
        <v>8.1119284507970047E-5</v>
      </c>
      <c r="L1240" s="79">
        <f t="shared" si="209"/>
        <v>0.10200842570539546</v>
      </c>
    </row>
    <row r="1241" spans="1:12">
      <c r="A1241" s="4">
        <v>2.15</v>
      </c>
      <c r="B1241" s="4">
        <f t="shared" si="202"/>
        <v>1.8299999999999998</v>
      </c>
      <c r="C1241" s="6">
        <f t="shared" si="203"/>
        <v>3.3127877307392444</v>
      </c>
      <c r="E1241" s="4">
        <v>1.8299999999994401</v>
      </c>
      <c r="F1241" s="72">
        <f t="shared" si="204"/>
        <v>8.0616740088081063</v>
      </c>
      <c r="G1241" s="72">
        <f t="shared" si="205"/>
        <v>4.8244146249581474</v>
      </c>
      <c r="H1241" s="73">
        <f t="shared" si="199"/>
        <v>8.0312537901766311E-3</v>
      </c>
      <c r="I1241" s="73">
        <f t="shared" si="206"/>
        <v>8.0312537901443601E-5</v>
      </c>
      <c r="J1241" s="73">
        <f t="shared" si="207"/>
        <v>7.8732925440636549E-5</v>
      </c>
      <c r="K1241" s="3">
        <f t="shared" si="208"/>
        <v>7.9522731671040082E-5</v>
      </c>
      <c r="L1241" s="79">
        <f t="shared" si="209"/>
        <v>0.10208794843706651</v>
      </c>
    </row>
    <row r="1242" spans="1:12">
      <c r="A1242" s="4">
        <v>2.16</v>
      </c>
      <c r="B1242" s="4">
        <f t="shared" si="202"/>
        <v>1.84</v>
      </c>
      <c r="C1242" s="6">
        <f t="shared" si="203"/>
        <v>3.2935062484341247</v>
      </c>
      <c r="E1242" s="4">
        <v>1.8399999999993999</v>
      </c>
      <c r="F1242" s="72">
        <f t="shared" si="204"/>
        <v>8.1057268722440519</v>
      </c>
      <c r="G1242" s="72">
        <f t="shared" si="205"/>
        <v>4.8442789375766742</v>
      </c>
      <c r="H1242" s="73">
        <f t="shared" si="199"/>
        <v>7.8732925440952901E-3</v>
      </c>
      <c r="I1242" s="73">
        <f t="shared" si="206"/>
        <v>7.8732925440638297E-5</v>
      </c>
      <c r="J1242" s="73">
        <f t="shared" si="207"/>
        <v>7.7186429808772858E-5</v>
      </c>
      <c r="K1242" s="3">
        <f t="shared" si="208"/>
        <v>7.7959677624705578E-5</v>
      </c>
      <c r="L1242" s="79">
        <f t="shared" si="209"/>
        <v>0.10216590811469121</v>
      </c>
    </row>
    <row r="1243" spans="1:12">
      <c r="A1243" s="4">
        <v>2.17</v>
      </c>
      <c r="B1243" s="4">
        <f t="shared" si="202"/>
        <v>1.8499999999999999</v>
      </c>
      <c r="C1243" s="6">
        <f t="shared" si="203"/>
        <v>3.2744278017256114</v>
      </c>
      <c r="E1243" s="4">
        <v>1.8499999999993599</v>
      </c>
      <c r="F1243" s="72">
        <f t="shared" si="204"/>
        <v>8.1497797356799992</v>
      </c>
      <c r="G1243" s="72">
        <f t="shared" si="205"/>
        <v>4.8641167100716229</v>
      </c>
      <c r="H1243" s="73">
        <f t="shared" si="199"/>
        <v>7.7186429809081285E-3</v>
      </c>
      <c r="I1243" s="73">
        <f t="shared" si="206"/>
        <v>7.7186429808772858E-5</v>
      </c>
      <c r="J1243" s="73">
        <f t="shared" si="207"/>
        <v>7.5672305714290976E-5</v>
      </c>
      <c r="K1243" s="3">
        <f t="shared" si="208"/>
        <v>7.6429367761531917E-5</v>
      </c>
      <c r="L1243" s="79">
        <f t="shared" si="209"/>
        <v>0.10224233748245275</v>
      </c>
    </row>
    <row r="1244" spans="1:12">
      <c r="A1244" s="4">
        <v>2.1800000000000002</v>
      </c>
      <c r="B1244" s="4">
        <f t="shared" si="202"/>
        <v>1.86</v>
      </c>
      <c r="C1244" s="6">
        <f t="shared" si="203"/>
        <v>3.2555494538098966</v>
      </c>
      <c r="E1244" s="4">
        <v>1.85999999999932</v>
      </c>
      <c r="F1244" s="72">
        <f t="shared" si="204"/>
        <v>8.1938325991159466</v>
      </c>
      <c r="G1244" s="72">
        <f t="shared" si="205"/>
        <v>4.883928121077262</v>
      </c>
      <c r="H1244" s="73">
        <f t="shared" si="199"/>
        <v>7.5672305714593359E-3</v>
      </c>
      <c r="I1244" s="73">
        <f t="shared" si="206"/>
        <v>7.5672305714290976E-5</v>
      </c>
      <c r="J1244" s="73">
        <f t="shared" si="207"/>
        <v>7.4189826002289764E-5</v>
      </c>
      <c r="K1244" s="3">
        <f t="shared" si="208"/>
        <v>7.493106585829037E-5</v>
      </c>
      <c r="L1244" s="79">
        <f t="shared" si="209"/>
        <v>0.10231726854831104</v>
      </c>
    </row>
    <row r="1245" spans="1:12">
      <c r="A1245" s="4">
        <v>2.19</v>
      </c>
      <c r="B1245" s="4">
        <f t="shared" si="202"/>
        <v>1.8699999999999999</v>
      </c>
      <c r="C1245" s="6">
        <f t="shared" si="203"/>
        <v>3.2368683209632625</v>
      </c>
      <c r="E1245" s="4">
        <v>1.86999999999928</v>
      </c>
      <c r="F1245" s="72">
        <f t="shared" si="204"/>
        <v>8.237885462551894</v>
      </c>
      <c r="G1245" s="72">
        <f t="shared" si="205"/>
        <v>4.9037133470721983</v>
      </c>
      <c r="H1245" s="73">
        <f t="shared" si="199"/>
        <v>7.4189826002586216E-3</v>
      </c>
      <c r="I1245" s="73">
        <f t="shared" si="206"/>
        <v>7.4189826002289764E-5</v>
      </c>
      <c r="J1245" s="73">
        <f t="shared" si="207"/>
        <v>7.2738281173858455E-5</v>
      </c>
      <c r="K1245" s="3">
        <f t="shared" si="208"/>
        <v>7.3464053588074109E-5</v>
      </c>
      <c r="L1245" s="79">
        <f t="shared" si="209"/>
        <v>0.10239073260189911</v>
      </c>
    </row>
    <row r="1246" spans="1:12">
      <c r="A1246" s="4">
        <v>2.2000000000000002</v>
      </c>
      <c r="B1246" s="4">
        <f t="shared" si="202"/>
        <v>1.8800000000000001</v>
      </c>
      <c r="C1246" s="6">
        <f t="shared" si="203"/>
        <v>3.2183815713880386</v>
      </c>
      <c r="E1246" s="4">
        <v>1.8799999999992401</v>
      </c>
      <c r="F1246" s="72">
        <f t="shared" si="204"/>
        <v>8.2819383259878414</v>
      </c>
      <c r="G1246" s="72">
        <f t="shared" si="205"/>
        <v>4.9234725624167748</v>
      </c>
      <c r="H1246" s="73">
        <f t="shared" si="199"/>
        <v>7.2738281174149107E-3</v>
      </c>
      <c r="I1246" s="73">
        <f t="shared" si="206"/>
        <v>7.2738281173858455E-5</v>
      </c>
      <c r="J1246" s="73">
        <f t="shared" si="207"/>
        <v>7.1316978919377315E-5</v>
      </c>
      <c r="K1246" s="3">
        <f t="shared" si="208"/>
        <v>7.2027630046617885E-5</v>
      </c>
      <c r="L1246" s="79">
        <f t="shared" si="209"/>
        <v>0.10246276023194573</v>
      </c>
    </row>
    <row r="1247" spans="1:12">
      <c r="A1247" s="4">
        <v>2.21</v>
      </c>
      <c r="B1247" s="4">
        <f t="shared" si="202"/>
        <v>1.89</v>
      </c>
      <c r="C1247" s="6">
        <f t="shared" si="203"/>
        <v>3.2000864240883229</v>
      </c>
      <c r="E1247" s="4">
        <v>1.8899999999992001</v>
      </c>
      <c r="F1247" s="72">
        <f t="shared" si="204"/>
        <v>8.3259911894237888</v>
      </c>
      <c r="G1247" s="72">
        <f t="shared" si="205"/>
        <v>4.9432059393896175</v>
      </c>
      <c r="H1247" s="73">
        <f t="shared" si="199"/>
        <v>7.1316978919662285E-3</v>
      </c>
      <c r="I1247" s="73">
        <f t="shared" si="206"/>
        <v>7.1316978919375729E-5</v>
      </c>
      <c r="J1247" s="73">
        <f t="shared" si="207"/>
        <v>6.9925243665329307E-5</v>
      </c>
      <c r="K1247" s="3">
        <f t="shared" si="208"/>
        <v>7.0621111292352518E-5</v>
      </c>
      <c r="L1247" s="79">
        <f t="shared" si="209"/>
        <v>0.10253338134323808</v>
      </c>
    </row>
    <row r="1248" spans="1:12">
      <c r="A1248" s="4">
        <v>2.21999999999999</v>
      </c>
      <c r="B1248" s="4">
        <f t="shared" si="202"/>
        <v>1.8999999999999899</v>
      </c>
      <c r="C1248" s="6">
        <f t="shared" si="203"/>
        <v>3.1819801477745489</v>
      </c>
      <c r="E1248" s="4">
        <v>1.8999999999991599</v>
      </c>
      <c r="F1248" s="72">
        <f t="shared" si="204"/>
        <v>8.3700440528597344</v>
      </c>
      <c r="G1248" s="72">
        <f t="shared" si="205"/>
        <v>4.9629136482233651</v>
      </c>
      <c r="H1248" s="73">
        <f t="shared" si="199"/>
        <v>6.992524366561028E-3</v>
      </c>
      <c r="I1248" s="73">
        <f t="shared" si="206"/>
        <v>6.9925243665330865E-5</v>
      </c>
      <c r="J1248" s="73">
        <f t="shared" si="207"/>
        <v>6.85624161342045E-5</v>
      </c>
      <c r="K1248" s="3">
        <f t="shared" si="208"/>
        <v>6.9243829899767682E-5</v>
      </c>
      <c r="L1248" s="79">
        <f t="shared" si="209"/>
        <v>0.10260262517313785</v>
      </c>
    </row>
    <row r="1249" spans="1:12">
      <c r="A1249" s="4">
        <v>2.23</v>
      </c>
      <c r="B1249" s="4">
        <f t="shared" si="202"/>
        <v>1.91</v>
      </c>
      <c r="C1249" s="6">
        <f t="shared" si="203"/>
        <v>3.164060059795919</v>
      </c>
      <c r="E1249" s="4">
        <v>1.90999999999912</v>
      </c>
      <c r="F1249" s="72">
        <f t="shared" si="204"/>
        <v>8.4140969162956818</v>
      </c>
      <c r="G1249" s="72">
        <f t="shared" si="205"/>
        <v>4.9825958571396081</v>
      </c>
      <c r="H1249" s="73">
        <f t="shared" si="199"/>
        <v>6.8562416134478471E-3</v>
      </c>
      <c r="I1249" s="73">
        <f t="shared" si="206"/>
        <v>6.85624161342045E-5</v>
      </c>
      <c r="J1249" s="73">
        <f t="shared" si="207"/>
        <v>6.722785291705057E-5</v>
      </c>
      <c r="K1249" s="3">
        <f t="shared" si="208"/>
        <v>6.7895134525627535E-5</v>
      </c>
      <c r="L1249" s="79">
        <f t="shared" si="209"/>
        <v>0.10267052030766348</v>
      </c>
    </row>
    <row r="1250" spans="1:12">
      <c r="A1250" s="4">
        <v>2.23999999999999</v>
      </c>
      <c r="B1250" s="4">
        <f t="shared" si="202"/>
        <v>1.9199999999999899</v>
      </c>
      <c r="C1250" s="6">
        <f t="shared" si="203"/>
        <v>3.1463235251002746</v>
      </c>
      <c r="E1250" s="4">
        <v>1.91999999999908</v>
      </c>
      <c r="F1250" s="72">
        <f t="shared" si="204"/>
        <v>8.4581497797316292</v>
      </c>
      <c r="G1250" s="72">
        <f t="shared" si="205"/>
        <v>5.0022527323830337</v>
      </c>
      <c r="H1250" s="73">
        <f t="shared" si="199"/>
        <v>6.722785291731921E-3</v>
      </c>
      <c r="I1250" s="73">
        <f t="shared" si="206"/>
        <v>6.722785291705057E-5</v>
      </c>
      <c r="J1250" s="73">
        <f t="shared" si="207"/>
        <v>6.5920926058320379E-5</v>
      </c>
      <c r="K1250" s="3">
        <f t="shared" si="208"/>
        <v>6.6574389487685475E-5</v>
      </c>
      <c r="L1250" s="79">
        <f t="shared" si="209"/>
        <v>0.10273709469715117</v>
      </c>
    </row>
    <row r="1251" spans="1:12">
      <c r="A1251" s="4">
        <v>2.25</v>
      </c>
      <c r="B1251" s="4">
        <f t="shared" si="202"/>
        <v>1.93</v>
      </c>
      <c r="C1251" s="6">
        <f t="shared" si="203"/>
        <v>3.1287679552197671</v>
      </c>
      <c r="E1251" s="4">
        <v>1.92999999999904</v>
      </c>
      <c r="F1251" s="72">
        <f t="shared" si="204"/>
        <v>8.5022026431675766</v>
      </c>
      <c r="G1251" s="72">
        <f t="shared" si="205"/>
        <v>5.0218844382548342</v>
      </c>
      <c r="H1251" s="73">
        <f t="shared" si="199"/>
        <v>6.5920926058583799E-3</v>
      </c>
      <c r="I1251" s="73">
        <f t="shared" si="206"/>
        <v>6.5920926058320379E-5</v>
      </c>
      <c r="J1251" s="73">
        <f t="shared" si="207"/>
        <v>6.4641022652576856E-5</v>
      </c>
      <c r="K1251" s="3">
        <f t="shared" si="208"/>
        <v>6.5280974355448617E-5</v>
      </c>
      <c r="L1251" s="79">
        <f t="shared" si="209"/>
        <v>0.10280237567150662</v>
      </c>
    </row>
    <row r="1252" spans="1:12">
      <c r="A1252" s="4">
        <v>2.25999999999999</v>
      </c>
      <c r="B1252" s="4">
        <f t="shared" si="202"/>
        <v>1.93999999999999</v>
      </c>
      <c r="C1252" s="6">
        <f t="shared" si="203"/>
        <v>3.1113908072826759</v>
      </c>
      <c r="E1252" s="4">
        <v>1.9399999999990001</v>
      </c>
      <c r="F1252" s="72">
        <f t="shared" si="204"/>
        <v>8.546255506603524</v>
      </c>
      <c r="G1252" s="72">
        <f t="shared" si="205"/>
        <v>5.0414911371453712</v>
      </c>
      <c r="H1252" s="73">
        <f t="shared" si="199"/>
        <v>6.4641022652835159E-3</v>
      </c>
      <c r="I1252" s="73">
        <f t="shared" si="206"/>
        <v>6.464102265257542E-5</v>
      </c>
      <c r="J1252" s="73">
        <f t="shared" si="207"/>
        <v>6.3387544452711859E-5</v>
      </c>
      <c r="K1252" s="3">
        <f t="shared" si="208"/>
        <v>6.4014283552643646E-5</v>
      </c>
      <c r="L1252" s="79">
        <f t="shared" si="209"/>
        <v>0.10286638995505926</v>
      </c>
    </row>
    <row r="1253" spans="1:12">
      <c r="A1253" s="4">
        <v>2.2699999999999898</v>
      </c>
      <c r="B1253" s="4">
        <f t="shared" si="202"/>
        <v>1.9499999999999897</v>
      </c>
      <c r="C1253" s="6">
        <f t="shared" si="203"/>
        <v>3.094189583049396</v>
      </c>
      <c r="E1253" s="4">
        <v>1.9499999999989599</v>
      </c>
      <c r="F1253" s="72">
        <f t="shared" si="204"/>
        <v>8.5903083700394713</v>
      </c>
      <c r="G1253" s="72">
        <f t="shared" si="205"/>
        <v>5.0610729895661324</v>
      </c>
      <c r="H1253" s="73">
        <f t="shared" si="199"/>
        <v>6.3387544452966557E-3</v>
      </c>
      <c r="I1253" s="73">
        <f t="shared" si="206"/>
        <v>6.3387544452713269E-5</v>
      </c>
      <c r="J1253" s="73">
        <f t="shared" si="207"/>
        <v>6.2159907489318553E-5</v>
      </c>
      <c r="K1253" s="3">
        <f t="shared" si="208"/>
        <v>6.2773725971015904E-5</v>
      </c>
      <c r="L1253" s="79">
        <f t="shared" si="209"/>
        <v>0.10292916368103028</v>
      </c>
    </row>
    <row r="1254" spans="1:12">
      <c r="A1254" s="4">
        <v>2.27999999999999</v>
      </c>
      <c r="B1254" s="4">
        <f t="shared" si="202"/>
        <v>1.95999999999999</v>
      </c>
      <c r="C1254" s="6">
        <f t="shared" si="203"/>
        <v>3.0771618279729718</v>
      </c>
      <c r="E1254" s="4">
        <v>1.9599999999989199</v>
      </c>
      <c r="F1254" s="72">
        <f t="shared" si="204"/>
        <v>8.6343612334754187</v>
      </c>
      <c r="G1254" s="72">
        <f t="shared" si="205"/>
        <v>5.0806301541809784</v>
      </c>
      <c r="H1254" s="73">
        <f t="shared" si="199"/>
        <v>6.2159907489566938E-3</v>
      </c>
      <c r="I1254" s="73">
        <f t="shared" si="206"/>
        <v>6.2159907489318553E-5</v>
      </c>
      <c r="J1254" s="73">
        <f t="shared" si="207"/>
        <v>6.0957541700838956E-5</v>
      </c>
      <c r="K1254" s="3">
        <f t="shared" si="208"/>
        <v>6.1558724595078758E-5</v>
      </c>
      <c r="L1254" s="79">
        <f t="shared" si="209"/>
        <v>0.10299072240562536</v>
      </c>
    </row>
    <row r="1255" spans="1:12">
      <c r="A1255" s="4">
        <v>2.2899999999999898</v>
      </c>
      <c r="B1255" s="4">
        <f t="shared" si="202"/>
        <v>1.9699999999999898</v>
      </c>
      <c r="C1255" s="6">
        <f t="shared" si="203"/>
        <v>3.0603051302826745</v>
      </c>
      <c r="E1255" s="4">
        <v>1.96999999999888</v>
      </c>
      <c r="F1255" s="72">
        <f t="shared" si="204"/>
        <v>8.6784140969113661</v>
      </c>
      <c r="G1255" s="72">
        <f t="shared" si="205"/>
        <v>5.1001627878367355</v>
      </c>
      <c r="H1255" s="73">
        <f t="shared" si="199"/>
        <v>6.095754170108254E-3</v>
      </c>
      <c r="I1255" s="73">
        <f t="shared" si="206"/>
        <v>6.0957541700838956E-5</v>
      </c>
      <c r="J1255" s="73">
        <f t="shared" si="207"/>
        <v>5.9779890574202347E-5</v>
      </c>
      <c r="K1255" s="3">
        <f t="shared" si="208"/>
        <v>6.0368716137520651E-5</v>
      </c>
      <c r="L1255" s="79">
        <f t="shared" si="209"/>
        <v>0.10305109112176288</v>
      </c>
    </row>
    <row r="1256" spans="1:12">
      <c r="A1256" s="4">
        <v>2.2999999999999901</v>
      </c>
      <c r="B1256" s="4">
        <f t="shared" si="202"/>
        <v>1.97999999999999</v>
      </c>
      <c r="C1256" s="6">
        <f t="shared" si="203"/>
        <v>3.0436171200903441</v>
      </c>
      <c r="E1256" s="4">
        <v>1.97999999999884</v>
      </c>
      <c r="F1256" s="72">
        <f t="shared" si="204"/>
        <v>8.7224669603473117</v>
      </c>
      <c r="G1256" s="72">
        <f t="shared" si="205"/>
        <v>5.1196710455931065</v>
      </c>
      <c r="H1256" s="73">
        <f t="shared" si="199"/>
        <v>5.9779890574441219E-3</v>
      </c>
      <c r="I1256" s="73">
        <f t="shared" si="206"/>
        <v>5.9779890574202347E-5</v>
      </c>
      <c r="J1256" s="73">
        <f t="shared" si="207"/>
        <v>5.8626410795578175E-5</v>
      </c>
      <c r="K1256" s="3">
        <f t="shared" si="208"/>
        <v>5.9203150684890261E-5</v>
      </c>
      <c r="L1256" s="79">
        <f t="shared" si="209"/>
        <v>0.10311029427244776</v>
      </c>
    </row>
    <row r="1257" spans="1:12">
      <c r="A1257" s="4">
        <v>2.3099999999999898</v>
      </c>
      <c r="B1257" s="4">
        <f t="shared" si="202"/>
        <v>1.9899999999999898</v>
      </c>
      <c r="C1257" s="6">
        <f t="shared" si="203"/>
        <v>3.0270954685187319</v>
      </c>
      <c r="E1257" s="4">
        <v>1.9899999999988001</v>
      </c>
      <c r="F1257" s="72">
        <f t="shared" si="204"/>
        <v>8.7665198237832591</v>
      </c>
      <c r="G1257" s="72">
        <f t="shared" si="205"/>
        <v>5.1391550807519568</v>
      </c>
      <c r="H1257" s="73">
        <f t="shared" si="199"/>
        <v>5.8626410795812444E-3</v>
      </c>
      <c r="I1257" s="73">
        <f t="shared" si="206"/>
        <v>5.8626410795578175E-5</v>
      </c>
      <c r="J1257" s="73">
        <f t="shared" si="207"/>
        <v>5.7496571910960985E-5</v>
      </c>
      <c r="K1257" s="3">
        <f t="shared" si="208"/>
        <v>5.806149135326958E-5</v>
      </c>
      <c r="L1257" s="79">
        <f t="shared" si="209"/>
        <v>0.10316835576380104</v>
      </c>
    </row>
    <row r="1258" spans="1:12">
      <c r="A1258" s="4">
        <v>2.3199999999999901</v>
      </c>
      <c r="B1258" s="4">
        <f t="shared" si="202"/>
        <v>1.99999999999999</v>
      </c>
      <c r="C1258" s="6">
        <f t="shared" si="203"/>
        <v>3.0107378868511958</v>
      </c>
      <c r="E1258" s="4">
        <v>1.9999999999987601</v>
      </c>
      <c r="F1258" s="72">
        <f t="shared" si="204"/>
        <v>8.8105726872192065</v>
      </c>
      <c r="G1258" s="72">
        <f t="shared" si="205"/>
        <v>5.1586150448859707</v>
      </c>
      <c r="H1258" s="73">
        <f t="shared" si="199"/>
        <v>5.7496571911190737E-3</v>
      </c>
      <c r="I1258" s="73">
        <f t="shared" si="206"/>
        <v>5.7496571910959711E-5</v>
      </c>
      <c r="J1258" s="73">
        <f t="shared" si="207"/>
        <v>5.6389855996272967E-5</v>
      </c>
      <c r="K1258" s="3">
        <f t="shared" si="208"/>
        <v>5.6943213953616339E-5</v>
      </c>
      <c r="L1258" s="79">
        <f t="shared" si="209"/>
        <v>0.10322529897775466</v>
      </c>
    </row>
    <row r="1259" spans="1:12">
      <c r="A1259" s="4">
        <v>2.3299999999999899</v>
      </c>
      <c r="B1259" s="4">
        <f t="shared" si="202"/>
        <v>2.00999999999999</v>
      </c>
      <c r="C1259" s="6">
        <f t="shared" si="203"/>
        <v>2.99454212570217</v>
      </c>
      <c r="E1259" s="4">
        <v>2.0099999999987199</v>
      </c>
      <c r="F1259" s="72">
        <f t="shared" si="204"/>
        <v>8.8546255506551539</v>
      </c>
      <c r="G1259" s="72">
        <f t="shared" si="205"/>
        <v>5.1780510878666917</v>
      </c>
      <c r="H1259" s="73">
        <f t="shared" si="199"/>
        <v>5.6389855996499547E-3</v>
      </c>
      <c r="I1259" s="73">
        <f t="shared" si="206"/>
        <v>5.6389855996275467E-5</v>
      </c>
      <c r="J1259" s="73">
        <f t="shared" si="207"/>
        <v>5.5305757336701991E-5</v>
      </c>
      <c r="K1259" s="3">
        <f t="shared" si="208"/>
        <v>5.5847806666488729E-5</v>
      </c>
      <c r="L1259" s="79">
        <f t="shared" si="209"/>
        <v>0.10328114678442116</v>
      </c>
    </row>
    <row r="1260" spans="1:12">
      <c r="A1260" s="4">
        <v>2.3399999999999901</v>
      </c>
      <c r="B1260" s="4">
        <f t="shared" si="202"/>
        <v>2.0199999999999902</v>
      </c>
      <c r="C1260" s="6">
        <f t="shared" si="203"/>
        <v>2.978505974207784</v>
      </c>
      <c r="E1260" s="4">
        <v>2.0199999999986802</v>
      </c>
      <c r="F1260" s="72">
        <f t="shared" si="204"/>
        <v>8.8986784140911013</v>
      </c>
      <c r="G1260" s="72">
        <f t="shared" si="205"/>
        <v>5.197463357891988</v>
      </c>
      <c r="H1260" s="73">
        <f t="shared" si="199"/>
        <v>5.5305757336921758E-3</v>
      </c>
      <c r="I1260" s="73">
        <f t="shared" si="206"/>
        <v>5.5305757336699531E-5</v>
      </c>
      <c r="J1260" s="73">
        <f t="shared" si="207"/>
        <v>5.4243782114957626E-5</v>
      </c>
      <c r="K1260" s="3">
        <f t="shared" si="208"/>
        <v>5.4774769725828582E-5</v>
      </c>
      <c r="L1260" s="79">
        <f t="shared" si="209"/>
        <v>0.10333592155414699</v>
      </c>
    </row>
    <row r="1261" spans="1:12">
      <c r="A1261" s="4">
        <v>2.3499999999999899</v>
      </c>
      <c r="B1261" s="4">
        <f t="shared" si="202"/>
        <v>2.02999999999999</v>
      </c>
      <c r="C1261" s="6">
        <f t="shared" si="203"/>
        <v>2.9626272592360827</v>
      </c>
      <c r="E1261" s="4">
        <v>2.02999999999864</v>
      </c>
      <c r="F1261" s="72">
        <f t="shared" si="204"/>
        <v>8.9427312775270487</v>
      </c>
      <c r="G1261" s="72">
        <f t="shared" si="205"/>
        <v>5.2168520015129278</v>
      </c>
      <c r="H1261" s="73">
        <f t="shared" si="199"/>
        <v>5.4243782115175583E-3</v>
      </c>
      <c r="I1261" s="73">
        <f t="shared" si="206"/>
        <v>5.4243782114957626E-5</v>
      </c>
      <c r="J1261" s="73">
        <f t="shared" si="207"/>
        <v>5.3203448108248165E-5</v>
      </c>
      <c r="K1261" s="3">
        <f t="shared" si="208"/>
        <v>5.3723615111602896E-5</v>
      </c>
      <c r="L1261" s="79">
        <f t="shared" si="209"/>
        <v>0.1033896451692586</v>
      </c>
    </row>
    <row r="1262" spans="1:12">
      <c r="A1262" s="4">
        <v>2.3599999999999901</v>
      </c>
      <c r="B1262" s="4">
        <f t="shared" si="202"/>
        <v>2.0399999999999903</v>
      </c>
      <c r="C1262" s="6">
        <f t="shared" si="203"/>
        <v>2.9469038446162767</v>
      </c>
      <c r="E1262" s="4">
        <v>2.0399999999985998</v>
      </c>
      <c r="F1262" s="72">
        <f t="shared" si="204"/>
        <v>8.9867841409629943</v>
      </c>
      <c r="G1262" s="72">
        <f t="shared" si="205"/>
        <v>5.2362171636600916</v>
      </c>
      <c r="H1262" s="73">
        <f t="shared" si="199"/>
        <v>5.3203448108461943E-3</v>
      </c>
      <c r="I1262" s="73">
        <f t="shared" si="206"/>
        <v>5.320344810825053E-5</v>
      </c>
      <c r="J1262" s="73">
        <f t="shared" si="207"/>
        <v>5.2184284393611078E-5</v>
      </c>
      <c r="K1262" s="3">
        <f t="shared" si="208"/>
        <v>5.2693866250930801E-5</v>
      </c>
      <c r="L1262" s="79">
        <f t="shared" si="209"/>
        <v>0.10344233903550952</v>
      </c>
    </row>
    <row r="1263" spans="1:12">
      <c r="A1263" s="4">
        <v>2.3699999999999899</v>
      </c>
      <c r="B1263" s="4">
        <f t="shared" si="202"/>
        <v>2.0499999999999901</v>
      </c>
      <c r="C1263" s="6">
        <f t="shared" si="203"/>
        <v>2.9313336303864999</v>
      </c>
      <c r="E1263" s="4">
        <v>2.0499999999985601</v>
      </c>
      <c r="F1263" s="72">
        <f t="shared" si="204"/>
        <v>9.0308370043989434</v>
      </c>
      <c r="G1263" s="72">
        <f t="shared" si="205"/>
        <v>5.2555589876693514</v>
      </c>
      <c r="H1263" s="73">
        <f t="shared" si="199"/>
        <v>5.2184284393818441E-3</v>
      </c>
      <c r="I1263" s="73">
        <f t="shared" si="206"/>
        <v>5.2184284393608761E-5</v>
      </c>
      <c r="J1263" s="73">
        <f t="shared" si="207"/>
        <v>5.1185831061420987E-5</v>
      </c>
      <c r="K1263" s="3">
        <f t="shared" si="208"/>
        <v>5.168505772751487E-5</v>
      </c>
      <c r="L1263" s="79">
        <f t="shared" si="209"/>
        <v>0.10349402409323703</v>
      </c>
    </row>
    <row r="1264" spans="1:12">
      <c r="A1264" s="4">
        <v>2.3799999999999901</v>
      </c>
      <c r="B1264" s="4">
        <f t="shared" si="202"/>
        <v>2.0599999999999903</v>
      </c>
      <c r="C1264" s="6">
        <f t="shared" si="203"/>
        <v>2.9159145520595406</v>
      </c>
      <c r="E1264" s="4">
        <v>2.0599999999985199</v>
      </c>
      <c r="F1264" s="72">
        <f t="shared" si="204"/>
        <v>9.074889867834889</v>
      </c>
      <c r="G1264" s="72">
        <f t="shared" si="205"/>
        <v>5.274877615307096</v>
      </c>
      <c r="H1264" s="73">
        <f t="shared" si="199"/>
        <v>5.1185831061626658E-3</v>
      </c>
      <c r="I1264" s="73">
        <f t="shared" si="206"/>
        <v>5.1185831061423264E-5</v>
      </c>
      <c r="J1264" s="73">
        <f t="shared" si="207"/>
        <v>5.0207638936824187E-5</v>
      </c>
      <c r="K1264" s="3">
        <f t="shared" si="208"/>
        <v>5.0696734999123729E-5</v>
      </c>
      <c r="L1264" s="79">
        <f t="shared" si="209"/>
        <v>0.10354472082823615</v>
      </c>
    </row>
    <row r="1265" spans="1:12">
      <c r="A1265" s="4">
        <v>2.3899999999999899</v>
      </c>
      <c r="B1265" s="4">
        <f t="shared" si="202"/>
        <v>2.0699999999999901</v>
      </c>
      <c r="C1265" s="6">
        <f t="shared" si="203"/>
        <v>2.9006445799060678</v>
      </c>
      <c r="E1265" s="4">
        <v>2.0699999999984802</v>
      </c>
      <c r="F1265" s="72">
        <f t="shared" si="204"/>
        <v>9.1189427312708382</v>
      </c>
      <c r="G1265" s="72">
        <f t="shared" si="205"/>
        <v>5.2941731867949553</v>
      </c>
      <c r="H1265" s="73">
        <f t="shared" si="199"/>
        <v>5.0207638937023701E-3</v>
      </c>
      <c r="I1265" s="73">
        <f t="shared" si="206"/>
        <v>5.0207638936821957E-5</v>
      </c>
      <c r="J1265" s="73">
        <f t="shared" si="207"/>
        <v>4.9249269308783508E-5</v>
      </c>
      <c r="K1265" s="3">
        <f t="shared" si="208"/>
        <v>4.9728454122802733E-5</v>
      </c>
      <c r="L1265" s="79">
        <f t="shared" si="209"/>
        <v>0.10359444928235896</v>
      </c>
    </row>
    <row r="1266" spans="1:12">
      <c r="A1266" s="4">
        <v>2.3999999999999901</v>
      </c>
      <c r="B1266" s="4">
        <f t="shared" si="202"/>
        <v>2.0799999999999903</v>
      </c>
      <c r="C1266" s="6">
        <f t="shared" si="203"/>
        <v>2.8855217182548385</v>
      </c>
      <c r="E1266" s="4">
        <v>2.07999999999844</v>
      </c>
      <c r="F1266" s="72">
        <f t="shared" si="204"/>
        <v>9.1629955947067838</v>
      </c>
      <c r="G1266" s="72">
        <f t="shared" si="205"/>
        <v>5.3134458408340048</v>
      </c>
      <c r="H1266" s="73">
        <f t="shared" si="199"/>
        <v>4.9249269308981394E-3</v>
      </c>
      <c r="I1266" s="73">
        <f t="shared" si="206"/>
        <v>4.9249269308783508E-5</v>
      </c>
      <c r="J1266" s="73">
        <f t="shared" si="207"/>
        <v>4.831029366662684E-5</v>
      </c>
      <c r="K1266" s="3">
        <f t="shared" si="208"/>
        <v>4.8779781487705171E-5</v>
      </c>
      <c r="L1266" s="79">
        <f t="shared" si="209"/>
        <v>0.10364322906384667</v>
      </c>
    </row>
    <row r="1267" spans="1:12">
      <c r="A1267" s="4">
        <v>2.4099999999999899</v>
      </c>
      <c r="B1267" s="4">
        <f t="shared" si="202"/>
        <v>2.0899999999999901</v>
      </c>
      <c r="C1267" s="6">
        <f t="shared" si="203"/>
        <v>2.8705440048094464</v>
      </c>
      <c r="E1267" s="4">
        <v>2.0899999999983998</v>
      </c>
      <c r="F1267" s="72">
        <f t="shared" si="204"/>
        <v>9.2070484581427294</v>
      </c>
      <c r="G1267" s="72">
        <f t="shared" si="205"/>
        <v>5.332695714628489</v>
      </c>
      <c r="H1267" s="73">
        <f t="shared" si="199"/>
        <v>4.8310293666820959E-3</v>
      </c>
      <c r="I1267" s="73">
        <f t="shared" si="206"/>
        <v>4.8310293666628988E-5</v>
      </c>
      <c r="J1267" s="73">
        <f t="shared" si="207"/>
        <v>4.7390293443753446E-5</v>
      </c>
      <c r="K1267" s="3">
        <f t="shared" si="208"/>
        <v>4.7850293555191221E-5</v>
      </c>
      <c r="L1267" s="79">
        <f t="shared" si="209"/>
        <v>0.10369107935740186</v>
      </c>
    </row>
    <row r="1268" spans="1:12">
      <c r="A1268" s="4">
        <v>2.4199999999999902</v>
      </c>
      <c r="B1268" s="4">
        <f t="shared" si="202"/>
        <v>2.0999999999999903</v>
      </c>
      <c r="C1268" s="6">
        <f t="shared" si="203"/>
        <v>2.8557095099811329</v>
      </c>
      <c r="E1268" s="4">
        <v>2.0999999999983601</v>
      </c>
      <c r="F1268" s="72">
        <f t="shared" si="204"/>
        <v>9.2511013215786786</v>
      </c>
      <c r="G1268" s="72">
        <f t="shared" si="205"/>
        <v>5.3519229439090461</v>
      </c>
      <c r="H1268" s="73">
        <f t="shared" si="199"/>
        <v>4.739029344394176E-3</v>
      </c>
      <c r="I1268" s="73">
        <f t="shared" si="206"/>
        <v>4.7390293443751339E-5</v>
      </c>
      <c r="J1268" s="73">
        <f t="shared" si="207"/>
        <v>4.6488859768360008E-5</v>
      </c>
      <c r="K1268" s="3">
        <f t="shared" si="208"/>
        <v>4.6939576606055673E-5</v>
      </c>
      <c r="L1268" s="79">
        <f t="shared" si="209"/>
        <v>0.10373801893400791</v>
      </c>
    </row>
    <row r="1269" spans="1:12">
      <c r="A1269" s="4">
        <v>2.4299999999999899</v>
      </c>
      <c r="B1269" s="4">
        <f t="shared" si="202"/>
        <v>2.1099999999999901</v>
      </c>
      <c r="C1269" s="6">
        <f t="shared" si="203"/>
        <v>2.8410163362372374</v>
      </c>
      <c r="E1269" s="4">
        <v>2.1099999999983199</v>
      </c>
      <c r="F1269" s="72">
        <f t="shared" si="204"/>
        <v>9.2951541850146242</v>
      </c>
      <c r="G1269" s="72">
        <f t="shared" si="205"/>
        <v>5.3711276629554767</v>
      </c>
      <c r="H1269" s="73">
        <f t="shared" si="199"/>
        <v>4.6488859768546806E-3</v>
      </c>
      <c r="I1269" s="73">
        <f t="shared" si="206"/>
        <v>4.6488859768362075E-5</v>
      </c>
      <c r="J1269" s="73">
        <f t="shared" si="207"/>
        <v>4.5605593220975985E-5</v>
      </c>
      <c r="K1269" s="3">
        <f t="shared" si="208"/>
        <v>4.604722649466903E-5</v>
      </c>
      <c r="L1269" s="79">
        <f t="shared" si="209"/>
        <v>0.10378406616050258</v>
      </c>
    </row>
    <row r="1270" spans="1:12">
      <c r="A1270" s="4">
        <v>2.4399999999999902</v>
      </c>
      <c r="B1270" s="4">
        <f t="shared" si="202"/>
        <v>2.1199999999999903</v>
      </c>
      <c r="C1270" s="6">
        <f t="shared" si="203"/>
        <v>2.8264626174648515</v>
      </c>
      <c r="E1270" s="4">
        <v>2.1199999999982801</v>
      </c>
      <c r="F1270" s="72">
        <f t="shared" si="204"/>
        <v>9.3392070484505734</v>
      </c>
      <c r="G1270" s="72">
        <f t="shared" si="205"/>
        <v>5.3903100046190531</v>
      </c>
      <c r="H1270" s="73">
        <f t="shared" si="199"/>
        <v>4.5605593221157209E-3</v>
      </c>
      <c r="I1270" s="73">
        <f t="shared" si="206"/>
        <v>4.5605593220973959E-5</v>
      </c>
      <c r="J1270" s="73">
        <f t="shared" si="207"/>
        <v>4.4740103598534172E-5</v>
      </c>
      <c r="K1270" s="3">
        <f t="shared" si="208"/>
        <v>4.5172848409754065E-5</v>
      </c>
      <c r="L1270" s="79">
        <f t="shared" si="209"/>
        <v>0.10382923900891233</v>
      </c>
    </row>
    <row r="1271" spans="1:12">
      <c r="A1271" s="4">
        <v>2.44999999999999</v>
      </c>
      <c r="B1271" s="4">
        <f t="shared" si="202"/>
        <v>2.1299999999999901</v>
      </c>
      <c r="C1271" s="6">
        <f t="shared" si="203"/>
        <v>2.8120465183492689</v>
      </c>
      <c r="E1271" s="4">
        <v>2.12999999999824</v>
      </c>
      <c r="F1271" s="72">
        <f t="shared" si="204"/>
        <v>9.383259911886519</v>
      </c>
      <c r="G1271" s="72">
        <f t="shared" si="205"/>
        <v>5.4094701003443735</v>
      </c>
      <c r="H1271" s="73">
        <f t="shared" si="199"/>
        <v>4.4740103598713945E-3</v>
      </c>
      <c r="I1271" s="73">
        <f t="shared" si="206"/>
        <v>4.4740103598534172E-5</v>
      </c>
      <c r="J1271" s="73">
        <f t="shared" si="207"/>
        <v>4.3892009684894399E-5</v>
      </c>
      <c r="K1271" s="3">
        <f t="shared" si="208"/>
        <v>4.4316056641714282E-5</v>
      </c>
      <c r="L1271" s="79">
        <f t="shared" si="209"/>
        <v>0.10387355506555404</v>
      </c>
    </row>
    <row r="1272" spans="1:12">
      <c r="A1272" s="4">
        <v>2.4599999999999902</v>
      </c>
      <c r="B1272" s="4">
        <f t="shared" si="202"/>
        <v>2.1399999999999904</v>
      </c>
      <c r="C1272" s="6">
        <f t="shared" si="203"/>
        <v>2.7977662337668296</v>
      </c>
      <c r="E1272" s="4">
        <v>2.1399999999981998</v>
      </c>
      <c r="F1272" s="72">
        <f t="shared" si="204"/>
        <v>9.4273127753224664</v>
      </c>
      <c r="G1272" s="72">
        <f t="shared" si="205"/>
        <v>5.4286080801907977</v>
      </c>
      <c r="H1272" s="73">
        <f t="shared" si="199"/>
        <v>4.389200968507076E-3</v>
      </c>
      <c r="I1272" s="73">
        <f t="shared" si="206"/>
        <v>4.3892009684896344E-5</v>
      </c>
      <c r="J1272" s="73">
        <f t="shared" si="207"/>
        <v>4.3060939027519741E-5</v>
      </c>
      <c r="K1272" s="3">
        <f t="shared" si="208"/>
        <v>4.3476474356208042E-5</v>
      </c>
      <c r="L1272" s="79">
        <f t="shared" si="209"/>
        <v>0.10391703153991025</v>
      </c>
    </row>
    <row r="1273" spans="1:12">
      <c r="A1273" s="4">
        <v>2.46999999999999</v>
      </c>
      <c r="B1273" s="4">
        <f t="shared" si="202"/>
        <v>2.1499999999999901</v>
      </c>
      <c r="C1273" s="6">
        <f t="shared" si="203"/>
        <v>2.7836199881917754</v>
      </c>
      <c r="E1273" s="4">
        <v>2.14999999999816</v>
      </c>
      <c r="F1273" s="72">
        <f t="shared" si="204"/>
        <v>9.4713656387584138</v>
      </c>
      <c r="G1273" s="72">
        <f t="shared" si="205"/>
        <v>5.4477240728534326</v>
      </c>
      <c r="H1273" s="73">
        <f t="shared" si="199"/>
        <v>4.3060939027690856E-3</v>
      </c>
      <c r="I1273" s="73">
        <f t="shared" si="206"/>
        <v>4.306093902751783E-5</v>
      </c>
      <c r="J1273" s="73">
        <f t="shared" si="207"/>
        <v>4.2246527720193033E-5</v>
      </c>
      <c r="K1273" s="3">
        <f t="shared" si="208"/>
        <v>4.2653733373855432E-5</v>
      </c>
      <c r="L1273" s="79">
        <f t="shared" si="209"/>
        <v>0.1039596852732841</v>
      </c>
    </row>
    <row r="1274" spans="1:12">
      <c r="A1274" s="4">
        <v>2.4799999999999902</v>
      </c>
      <c r="B1274" s="4">
        <f t="shared" si="202"/>
        <v>2.1599999999999904</v>
      </c>
      <c r="C1274" s="6">
        <f t="shared" si="203"/>
        <v>2.7696060351167322</v>
      </c>
      <c r="E1274" s="4">
        <v>2.1599999999981199</v>
      </c>
      <c r="F1274" s="72">
        <f t="shared" si="204"/>
        <v>9.5154185021943611</v>
      </c>
      <c r="G1274" s="72">
        <f t="shared" si="205"/>
        <v>5.466818205683726</v>
      </c>
      <c r="H1274" s="73">
        <f t="shared" si="199"/>
        <v>4.2246527720362784E-3</v>
      </c>
      <c r="I1274" s="73">
        <f t="shared" si="206"/>
        <v>4.224652772019491E-5</v>
      </c>
      <c r="J1274" s="73">
        <f t="shared" si="207"/>
        <v>4.1448420191594735E-5</v>
      </c>
      <c r="K1274" s="3">
        <f t="shared" si="208"/>
        <v>4.1847473955894823E-5</v>
      </c>
      <c r="L1274" s="79">
        <f t="shared" si="209"/>
        <v>0.10400153274724</v>
      </c>
    </row>
    <row r="1275" spans="1:12">
      <c r="A1275" s="4">
        <v>2.48999999999999</v>
      </c>
      <c r="B1275" s="4">
        <f t="shared" si="202"/>
        <v>2.1699999999999902</v>
      </c>
      <c r="C1275" s="6">
        <f t="shared" si="203"/>
        <v>2.7557226564864696</v>
      </c>
      <c r="E1275" s="4">
        <v>2.1699999999980801</v>
      </c>
      <c r="F1275" s="72">
        <f t="shared" si="204"/>
        <v>9.5594713656303085</v>
      </c>
      <c r="G1275" s="72">
        <f t="shared" si="205"/>
        <v>5.4858906047096534</v>
      </c>
      <c r="H1275" s="73">
        <f t="shared" si="199"/>
        <v>4.144842019175944E-3</v>
      </c>
      <c r="I1275" s="73">
        <f t="shared" si="206"/>
        <v>4.1448420191592892E-5</v>
      </c>
      <c r="J1275" s="73">
        <f t="shared" si="207"/>
        <v>4.0666268999506426E-5</v>
      </c>
      <c r="K1275" s="3">
        <f t="shared" si="208"/>
        <v>4.1057344595549656E-5</v>
      </c>
      <c r="L1275" s="79">
        <f t="shared" si="209"/>
        <v>0.10404259009183554</v>
      </c>
    </row>
    <row r="1276" spans="1:12">
      <c r="A1276" s="4">
        <v>2.4999999999999898</v>
      </c>
      <c r="B1276" s="4">
        <f t="shared" si="202"/>
        <v>2.1799999999999899</v>
      </c>
      <c r="C1276" s="6">
        <f t="shared" si="203"/>
        <v>2.7419681621445733</v>
      </c>
      <c r="E1276" s="4">
        <v>2.17999999999804</v>
      </c>
      <c r="F1276" s="72">
        <f t="shared" si="204"/>
        <v>9.6035242290662541</v>
      </c>
      <c r="G1276" s="72">
        <f t="shared" si="205"/>
        <v>5.504941394655491</v>
      </c>
      <c r="H1276" s="73">
        <f t="shared" ref="H1276:H1339" si="210">EXP(-G1276)</f>
        <v>4.0666268999669831E-3</v>
      </c>
      <c r="I1276" s="73">
        <f t="shared" si="206"/>
        <v>4.0666268999508235E-5</v>
      </c>
      <c r="J1276" s="73">
        <f t="shared" si="207"/>
        <v>3.9899734630577703E-5</v>
      </c>
      <c r="K1276" s="3">
        <f t="shared" si="208"/>
        <v>4.0283001815042969E-5</v>
      </c>
      <c r="L1276" s="79">
        <f t="shared" si="209"/>
        <v>0.10408287309365058</v>
      </c>
    </row>
    <row r="1277" spans="1:12">
      <c r="A1277" s="4">
        <v>2.50999999999999</v>
      </c>
      <c r="B1277" s="4">
        <f t="shared" si="202"/>
        <v>2.1899999999999902</v>
      </c>
      <c r="C1277" s="6">
        <f t="shared" si="203"/>
        <v>2.7283408892926935</v>
      </c>
      <c r="E1277" s="4">
        <v>2.1899999999980002</v>
      </c>
      <c r="F1277" s="72">
        <f t="shared" si="204"/>
        <v>9.6475770925022033</v>
      </c>
      <c r="G1277" s="72">
        <f t="shared" si="205"/>
        <v>5.5239706989612225</v>
      </c>
      <c r="H1277" s="73">
        <f t="shared" si="210"/>
        <v>3.9899734630736254E-3</v>
      </c>
      <c r="I1277" s="73">
        <f t="shared" si="206"/>
        <v>3.9899734630575934E-5</v>
      </c>
      <c r="J1277" s="73">
        <f t="shared" si="207"/>
        <v>3.9148485305379723E-5</v>
      </c>
      <c r="K1277" s="3">
        <f t="shared" si="208"/>
        <v>3.9524109967977829E-5</v>
      </c>
      <c r="L1277" s="79">
        <f t="shared" si="209"/>
        <v>0.10412239720361856</v>
      </c>
    </row>
    <row r="1278" spans="1:12">
      <c r="A1278" s="4">
        <v>2.5199999999999898</v>
      </c>
      <c r="B1278" s="4">
        <f t="shared" si="202"/>
        <v>2.19999999999999</v>
      </c>
      <c r="C1278" s="6">
        <f t="shared" si="203"/>
        <v>2.714839201962044</v>
      </c>
      <c r="E1278" s="4">
        <v>2.19999999999796</v>
      </c>
      <c r="F1278" s="72">
        <f t="shared" si="204"/>
        <v>9.6916299559381489</v>
      </c>
      <c r="G1278" s="72">
        <f t="shared" si="205"/>
        <v>5.5429786398015706</v>
      </c>
      <c r="H1278" s="73">
        <f t="shared" si="210"/>
        <v>3.9148485305537028E-3</v>
      </c>
      <c r="I1278" s="73">
        <f t="shared" si="206"/>
        <v>3.9148485305379723E-5</v>
      </c>
      <c r="J1278" s="73">
        <f t="shared" si="207"/>
        <v>3.8412196788706103E-5</v>
      </c>
      <c r="K1278" s="3">
        <f t="shared" si="208"/>
        <v>3.8780341047042913E-5</v>
      </c>
      <c r="L1278" s="79">
        <f t="shared" si="209"/>
        <v>0.1041611775446656</v>
      </c>
    </row>
    <row r="1279" spans="1:12">
      <c r="A1279" s="4">
        <v>2.52999999999999</v>
      </c>
      <c r="B1279" s="4">
        <f t="shared" si="202"/>
        <v>2.2099999999999902</v>
      </c>
      <c r="C1279" s="6">
        <f t="shared" si="203"/>
        <v>2.7014614904968175</v>
      </c>
      <c r="E1279" s="4">
        <v>2.2099999999979199</v>
      </c>
      <c r="F1279" s="72">
        <f t="shared" si="204"/>
        <v>9.7356828193740963</v>
      </c>
      <c r="G1279" s="72">
        <f t="shared" si="205"/>
        <v>5.5619653381046437</v>
      </c>
      <c r="H1279" s="73">
        <f t="shared" si="210"/>
        <v>3.8412196788860445E-3</v>
      </c>
      <c r="I1279" s="73">
        <f t="shared" si="206"/>
        <v>3.8412196788707804E-5</v>
      </c>
      <c r="J1279" s="73">
        <f t="shared" si="207"/>
        <v>3.7690552204867864E-5</v>
      </c>
      <c r="K1279" s="3">
        <f t="shared" si="208"/>
        <v>3.8051374496787834E-5</v>
      </c>
      <c r="L1279" s="79">
        <f t="shared" si="209"/>
        <v>0.10419922891916239</v>
      </c>
    </row>
    <row r="1280" spans="1:12">
      <c r="A1280" s="4">
        <v>2.5399999999999898</v>
      </c>
      <c r="B1280" s="4">
        <f t="shared" si="202"/>
        <v>2.21999999999999</v>
      </c>
      <c r="C1280" s="6">
        <f t="shared" si="203"/>
        <v>2.6882061710492224</v>
      </c>
      <c r="E1280" s="4">
        <v>2.2199999999978801</v>
      </c>
      <c r="F1280" s="72">
        <f t="shared" si="204"/>
        <v>9.7797356828100437</v>
      </c>
      <c r="G1280" s="72">
        <f t="shared" si="205"/>
        <v>5.5809309135702501</v>
      </c>
      <c r="H1280" s="73">
        <f t="shared" si="210"/>
        <v>3.7690552205017634E-3</v>
      </c>
      <c r="I1280" s="73">
        <f t="shared" si="206"/>
        <v>3.7690552204866191E-5</v>
      </c>
      <c r="J1280" s="73">
        <f t="shared" si="207"/>
        <v>3.6983241857902319E-5</v>
      </c>
      <c r="K1280" s="3">
        <f t="shared" si="208"/>
        <v>3.7336897031384255E-5</v>
      </c>
      <c r="L1280" s="79">
        <f t="shared" si="209"/>
        <v>0.10423656581619377</v>
      </c>
    </row>
    <row r="1281" spans="1:12">
      <c r="A1281" s="4">
        <v>2.5499999999999901</v>
      </c>
      <c r="B1281" s="4">
        <f t="shared" si="202"/>
        <v>2.2299999999999902</v>
      </c>
      <c r="C1281" s="6">
        <f t="shared" si="203"/>
        <v>2.6750716850858249</v>
      </c>
      <c r="E1281" s="4">
        <v>2.2299999999978399</v>
      </c>
      <c r="F1281" s="72">
        <f t="shared" si="204"/>
        <v>9.8237885462459911</v>
      </c>
      <c r="G1281" s="72">
        <f t="shared" si="205"/>
        <v>5.5998754846878311</v>
      </c>
      <c r="H1281" s="73">
        <f t="shared" si="210"/>
        <v>3.6983241858050925E-3</v>
      </c>
      <c r="I1281" s="73">
        <f t="shared" si="206"/>
        <v>3.6983241857903965E-5</v>
      </c>
      <c r="J1281" s="73">
        <f t="shared" si="207"/>
        <v>3.6289963056550053E-5</v>
      </c>
      <c r="K1281" s="3">
        <f t="shared" si="208"/>
        <v>3.6636602457227009E-5</v>
      </c>
      <c r="L1281" s="79">
        <f t="shared" si="209"/>
        <v>0.104273202418651</v>
      </c>
    </row>
    <row r="1282" spans="1:12">
      <c r="A1282" s="4">
        <v>2.5599999999999898</v>
      </c>
      <c r="B1282" s="4">
        <f t="shared" si="202"/>
        <v>2.23999999999999</v>
      </c>
      <c r="C1282" s="6">
        <f t="shared" si="203"/>
        <v>2.6620564989049145</v>
      </c>
      <c r="E1282" s="4">
        <v>2.2399999999978002</v>
      </c>
      <c r="F1282" s="72">
        <f t="shared" si="204"/>
        <v>9.8678414096819385</v>
      </c>
      <c r="G1282" s="72">
        <f t="shared" si="205"/>
        <v>5.6187991687540846</v>
      </c>
      <c r="H1282" s="73">
        <f t="shared" si="210"/>
        <v>3.6289963056694258E-3</v>
      </c>
      <c r="I1282" s="73">
        <f t="shared" si="206"/>
        <v>3.628996305654844E-5</v>
      </c>
      <c r="J1282" s="73">
        <f t="shared" si="207"/>
        <v>3.561041994380806E-5</v>
      </c>
      <c r="K1282" s="3">
        <f t="shared" si="208"/>
        <v>3.595019150017825E-5</v>
      </c>
      <c r="L1282" s="79">
        <f t="shared" si="209"/>
        <v>0.10430915261015118</v>
      </c>
    </row>
    <row r="1283" spans="1:12">
      <c r="A1283" s="4">
        <v>2.5699999999999901</v>
      </c>
      <c r="B1283" s="4">
        <f t="shared" si="202"/>
        <v>2.2499999999999902</v>
      </c>
      <c r="C1283" s="6">
        <f t="shared" si="203"/>
        <v>2.6491591031645947</v>
      </c>
      <c r="E1283" s="4">
        <v>2.24999999999776</v>
      </c>
      <c r="F1283" s="72">
        <f t="shared" si="204"/>
        <v>9.9118942731178858</v>
      </c>
      <c r="G1283" s="72">
        <f t="shared" si="205"/>
        <v>5.6377020818902315</v>
      </c>
      <c r="H1283" s="73">
        <f t="shared" si="210"/>
        <v>3.5610419943951145E-3</v>
      </c>
      <c r="I1283" s="73">
        <f t="shared" si="206"/>
        <v>3.561041994380806E-5</v>
      </c>
      <c r="J1283" s="73">
        <f t="shared" si="207"/>
        <v>3.4944323331016057E-5</v>
      </c>
      <c r="K1283" s="3">
        <f t="shared" si="208"/>
        <v>3.5277371637412055E-5</v>
      </c>
      <c r="L1283" s="79">
        <f t="shared" si="209"/>
        <v>0.1043444299817886</v>
      </c>
    </row>
    <row r="1284" spans="1:12">
      <c r="A1284" s="4">
        <v>2.5799999999999899</v>
      </c>
      <c r="B1284" s="4">
        <f t="shared" si="202"/>
        <v>2.25999999999999</v>
      </c>
      <c r="C1284" s="6">
        <f t="shared" si="203"/>
        <v>2.6363780124213489</v>
      </c>
      <c r="E1284" s="4">
        <v>2.2599999999977198</v>
      </c>
      <c r="F1284" s="72">
        <f t="shared" si="204"/>
        <v>9.9559471365538315</v>
      </c>
      <c r="G1284" s="72">
        <f t="shared" si="205"/>
        <v>5.6565843390589681</v>
      </c>
      <c r="H1284" s="73">
        <f t="shared" si="210"/>
        <v>3.4944323331156466E-3</v>
      </c>
      <c r="I1284" s="73">
        <f t="shared" si="206"/>
        <v>3.4944323331017609E-5</v>
      </c>
      <c r="J1284" s="73">
        <f t="shared" si="207"/>
        <v>3.4291390536258234E-5</v>
      </c>
      <c r="K1284" s="3">
        <f t="shared" si="208"/>
        <v>3.4617856933637925E-5</v>
      </c>
      <c r="L1284" s="79">
        <f t="shared" si="209"/>
        <v>0.10437904783872223</v>
      </c>
    </row>
    <row r="1285" spans="1:12">
      <c r="A1285" s="4">
        <v>2.5899999999999901</v>
      </c>
      <c r="B1285" s="4">
        <f t="shared" si="202"/>
        <v>2.2699999999999902</v>
      </c>
      <c r="C1285" s="6">
        <f t="shared" si="203"/>
        <v>2.6237117646787778</v>
      </c>
      <c r="E1285" s="4">
        <v>2.2699999999976801</v>
      </c>
      <c r="F1285" s="72">
        <f t="shared" si="204"/>
        <v>9.9999999999897806</v>
      </c>
      <c r="G1285" s="72">
        <f t="shared" si="205"/>
        <v>5.6754460540810978</v>
      </c>
      <c r="H1285" s="73">
        <f t="shared" si="210"/>
        <v>3.42913905363945E-3</v>
      </c>
      <c r="I1285" s="73">
        <f t="shared" si="206"/>
        <v>3.4291390536256716E-5</v>
      </c>
      <c r="J1285" s="73">
        <f t="shared" si="207"/>
        <v>3.3651345227013914E-5</v>
      </c>
      <c r="K1285" s="3">
        <f t="shared" si="208"/>
        <v>3.3971367881635315E-5</v>
      </c>
      <c r="L1285" s="79">
        <f t="shared" si="209"/>
        <v>0.10441301920660387</v>
      </c>
    </row>
    <row r="1286" spans="1:12">
      <c r="A1286" s="4">
        <v>2.5999999999999899</v>
      </c>
      <c r="B1286" s="4">
        <f t="shared" si="202"/>
        <v>2.27999999999999</v>
      </c>
      <c r="C1286" s="6">
        <f t="shared" si="203"/>
        <v>2.6111589209462851</v>
      </c>
      <c r="E1286" s="4">
        <v>2.2799999999976399</v>
      </c>
      <c r="F1286" s="72">
        <f t="shared" si="204"/>
        <v>10.044052863425726</v>
      </c>
      <c r="G1286" s="72">
        <f t="shared" si="205"/>
        <v>5.6942873396518427</v>
      </c>
      <c r="H1286" s="73">
        <f t="shared" si="210"/>
        <v>3.3651345227149127E-3</v>
      </c>
      <c r="I1286" s="73">
        <f t="shared" si="206"/>
        <v>3.3651345227015405E-5</v>
      </c>
      <c r="J1286" s="73">
        <f t="shared" si="207"/>
        <v>3.3023917266933523E-5</v>
      </c>
      <c r="K1286" s="3">
        <f t="shared" si="208"/>
        <v>3.3337631246974461E-5</v>
      </c>
      <c r="L1286" s="79">
        <f t="shared" si="209"/>
        <v>0.10444635683785085</v>
      </c>
    </row>
    <row r="1287" spans="1:12">
      <c r="A1287" s="4">
        <v>2.6099999999999901</v>
      </c>
      <c r="B1287" s="4">
        <f t="shared" si="202"/>
        <v>2.2899999999999903</v>
      </c>
      <c r="C1287" s="6">
        <f t="shared" si="203"/>
        <v>2.5987180648074304</v>
      </c>
      <c r="E1287" s="4">
        <v>2.2899999999976002</v>
      </c>
      <c r="F1287" s="72">
        <f t="shared" si="204"/>
        <v>10.088105726861674</v>
      </c>
      <c r="G1287" s="72">
        <f t="shared" si="205"/>
        <v>5.7131083073568769</v>
      </c>
      <c r="H1287" s="73">
        <f t="shared" si="210"/>
        <v>3.302391726706475E-3</v>
      </c>
      <c r="I1287" s="73">
        <f t="shared" si="206"/>
        <v>3.3023917266932053E-5</v>
      </c>
      <c r="J1287" s="73">
        <f t="shared" si="207"/>
        <v>3.2408842566573158E-5</v>
      </c>
      <c r="K1287" s="3">
        <f t="shared" si="208"/>
        <v>3.2716379916752602E-5</v>
      </c>
      <c r="L1287" s="79">
        <f t="shared" si="209"/>
        <v>0.1044790732177676</v>
      </c>
    </row>
    <row r="1288" spans="1:12">
      <c r="A1288" s="4">
        <v>2.6199999999999899</v>
      </c>
      <c r="B1288" s="4">
        <f t="shared" si="202"/>
        <v>2.2999999999999901</v>
      </c>
      <c r="C1288" s="6">
        <f t="shared" si="203"/>
        <v>2.5863878019977284</v>
      </c>
      <c r="E1288" s="4">
        <v>2.29999999999756</v>
      </c>
      <c r="F1288" s="72">
        <f t="shared" si="204"/>
        <v>10.132158590297621</v>
      </c>
      <c r="G1288" s="72">
        <f t="shared" si="205"/>
        <v>5.7319090676880267</v>
      </c>
      <c r="H1288" s="73">
        <f t="shared" si="210"/>
        <v>3.2408842566703381E-3</v>
      </c>
      <c r="I1288" s="73">
        <f t="shared" si="206"/>
        <v>3.2408842566573158E-5</v>
      </c>
      <c r="J1288" s="73">
        <f t="shared" si="207"/>
        <v>3.1805862938054833E-5</v>
      </c>
      <c r="K1288" s="3">
        <f t="shared" si="208"/>
        <v>3.2107352752313995E-5</v>
      </c>
      <c r="L1288" s="79">
        <f t="shared" si="209"/>
        <v>0.10451118057051992</v>
      </c>
    </row>
    <row r="1289" spans="1:12">
      <c r="A1289" s="4">
        <v>2.6299999999999901</v>
      </c>
      <c r="B1289" s="4">
        <f t="shared" si="202"/>
        <v>2.3099999999999903</v>
      </c>
      <c r="C1289" s="6">
        <f t="shared" si="203"/>
        <v>2.57416675999163</v>
      </c>
      <c r="E1289" s="4">
        <v>2.3099999999975198</v>
      </c>
      <c r="F1289" s="72">
        <f t="shared" si="204"/>
        <v>10.176211453733567</v>
      </c>
      <c r="G1289" s="72">
        <f t="shared" si="205"/>
        <v>5.7506897300587099</v>
      </c>
      <c r="H1289" s="73">
        <f t="shared" si="210"/>
        <v>3.1805862938182636E-3</v>
      </c>
      <c r="I1289" s="73">
        <f t="shared" si="206"/>
        <v>3.1805862938056249E-5</v>
      </c>
      <c r="J1289" s="73">
        <f t="shared" si="207"/>
        <v>3.1214725953462318E-5</v>
      </c>
      <c r="K1289" s="3">
        <f t="shared" si="208"/>
        <v>3.151029444575928E-5</v>
      </c>
      <c r="L1289" s="79">
        <f t="shared" si="209"/>
        <v>0.10454269086496568</v>
      </c>
    </row>
    <row r="1290" spans="1:12">
      <c r="A1290" s="4">
        <v>2.6399999999999899</v>
      </c>
      <c r="B1290" s="4">
        <f t="shared" si="202"/>
        <v>2.3199999999999901</v>
      </c>
      <c r="C1290" s="6">
        <f t="shared" si="203"/>
        <v>2.5620535875984869</v>
      </c>
      <c r="E1290" s="4">
        <v>2.3199999999974801</v>
      </c>
      <c r="F1290" s="72">
        <f t="shared" si="204"/>
        <v>10.220264317169516</v>
      </c>
      <c r="G1290" s="72">
        <f t="shared" si="205"/>
        <v>5.7694504028190865</v>
      </c>
      <c r="H1290" s="73">
        <f t="shared" si="210"/>
        <v>3.1214725953586358E-3</v>
      </c>
      <c r="I1290" s="73">
        <f t="shared" si="206"/>
        <v>3.1214725953460936E-5</v>
      </c>
      <c r="J1290" s="73">
        <f t="shared" si="207"/>
        <v>3.0635184806918853E-5</v>
      </c>
      <c r="K1290" s="3">
        <f t="shared" si="208"/>
        <v>3.0924955380189894E-5</v>
      </c>
      <c r="L1290" s="79">
        <f t="shared" si="209"/>
        <v>0.10457361582034587</v>
      </c>
    </row>
    <row r="1291" spans="1:12">
      <c r="A1291" s="4">
        <v>2.6499999999999901</v>
      </c>
      <c r="B1291" s="4">
        <f t="shared" si="202"/>
        <v>2.3299999999999903</v>
      </c>
      <c r="C1291" s="6">
        <f t="shared" si="203"/>
        <v>2.5500469545672426</v>
      </c>
      <c r="E1291" s="4">
        <v>2.3299999999974399</v>
      </c>
      <c r="F1291" s="72">
        <f t="shared" si="204"/>
        <v>10.264317180605461</v>
      </c>
      <c r="G1291" s="72">
        <f t="shared" si="205"/>
        <v>5.788191193270916</v>
      </c>
      <c r="H1291" s="73">
        <f t="shared" si="210"/>
        <v>3.0635184807041946E-3</v>
      </c>
      <c r="I1291" s="73">
        <f t="shared" si="206"/>
        <v>3.0635184806920208E-5</v>
      </c>
      <c r="J1291" s="73">
        <f t="shared" si="207"/>
        <v>3.0066998180240954E-5</v>
      </c>
      <c r="K1291" s="3">
        <f t="shared" si="208"/>
        <v>3.0351091493580583E-5</v>
      </c>
      <c r="L1291" s="79">
        <f t="shared" si="209"/>
        <v>0.10460396691183944</v>
      </c>
    </row>
    <row r="1292" spans="1:12">
      <c r="A1292" s="4">
        <v>2.6599999999999899</v>
      </c>
      <c r="B1292" s="4">
        <f t="shared" ref="B1292:B1355" si="211">A1292-$C$6</f>
        <v>2.3399999999999901</v>
      </c>
      <c r="C1292" s="6">
        <f t="shared" ref="C1292:C1355" si="212">2*$C$3/(A1292-2*$C$6)*L1292</f>
        <v>2.5381455511996629</v>
      </c>
      <c r="E1292" s="4">
        <v>2.3399999999974002</v>
      </c>
      <c r="F1292" s="72">
        <f t="shared" ref="F1292:F1355" si="213">E1292/$C$4</f>
        <v>10.308370044041411</v>
      </c>
      <c r="G1292" s="72">
        <f t="shared" ref="G1292:G1355" si="214">F1292^$C$5</f>
        <v>5.8069122076821618</v>
      </c>
      <c r="H1292" s="73">
        <f t="shared" si="210"/>
        <v>3.0066998180360432E-3</v>
      </c>
      <c r="I1292" s="73">
        <f t="shared" ref="I1292:I1355" si="215">(E1293-E1292)*H1292</f>
        <v>3.0066998180239619E-5</v>
      </c>
      <c r="J1292" s="73">
        <f t="shared" ref="J1292:J1355" si="216">(E1293-E1292)*H1293</f>
        <v>2.9509930112021848E-5</v>
      </c>
      <c r="K1292" s="3">
        <f t="shared" ref="K1292:K1355" si="217">(I1292+J1292)/2</f>
        <v>2.9788464146130733E-5</v>
      </c>
      <c r="L1292" s="79">
        <f t="shared" ref="L1292:L1355" si="218">K1292+L1291</f>
        <v>0.10463375537598557</v>
      </c>
    </row>
    <row r="1293" spans="1:12">
      <c r="A1293" s="4">
        <v>2.6699999999999902</v>
      </c>
      <c r="B1293" s="4">
        <f t="shared" si="211"/>
        <v>2.3499999999999903</v>
      </c>
      <c r="C1293" s="6">
        <f t="shared" si="212"/>
        <v>2.5263480879718627</v>
      </c>
      <c r="E1293" s="4">
        <v>2.34999999999736</v>
      </c>
      <c r="F1293" s="72">
        <f t="shared" si="213"/>
        <v>10.352422907477356</v>
      </c>
      <c r="G1293" s="72">
        <f t="shared" si="214"/>
        <v>5.825613551301319</v>
      </c>
      <c r="H1293" s="73">
        <f t="shared" si="210"/>
        <v>2.9509930112140421E-3</v>
      </c>
      <c r="I1293" s="73">
        <f t="shared" si="215"/>
        <v>2.9509930112021848E-5</v>
      </c>
      <c r="J1293" s="73">
        <f t="shared" si="216"/>
        <v>2.8963749870121838E-5</v>
      </c>
      <c r="K1293" s="3">
        <f t="shared" si="217"/>
        <v>2.9236839991071843E-5</v>
      </c>
      <c r="L1293" s="79">
        <f t="shared" si="218"/>
        <v>0.10466299221597665</v>
      </c>
    </row>
    <row r="1294" spans="1:12">
      <c r="A1294" s="4">
        <v>2.6799999999999899</v>
      </c>
      <c r="B1294" s="4">
        <f t="shared" si="211"/>
        <v>2.3599999999999901</v>
      </c>
      <c r="C1294" s="6">
        <f t="shared" si="212"/>
        <v>2.5146532951639564</v>
      </c>
      <c r="E1294" s="4">
        <v>2.3599999999973198</v>
      </c>
      <c r="F1294" s="72">
        <f t="shared" si="213"/>
        <v>10.396475770913304</v>
      </c>
      <c r="G1294" s="72">
        <f t="shared" si="214"/>
        <v>5.8442953283715058</v>
      </c>
      <c r="H1294" s="73">
        <f t="shared" si="210"/>
        <v>2.8963749870238218E-3</v>
      </c>
      <c r="I1294" s="73">
        <f t="shared" si="215"/>
        <v>2.8963749870123126E-5</v>
      </c>
      <c r="J1294" s="73">
        <f t="shared" si="216"/>
        <v>2.8428231827399104E-5</v>
      </c>
      <c r="K1294" s="3">
        <f t="shared" si="217"/>
        <v>2.8695990848761115E-5</v>
      </c>
      <c r="L1294" s="79">
        <f t="shared" si="218"/>
        <v>0.10469168820682541</v>
      </c>
    </row>
    <row r="1295" spans="1:12">
      <c r="A1295" s="4">
        <v>2.68999999999998</v>
      </c>
      <c r="B1295" s="4">
        <f t="shared" si="211"/>
        <v>2.3699999999999801</v>
      </c>
      <c r="C1295" s="6">
        <f t="shared" si="212"/>
        <v>2.503059922497616</v>
      </c>
      <c r="E1295" s="4">
        <v>2.3699999999972801</v>
      </c>
      <c r="F1295" s="72">
        <f t="shared" si="213"/>
        <v>10.440528634349251</v>
      </c>
      <c r="G1295" s="72">
        <f t="shared" si="214"/>
        <v>5.862957642144262</v>
      </c>
      <c r="H1295" s="73">
        <f t="shared" si="210"/>
        <v>2.8428231827512069E-3</v>
      </c>
      <c r="I1295" s="73">
        <f t="shared" si="215"/>
        <v>2.8428231827397841E-5</v>
      </c>
      <c r="J1295" s="73">
        <f t="shared" si="216"/>
        <v>2.7903155340635331E-5</v>
      </c>
      <c r="K1295" s="3">
        <f t="shared" si="217"/>
        <v>2.8165693584016587E-5</v>
      </c>
      <c r="L1295" s="79">
        <f t="shared" si="218"/>
        <v>0.10471985390040943</v>
      </c>
    </row>
    <row r="1296" spans="1:12">
      <c r="A1296" s="4">
        <v>2.69999999999999</v>
      </c>
      <c r="B1296" s="4">
        <f t="shared" si="211"/>
        <v>2.3799999999999901</v>
      </c>
      <c r="C1296" s="6">
        <f t="shared" si="212"/>
        <v>2.4915667387812772</v>
      </c>
      <c r="E1296" s="4">
        <v>2.3799999999972399</v>
      </c>
      <c r="F1296" s="72">
        <f t="shared" si="213"/>
        <v>10.484581497785197</v>
      </c>
      <c r="G1296" s="72">
        <f t="shared" si="214"/>
        <v>5.8816005948931345</v>
      </c>
      <c r="H1296" s="73">
        <f t="shared" si="210"/>
        <v>2.7903155340747447E-3</v>
      </c>
      <c r="I1296" s="73">
        <f t="shared" si="215"/>
        <v>2.7903155340636567E-5</v>
      </c>
      <c r="J1296" s="73">
        <f t="shared" si="216"/>
        <v>2.7388304632567652E-5</v>
      </c>
      <c r="K1296" s="3">
        <f t="shared" si="217"/>
        <v>2.7645729986602108E-5</v>
      </c>
      <c r="L1296" s="79">
        <f t="shared" si="218"/>
        <v>0.10474749963039603</v>
      </c>
    </row>
    <row r="1297" spans="1:12">
      <c r="A1297" s="4">
        <v>2.70999999999998</v>
      </c>
      <c r="B1297" s="4">
        <f t="shared" si="211"/>
        <v>2.3899999999999801</v>
      </c>
      <c r="C1297" s="6">
        <f t="shared" si="212"/>
        <v>2.4801725315630616</v>
      </c>
      <c r="E1297" s="4">
        <v>2.3899999999972001</v>
      </c>
      <c r="F1297" s="72">
        <f t="shared" si="213"/>
        <v>10.528634361221146</v>
      </c>
      <c r="G1297" s="72">
        <f t="shared" si="214"/>
        <v>5.900224287927009</v>
      </c>
      <c r="H1297" s="73">
        <f t="shared" si="210"/>
        <v>2.7388304632676485E-3</v>
      </c>
      <c r="I1297" s="73">
        <f t="shared" si="215"/>
        <v>2.7388304632566435E-5</v>
      </c>
      <c r="J1297" s="73">
        <f t="shared" si="216"/>
        <v>2.6883468676897696E-5</v>
      </c>
      <c r="K1297" s="3">
        <f t="shared" si="217"/>
        <v>2.7135886654732067E-5</v>
      </c>
      <c r="L1297" s="79">
        <f t="shared" si="218"/>
        <v>0.10477463551705077</v>
      </c>
    </row>
    <row r="1298" spans="1:12">
      <c r="A1298" s="4">
        <v>2.71999999999999</v>
      </c>
      <c r="B1298" s="4">
        <f t="shared" si="211"/>
        <v>2.3999999999999901</v>
      </c>
      <c r="C1298" s="6">
        <f t="shared" si="212"/>
        <v>2.4688761067907259</v>
      </c>
      <c r="E1298" s="4">
        <v>2.39999999999716</v>
      </c>
      <c r="F1298" s="72">
        <f t="shared" si="213"/>
        <v>10.572687224657091</v>
      </c>
      <c r="G1298" s="72">
        <f t="shared" si="214"/>
        <v>5.9188288216032037</v>
      </c>
      <c r="H1298" s="73">
        <f t="shared" si="210"/>
        <v>2.6883468677005719E-3</v>
      </c>
      <c r="I1298" s="73">
        <f t="shared" si="215"/>
        <v>2.6883468676897696E-5</v>
      </c>
      <c r="J1298" s="73">
        <f t="shared" si="216"/>
        <v>2.6388441086262972E-5</v>
      </c>
      <c r="K1298" s="3">
        <f t="shared" si="217"/>
        <v>2.6635954881580332E-5</v>
      </c>
      <c r="L1298" s="79">
        <f t="shared" si="218"/>
        <v>0.10480127147193234</v>
      </c>
    </row>
    <row r="1299" spans="1:12">
      <c r="A1299" s="4">
        <v>2.72999999999998</v>
      </c>
      <c r="B1299" s="4">
        <f t="shared" si="211"/>
        <v>2.4099999999999802</v>
      </c>
      <c r="C1299" s="6">
        <f t="shared" si="212"/>
        <v>2.4576762884791492</v>
      </c>
      <c r="E1299" s="4">
        <v>2.4099999999971198</v>
      </c>
      <c r="F1299" s="72">
        <f t="shared" si="213"/>
        <v>10.616740088093039</v>
      </c>
      <c r="G1299" s="72">
        <f t="shared" si="214"/>
        <v>5.9374142953403357</v>
      </c>
      <c r="H1299" s="73">
        <f t="shared" si="210"/>
        <v>2.6388441086369003E-3</v>
      </c>
      <c r="I1299" s="73">
        <f t="shared" si="215"/>
        <v>2.6388441086264141E-5</v>
      </c>
      <c r="J1299" s="73">
        <f t="shared" si="216"/>
        <v>2.5903020003022529E-5</v>
      </c>
      <c r="K1299" s="3">
        <f t="shared" si="217"/>
        <v>2.6145730544643335E-5</v>
      </c>
      <c r="L1299" s="79">
        <f t="shared" si="218"/>
        <v>0.10482741720247699</v>
      </c>
    </row>
    <row r="1300" spans="1:12">
      <c r="A1300" s="4">
        <v>2.7399999999999798</v>
      </c>
      <c r="B1300" s="4">
        <f t="shared" si="211"/>
        <v>2.4199999999999799</v>
      </c>
      <c r="C1300" s="6">
        <f t="shared" si="212"/>
        <v>2.4465719183844383</v>
      </c>
      <c r="E1300" s="4">
        <v>2.41999999999708</v>
      </c>
      <c r="F1300" s="72">
        <f t="shared" si="213"/>
        <v>10.660792951528986</v>
      </c>
      <c r="G1300" s="72">
        <f t="shared" si="214"/>
        <v>5.9559808076309499</v>
      </c>
      <c r="H1300" s="73">
        <f t="shared" si="210"/>
        <v>2.5903020003125461E-3</v>
      </c>
      <c r="I1300" s="73">
        <f t="shared" si="215"/>
        <v>2.5903020003021381E-5</v>
      </c>
      <c r="J1300" s="73">
        <f t="shared" si="216"/>
        <v>2.5427007992821498E-5</v>
      </c>
      <c r="K1300" s="3">
        <f t="shared" si="217"/>
        <v>2.5665013997921439E-5</v>
      </c>
      <c r="L1300" s="79">
        <f t="shared" si="218"/>
        <v>0.10485308221647491</v>
      </c>
    </row>
    <row r="1301" spans="1:12">
      <c r="A1301" s="4">
        <v>2.74999999999998</v>
      </c>
      <c r="B1301" s="4">
        <f t="shared" si="211"/>
        <v>2.4299999999999802</v>
      </c>
      <c r="C1301" s="6">
        <f t="shared" si="212"/>
        <v>2.4355618556851635</v>
      </c>
      <c r="E1301" s="4">
        <v>2.4299999999970399</v>
      </c>
      <c r="F1301" s="72">
        <f t="shared" si="213"/>
        <v>10.704845814964933</v>
      </c>
      <c r="G1301" s="72">
        <f t="shared" si="214"/>
        <v>5.9745284560539442</v>
      </c>
      <c r="H1301" s="73">
        <f t="shared" si="210"/>
        <v>2.5427007992923668E-3</v>
      </c>
      <c r="I1301" s="73">
        <f t="shared" si="215"/>
        <v>2.542700799282263E-5</v>
      </c>
      <c r="J1301" s="73">
        <f t="shared" si="216"/>
        <v>2.4960211940858027E-5</v>
      </c>
      <c r="K1301" s="3">
        <f t="shared" si="217"/>
        <v>2.519360996684033E-5</v>
      </c>
      <c r="L1301" s="79">
        <f t="shared" si="218"/>
        <v>0.10487827582644174</v>
      </c>
    </row>
    <row r="1302" spans="1:12">
      <c r="A1302" s="4">
        <v>2.7599999999999798</v>
      </c>
      <c r="B1302" s="4">
        <f t="shared" si="211"/>
        <v>2.43999999999998</v>
      </c>
      <c r="C1302" s="6">
        <f t="shared" si="212"/>
        <v>2.4246449766700651</v>
      </c>
      <c r="E1302" s="4">
        <v>2.4399999999970001</v>
      </c>
      <c r="F1302" s="72">
        <f t="shared" si="213"/>
        <v>10.748898678400881</v>
      </c>
      <c r="G1302" s="72">
        <f t="shared" si="214"/>
        <v>5.9930573372867588</v>
      </c>
      <c r="H1302" s="73">
        <f t="shared" si="210"/>
        <v>2.496021194095721E-3</v>
      </c>
      <c r="I1302" s="73">
        <f t="shared" si="215"/>
        <v>2.4960211940856915E-5</v>
      </c>
      <c r="J1302" s="73">
        <f t="shared" si="216"/>
        <v>2.4502442950738738E-5</v>
      </c>
      <c r="K1302" s="3">
        <f t="shared" si="217"/>
        <v>2.4731327445797826E-5</v>
      </c>
      <c r="L1302" s="79">
        <f t="shared" si="218"/>
        <v>0.10490300715388753</v>
      </c>
    </row>
    <row r="1303" spans="1:12">
      <c r="A1303" s="4">
        <v>2.76999999999998</v>
      </c>
      <c r="B1303" s="4">
        <f t="shared" si="211"/>
        <v>2.4499999999999802</v>
      </c>
      <c r="C1303" s="6">
        <f t="shared" si="212"/>
        <v>2.4138201744323267</v>
      </c>
      <c r="E1303" s="4">
        <v>2.4499999999969599</v>
      </c>
      <c r="F1303" s="72">
        <f t="shared" si="213"/>
        <v>10.792951541836828</v>
      </c>
      <c r="G1303" s="72">
        <f t="shared" si="214"/>
        <v>6.0115675471173713</v>
      </c>
      <c r="H1303" s="73">
        <f t="shared" si="210"/>
        <v>2.450244295083719E-3</v>
      </c>
      <c r="I1303" s="73">
        <f t="shared" si="215"/>
        <v>2.4502442950739825E-5</v>
      </c>
      <c r="J1303" s="73">
        <f t="shared" si="216"/>
        <v>2.4053516245915528E-5</v>
      </c>
      <c r="K1303" s="3">
        <f t="shared" si="217"/>
        <v>2.4277979598327678E-5</v>
      </c>
      <c r="L1303" s="79">
        <f t="shared" si="218"/>
        <v>0.10492728513348586</v>
      </c>
    </row>
    <row r="1304" spans="1:12">
      <c r="A1304" s="4">
        <v>2.7799999999999798</v>
      </c>
      <c r="B1304" s="4">
        <f t="shared" si="211"/>
        <v>2.45999999999998</v>
      </c>
      <c r="C1304" s="6">
        <f t="shared" si="212"/>
        <v>2.4030863585701789</v>
      </c>
      <c r="E1304" s="4">
        <v>2.4599999999969202</v>
      </c>
      <c r="F1304" s="72">
        <f t="shared" si="213"/>
        <v>10.837004405272776</v>
      </c>
      <c r="G1304" s="72">
        <f t="shared" si="214"/>
        <v>6.0300591804560701</v>
      </c>
      <c r="H1304" s="73">
        <f t="shared" si="210"/>
        <v>2.4053516246011109E-3</v>
      </c>
      <c r="I1304" s="73">
        <f t="shared" si="215"/>
        <v>2.4053516245914457E-5</v>
      </c>
      <c r="J1304" s="73">
        <f t="shared" si="216"/>
        <v>2.3613251073563591E-5</v>
      </c>
      <c r="K1304" s="3">
        <f t="shared" si="217"/>
        <v>2.3833383659739022E-5</v>
      </c>
      <c r="L1304" s="79">
        <f t="shared" si="218"/>
        <v>0.1049511185171456</v>
      </c>
    </row>
    <row r="1305" spans="1:12">
      <c r="A1305" s="4">
        <v>2.7899999999999801</v>
      </c>
      <c r="B1305" s="4">
        <f t="shared" si="211"/>
        <v>2.4699999999999802</v>
      </c>
      <c r="C1305" s="6">
        <f t="shared" si="212"/>
        <v>2.3924424548936987</v>
      </c>
      <c r="E1305" s="4">
        <v>2.46999999999688</v>
      </c>
      <c r="F1305" s="72">
        <f t="shared" si="213"/>
        <v>10.881057268708723</v>
      </c>
      <c r="G1305" s="72">
        <f t="shared" si="214"/>
        <v>6.0485323313470287</v>
      </c>
      <c r="H1305" s="73">
        <f t="shared" si="210"/>
        <v>2.3613251073658472E-3</v>
      </c>
      <c r="I1305" s="73">
        <f t="shared" si="215"/>
        <v>2.3613251073563591E-5</v>
      </c>
      <c r="J1305" s="73">
        <f t="shared" si="216"/>
        <v>2.3181470610902584E-5</v>
      </c>
      <c r="K1305" s="3">
        <f t="shared" si="217"/>
        <v>2.3397360842233087E-5</v>
      </c>
      <c r="L1305" s="79">
        <f t="shared" si="218"/>
        <v>0.10497451587798784</v>
      </c>
    </row>
    <row r="1306" spans="1:12">
      <c r="A1306" s="4">
        <v>2.7999999999999798</v>
      </c>
      <c r="B1306" s="4">
        <f t="shared" si="211"/>
        <v>2.47999999999998</v>
      </c>
      <c r="C1306" s="6">
        <f t="shared" si="212"/>
        <v>2.3818874051376517</v>
      </c>
      <c r="E1306" s="4">
        <v>2.4799999999968398</v>
      </c>
      <c r="F1306" s="72">
        <f t="shared" si="213"/>
        <v>10.925110132144669</v>
      </c>
      <c r="G1306" s="72">
        <f t="shared" si="214"/>
        <v>6.0669870929796916</v>
      </c>
      <c r="H1306" s="73">
        <f t="shared" si="210"/>
        <v>2.3181470610995729E-3</v>
      </c>
      <c r="I1306" s="73">
        <f t="shared" si="215"/>
        <v>2.3181470610903614E-5</v>
      </c>
      <c r="J1306" s="73">
        <f t="shared" si="216"/>
        <v>2.2758001873835774E-5</v>
      </c>
      <c r="K1306" s="3">
        <f t="shared" si="217"/>
        <v>2.2969736242369692E-5</v>
      </c>
      <c r="L1306" s="79">
        <f t="shared" si="218"/>
        <v>0.10499748561423021</v>
      </c>
    </row>
    <row r="1307" spans="1:12">
      <c r="A1307" s="4">
        <v>2.8099999999999801</v>
      </c>
      <c r="B1307" s="4">
        <f t="shared" si="211"/>
        <v>2.4899999999999802</v>
      </c>
      <c r="C1307" s="6">
        <f t="shared" si="212"/>
        <v>2.3714201666802395</v>
      </c>
      <c r="E1307" s="4">
        <v>2.4899999999968001</v>
      </c>
      <c r="F1307" s="72">
        <f t="shared" si="213"/>
        <v>10.969162995580616</v>
      </c>
      <c r="G1307" s="72">
        <f t="shared" si="214"/>
        <v>6.0854235576999418</v>
      </c>
      <c r="H1307" s="73">
        <f t="shared" si="210"/>
        <v>2.2758001873926207E-3</v>
      </c>
      <c r="I1307" s="73">
        <f t="shared" si="215"/>
        <v>2.2758001873834761E-5</v>
      </c>
      <c r="J1307" s="73">
        <f t="shared" si="216"/>
        <v>2.2342675627880662E-5</v>
      </c>
      <c r="K1307" s="3">
        <f t="shared" si="217"/>
        <v>2.2550338750857713E-5</v>
      </c>
      <c r="L1307" s="79">
        <f t="shared" si="218"/>
        <v>0.10502003595298107</v>
      </c>
    </row>
    <row r="1308" spans="1:12">
      <c r="A1308" s="4">
        <v>2.8199999999999799</v>
      </c>
      <c r="B1308" s="4">
        <f t="shared" si="211"/>
        <v>2.49999999999998</v>
      </c>
      <c r="C1308" s="6">
        <f t="shared" si="212"/>
        <v>2.3610397122676083</v>
      </c>
      <c r="E1308" s="4">
        <v>2.4999999999967599</v>
      </c>
      <c r="F1308" s="72">
        <f t="shared" si="213"/>
        <v>11.013215859016563</v>
      </c>
      <c r="G1308" s="72">
        <f t="shared" si="214"/>
        <v>6.1038418170211051</v>
      </c>
      <c r="H1308" s="73">
        <f t="shared" si="210"/>
        <v>2.2342675627970436E-3</v>
      </c>
      <c r="I1308" s="73">
        <f t="shared" si="215"/>
        <v>2.2342675627881651E-5</v>
      </c>
      <c r="J1308" s="73">
        <f t="shared" si="216"/>
        <v>2.193532630132957E-5</v>
      </c>
      <c r="K1308" s="3">
        <f t="shared" si="217"/>
        <v>2.2139000964605612E-5</v>
      </c>
      <c r="L1308" s="79">
        <f t="shared" si="218"/>
        <v>0.10504217495394567</v>
      </c>
    </row>
    <row r="1309" spans="1:12">
      <c r="A1309" s="4">
        <v>2.8299999999999801</v>
      </c>
      <c r="B1309" s="4">
        <f t="shared" si="211"/>
        <v>2.5099999999999802</v>
      </c>
      <c r="C1309" s="6">
        <f t="shared" si="212"/>
        <v>2.3507450297439867</v>
      </c>
      <c r="E1309" s="4">
        <v>2.5099999999967202</v>
      </c>
      <c r="F1309" s="72">
        <f t="shared" si="213"/>
        <v>11.057268722452511</v>
      </c>
      <c r="G1309" s="72">
        <f t="shared" si="214"/>
        <v>6.1222419616347432</v>
      </c>
      <c r="H1309" s="73">
        <f t="shared" si="210"/>
        <v>2.1935326301416734E-3</v>
      </c>
      <c r="I1309" s="73">
        <f t="shared" si="215"/>
        <v>2.1935326301328594E-5</v>
      </c>
      <c r="J1309" s="73">
        <f t="shared" si="216"/>
        <v>2.1535791900544538E-5</v>
      </c>
      <c r="K1309" s="3">
        <f t="shared" si="217"/>
        <v>2.1735559100936566E-5</v>
      </c>
      <c r="L1309" s="79">
        <f t="shared" si="218"/>
        <v>0.10506391051304662</v>
      </c>
    </row>
    <row r="1310" spans="1:12">
      <c r="A1310" s="4">
        <v>2.8399999999999799</v>
      </c>
      <c r="B1310" s="4">
        <f t="shared" si="211"/>
        <v>2.51999999999998</v>
      </c>
      <c r="C1310" s="6">
        <f t="shared" si="212"/>
        <v>2.3405351217873256</v>
      </c>
      <c r="E1310" s="4">
        <v>2.51999999999668</v>
      </c>
      <c r="F1310" s="72">
        <f t="shared" si="213"/>
        <v>11.101321585888458</v>
      </c>
      <c r="G1310" s="72">
        <f t="shared" si="214"/>
        <v>6.1406240814212927</v>
      </c>
      <c r="H1310" s="73">
        <f t="shared" si="210"/>
        <v>2.1535791900631073E-3</v>
      </c>
      <c r="I1310" s="73">
        <f t="shared" si="215"/>
        <v>2.1535791900544538E-5</v>
      </c>
      <c r="J1310" s="73">
        <f t="shared" si="216"/>
        <v>2.1143913927384842E-5</v>
      </c>
      <c r="K1310" s="3">
        <f t="shared" si="217"/>
        <v>2.1339852913964689E-5</v>
      </c>
      <c r="L1310" s="79">
        <f t="shared" si="218"/>
        <v>0.10508525036596059</v>
      </c>
    </row>
    <row r="1311" spans="1:12">
      <c r="A1311" s="4">
        <v>2.8499999999999801</v>
      </c>
      <c r="B1311" s="4">
        <f t="shared" si="211"/>
        <v>2.5299999999999803</v>
      </c>
      <c r="C1311" s="6">
        <f t="shared" si="212"/>
        <v>2.3304090056502957</v>
      </c>
      <c r="E1311" s="4">
        <v>2.5299999999966398</v>
      </c>
      <c r="F1311" s="72">
        <f t="shared" si="213"/>
        <v>11.145374449324404</v>
      </c>
      <c r="G1311" s="72">
        <f t="shared" si="214"/>
        <v>6.1589882654604882</v>
      </c>
      <c r="H1311" s="73">
        <f t="shared" si="210"/>
        <v>2.1143913927469801E-3</v>
      </c>
      <c r="I1311" s="73">
        <f t="shared" si="215"/>
        <v>2.1143913927385781E-5</v>
      </c>
      <c r="J1311" s="73">
        <f t="shared" si="216"/>
        <v>2.0759537298654952E-5</v>
      </c>
      <c r="K1311" s="3">
        <f t="shared" si="217"/>
        <v>2.0951725613020366E-5</v>
      </c>
      <c r="L1311" s="79">
        <f t="shared" si="218"/>
        <v>0.10510620209157361</v>
      </c>
    </row>
    <row r="1312" spans="1:12">
      <c r="A1312" s="4">
        <v>2.8599999999999799</v>
      </c>
      <c r="B1312" s="4">
        <f t="shared" si="211"/>
        <v>2.5399999999999801</v>
      </c>
      <c r="C1312" s="6">
        <f t="shared" si="212"/>
        <v>2.3203657129065429</v>
      </c>
      <c r="E1312" s="4">
        <v>2.5399999999966001</v>
      </c>
      <c r="F1312" s="72">
        <f t="shared" si="213"/>
        <v>11.189427312760353</v>
      </c>
      <c r="G1312" s="72">
        <f t="shared" si="214"/>
        <v>6.1773346020416451</v>
      </c>
      <c r="H1312" s="73">
        <f t="shared" si="210"/>
        <v>2.0759537298737445E-3</v>
      </c>
      <c r="I1312" s="73">
        <f t="shared" si="215"/>
        <v>2.075953729865403E-5</v>
      </c>
      <c r="J1312" s="73">
        <f t="shared" si="216"/>
        <v>2.0382510267554236E-5</v>
      </c>
      <c r="K1312" s="3">
        <f t="shared" si="217"/>
        <v>2.0571023783104131E-5</v>
      </c>
      <c r="L1312" s="79">
        <f t="shared" si="218"/>
        <v>0.1051267731153567</v>
      </c>
    </row>
    <row r="1313" spans="1:12">
      <c r="A1313" s="4">
        <v>2.8699999999999801</v>
      </c>
      <c r="B1313" s="4">
        <f t="shared" si="211"/>
        <v>2.5499999999999803</v>
      </c>
      <c r="C1313" s="6">
        <f t="shared" si="212"/>
        <v>2.3104042892020549</v>
      </c>
      <c r="E1313" s="4">
        <v>2.5499999999965599</v>
      </c>
      <c r="F1313" s="72">
        <f t="shared" si="213"/>
        <v>11.233480176196299</v>
      </c>
      <c r="G1313" s="72">
        <f t="shared" si="214"/>
        <v>6.1956631786737475</v>
      </c>
      <c r="H1313" s="73">
        <f t="shared" si="210"/>
        <v>2.0382510267636135E-3</v>
      </c>
      <c r="I1313" s="73">
        <f t="shared" si="215"/>
        <v>2.038251026755514E-5</v>
      </c>
      <c r="J1313" s="73">
        <f t="shared" si="216"/>
        <v>2.0012684347073304E-5</v>
      </c>
      <c r="K1313" s="3">
        <f t="shared" si="217"/>
        <v>2.0197597307314222E-5</v>
      </c>
      <c r="L1313" s="79">
        <f t="shared" si="218"/>
        <v>0.10514697071266402</v>
      </c>
    </row>
    <row r="1314" spans="1:12">
      <c r="A1314" s="4">
        <v>2.8799999999999799</v>
      </c>
      <c r="B1314" s="4">
        <f t="shared" si="211"/>
        <v>2.5599999999999801</v>
      </c>
      <c r="C1314" s="6">
        <f t="shared" si="212"/>
        <v>2.3005237940115406</v>
      </c>
      <c r="E1314" s="4">
        <v>2.5599999999965202</v>
      </c>
      <c r="F1314" s="72">
        <f t="shared" si="213"/>
        <v>11.277533039632248</v>
      </c>
      <c r="G1314" s="72">
        <f t="shared" si="214"/>
        <v>6.213974082095385</v>
      </c>
      <c r="H1314" s="73">
        <f t="shared" si="210"/>
        <v>2.0012684347152829E-3</v>
      </c>
      <c r="I1314" s="73">
        <f t="shared" si="215"/>
        <v>2.0012684347072416E-5</v>
      </c>
      <c r="J1314" s="73">
        <f t="shared" si="216"/>
        <v>1.9649914235254631E-5</v>
      </c>
      <c r="K1314" s="3">
        <f t="shared" si="217"/>
        <v>1.9831299291163522E-5</v>
      </c>
      <c r="L1314" s="79">
        <f t="shared" si="218"/>
        <v>0.10516680201195518</v>
      </c>
    </row>
    <row r="1315" spans="1:12">
      <c r="A1315" s="4">
        <v>2.8899999999999801</v>
      </c>
      <c r="B1315" s="4">
        <f t="shared" si="211"/>
        <v>2.5699999999999803</v>
      </c>
      <c r="C1315" s="6">
        <f t="shared" si="212"/>
        <v>2.2907233003996885</v>
      </c>
      <c r="E1315" s="4">
        <v>2.56999999999648</v>
      </c>
      <c r="F1315" s="72">
        <f t="shared" si="213"/>
        <v>11.321585903068193</v>
      </c>
      <c r="G1315" s="72">
        <f t="shared" si="214"/>
        <v>6.2322673982845043</v>
      </c>
      <c r="H1315" s="73">
        <f t="shared" si="210"/>
        <v>1.9649914235333587E-3</v>
      </c>
      <c r="I1315" s="73">
        <f t="shared" si="215"/>
        <v>1.9649914235254631E-5</v>
      </c>
      <c r="J1315" s="73">
        <f t="shared" si="216"/>
        <v>1.9294057742316366E-5</v>
      </c>
      <c r="K1315" s="3">
        <f t="shared" si="217"/>
        <v>1.9471985988785498E-5</v>
      </c>
      <c r="L1315" s="79">
        <f t="shared" si="218"/>
        <v>0.10518627399794396</v>
      </c>
    </row>
    <row r="1316" spans="1:12">
      <c r="A1316" s="4">
        <v>2.8999999999999799</v>
      </c>
      <c r="B1316" s="4">
        <f t="shared" si="211"/>
        <v>2.5799999999999801</v>
      </c>
      <c r="C1316" s="6">
        <f t="shared" si="212"/>
        <v>2.2810018947872193</v>
      </c>
      <c r="E1316" s="4">
        <v>2.5799999999964398</v>
      </c>
      <c r="F1316" s="72">
        <f t="shared" si="213"/>
        <v>11.365638766504139</v>
      </c>
      <c r="G1316" s="72">
        <f t="shared" si="214"/>
        <v>6.2505432124680258</v>
      </c>
      <c r="H1316" s="73">
        <f t="shared" si="210"/>
        <v>1.9294057742393891E-3</v>
      </c>
      <c r="I1316" s="73">
        <f t="shared" si="215"/>
        <v>1.9294057742317223E-5</v>
      </c>
      <c r="J1316" s="73">
        <f t="shared" si="216"/>
        <v>1.8944975719542133E-5</v>
      </c>
      <c r="K1316" s="3">
        <f t="shared" si="217"/>
        <v>1.9119516730929676E-5</v>
      </c>
      <c r="L1316" s="79">
        <f t="shared" si="218"/>
        <v>0.10520539351467489</v>
      </c>
    </row>
    <row r="1317" spans="1:12">
      <c r="A1317" s="4">
        <v>2.9099999999999802</v>
      </c>
      <c r="B1317" s="4">
        <f t="shared" si="211"/>
        <v>2.5899999999999803</v>
      </c>
      <c r="C1317" s="6">
        <f t="shared" si="212"/>
        <v>2.2713586767215843</v>
      </c>
      <c r="E1317" s="4">
        <v>2.5899999999964001</v>
      </c>
      <c r="F1317" s="72">
        <f t="shared" si="213"/>
        <v>11.409691629940088</v>
      </c>
      <c r="G1317" s="72">
        <f t="shared" si="214"/>
        <v>6.2688016091312795</v>
      </c>
      <c r="H1317" s="73">
        <f t="shared" si="210"/>
        <v>1.8944975719617414E-3</v>
      </c>
      <c r="I1317" s="73">
        <f t="shared" si="215"/>
        <v>1.8944975719541289E-5</v>
      </c>
      <c r="J1317" s="73">
        <f t="shared" si="216"/>
        <v>1.86025319899206E-5</v>
      </c>
      <c r="K1317" s="3">
        <f t="shared" si="217"/>
        <v>1.8773753854730943E-5</v>
      </c>
      <c r="L1317" s="79">
        <f t="shared" si="218"/>
        <v>0.10522416726852962</v>
      </c>
    </row>
    <row r="1318" spans="1:12">
      <c r="A1318" s="4">
        <v>2.9199999999999799</v>
      </c>
      <c r="B1318" s="4">
        <f t="shared" si="211"/>
        <v>2.5999999999999801</v>
      </c>
      <c r="C1318" s="6">
        <f t="shared" si="212"/>
        <v>2.2617927586522466</v>
      </c>
      <c r="E1318" s="4">
        <v>2.5999999999963599</v>
      </c>
      <c r="F1318" s="72">
        <f t="shared" si="213"/>
        <v>11.453744493376034</v>
      </c>
      <c r="G1318" s="72">
        <f t="shared" si="214"/>
        <v>6.2870426720272965</v>
      </c>
      <c r="H1318" s="73">
        <f t="shared" si="210"/>
        <v>1.8602531989995346E-3</v>
      </c>
      <c r="I1318" s="73">
        <f t="shared" si="215"/>
        <v>1.8602531989921424E-5</v>
      </c>
      <c r="J1318" s="73">
        <f t="shared" si="216"/>
        <v>1.8266593280488123E-5</v>
      </c>
      <c r="K1318" s="3">
        <f t="shared" si="217"/>
        <v>1.8434562635204773E-5</v>
      </c>
      <c r="L1318" s="79">
        <f t="shared" si="218"/>
        <v>0.10524260183116482</v>
      </c>
    </row>
    <row r="1319" spans="1:12">
      <c r="A1319" s="4">
        <v>2.9299999999999802</v>
      </c>
      <c r="B1319" s="4">
        <f t="shared" si="211"/>
        <v>2.6099999999999803</v>
      </c>
      <c r="C1319" s="6">
        <f t="shared" si="212"/>
        <v>2.252303265710403</v>
      </c>
      <c r="E1319" s="4">
        <v>2.6099999999963202</v>
      </c>
      <c r="F1319" s="72">
        <f t="shared" si="213"/>
        <v>11.497797356811983</v>
      </c>
      <c r="G1319" s="72">
        <f t="shared" si="214"/>
        <v>6.3052664841859452</v>
      </c>
      <c r="H1319" s="73">
        <f t="shared" si="210"/>
        <v>1.8266593280560708E-3</v>
      </c>
      <c r="I1319" s="73">
        <f t="shared" si="215"/>
        <v>1.826659328048731E-5</v>
      </c>
      <c r="J1319" s="73">
        <f t="shared" si="216"/>
        <v>1.7937029156300859E-5</v>
      </c>
      <c r="K1319" s="3">
        <f t="shared" si="217"/>
        <v>1.8101811218394083E-5</v>
      </c>
      <c r="L1319" s="79">
        <f t="shared" si="218"/>
        <v>0.10526070364238321</v>
      </c>
    </row>
    <row r="1320" spans="1:12">
      <c r="A1320" s="4">
        <v>2.93999999999998</v>
      </c>
      <c r="B1320" s="4">
        <f t="shared" si="211"/>
        <v>2.6199999999999801</v>
      </c>
      <c r="C1320" s="6">
        <f t="shared" si="212"/>
        <v>2.2428893354930759</v>
      </c>
      <c r="E1320" s="4">
        <v>2.61999999999628</v>
      </c>
      <c r="F1320" s="72">
        <f t="shared" si="213"/>
        <v>11.541850220247929</v>
      </c>
      <c r="G1320" s="72">
        <f t="shared" si="214"/>
        <v>6.3234731279229237</v>
      </c>
      <c r="H1320" s="73">
        <f t="shared" si="210"/>
        <v>1.7937029156372931E-3</v>
      </c>
      <c r="I1320" s="73">
        <f t="shared" si="215"/>
        <v>1.7937029156300859E-5</v>
      </c>
      <c r="J1320" s="73">
        <f t="shared" si="216"/>
        <v>1.7613711956038614E-5</v>
      </c>
      <c r="K1320" s="3">
        <f t="shared" si="217"/>
        <v>1.7775370556169738E-5</v>
      </c>
      <c r="L1320" s="79">
        <f t="shared" si="218"/>
        <v>0.10527847901293938</v>
      </c>
    </row>
    <row r="1321" spans="1:12">
      <c r="A1321" s="4">
        <v>2.9499999999999802</v>
      </c>
      <c r="B1321" s="4">
        <f t="shared" si="211"/>
        <v>2.6299999999999804</v>
      </c>
      <c r="C1321" s="6">
        <f t="shared" si="212"/>
        <v>2.233550117851455</v>
      </c>
      <c r="E1321" s="4">
        <v>2.6299999999962398</v>
      </c>
      <c r="F1321" s="72">
        <f t="shared" si="213"/>
        <v>11.585903083683876</v>
      </c>
      <c r="G1321" s="72">
        <f t="shared" si="214"/>
        <v>6.341662684848612</v>
      </c>
      <c r="H1321" s="73">
        <f t="shared" si="210"/>
        <v>1.7613711956109388E-3</v>
      </c>
      <c r="I1321" s="73">
        <f t="shared" si="215"/>
        <v>1.7613711956039397E-5</v>
      </c>
      <c r="J1321" s="73">
        <f t="shared" si="216"/>
        <v>1.7296516729153716E-5</v>
      </c>
      <c r="K1321" s="3">
        <f t="shared" si="217"/>
        <v>1.7455114342596557E-5</v>
      </c>
      <c r="L1321" s="79">
        <f t="shared" si="218"/>
        <v>0.10529593412728197</v>
      </c>
    </row>
    <row r="1322" spans="1:12">
      <c r="A1322" s="4">
        <v>2.95999999999998</v>
      </c>
      <c r="B1322" s="4">
        <f t="shared" si="211"/>
        <v>2.6399999999999801</v>
      </c>
      <c r="C1322" s="6">
        <f t="shared" si="212"/>
        <v>2.2242847746834062</v>
      </c>
      <c r="E1322" s="4">
        <v>2.6399999999962001</v>
      </c>
      <c r="F1322" s="72">
        <f t="shared" si="213"/>
        <v>11.629955947119823</v>
      </c>
      <c r="G1322" s="72">
        <f t="shared" si="214"/>
        <v>6.3598352358767523</v>
      </c>
      <c r="H1322" s="73">
        <f t="shared" si="210"/>
        <v>1.7296516729222446E-3</v>
      </c>
      <c r="I1322" s="73">
        <f t="shared" si="215"/>
        <v>1.7296516729152947E-5</v>
      </c>
      <c r="J1322" s="73">
        <f t="shared" si="216"/>
        <v>1.6985321174551639E-5</v>
      </c>
      <c r="K1322" s="3">
        <f t="shared" si="217"/>
        <v>1.7140918951852292E-5</v>
      </c>
      <c r="L1322" s="79">
        <f t="shared" si="218"/>
        <v>0.10531307504623383</v>
      </c>
    </row>
    <row r="1323" spans="1:12">
      <c r="A1323" s="4">
        <v>2.9699999999999802</v>
      </c>
      <c r="B1323" s="4">
        <f t="shared" si="211"/>
        <v>2.6499999999999804</v>
      </c>
      <c r="C1323" s="6">
        <f t="shared" si="212"/>
        <v>2.2150924797300457</v>
      </c>
      <c r="E1323" s="4">
        <v>2.6499999999961599</v>
      </c>
      <c r="F1323" s="72">
        <f t="shared" si="213"/>
        <v>11.674008810555771</v>
      </c>
      <c r="G1323" s="72">
        <f t="shared" si="214"/>
        <v>6.3779908612330303</v>
      </c>
      <c r="H1323" s="73">
        <f t="shared" si="210"/>
        <v>1.6985321174619887E-3</v>
      </c>
      <c r="I1323" s="73">
        <f t="shared" si="215"/>
        <v>1.6985321174552391E-5</v>
      </c>
      <c r="J1323" s="73">
        <f t="shared" si="216"/>
        <v>1.6680005580763942E-5</v>
      </c>
      <c r="K1323" s="3">
        <f t="shared" si="217"/>
        <v>1.6832663377658169E-5</v>
      </c>
      <c r="L1323" s="79">
        <f t="shared" si="218"/>
        <v>0.10532990770961148</v>
      </c>
    </row>
    <row r="1324" spans="1:12">
      <c r="A1324" s="4">
        <v>2.97999999999998</v>
      </c>
      <c r="B1324" s="4">
        <f t="shared" si="211"/>
        <v>2.6599999999999802</v>
      </c>
      <c r="C1324" s="6">
        <f t="shared" si="212"/>
        <v>2.2059724183762994</v>
      </c>
      <c r="E1324" s="4">
        <v>2.6599999999961201</v>
      </c>
      <c r="F1324" s="72">
        <f t="shared" si="213"/>
        <v>11.718061673991718</v>
      </c>
      <c r="G1324" s="72">
        <f t="shared" si="214"/>
        <v>6.3961296404634904</v>
      </c>
      <c r="H1324" s="73">
        <f t="shared" si="210"/>
        <v>1.6680005580830223E-3</v>
      </c>
      <c r="I1324" s="73">
        <f t="shared" si="215"/>
        <v>1.66800055807632E-5</v>
      </c>
      <c r="J1324" s="73">
        <f t="shared" si="216"/>
        <v>1.6380452767547774E-5</v>
      </c>
      <c r="K1324" s="3">
        <f t="shared" si="217"/>
        <v>1.6530229174155489E-5</v>
      </c>
      <c r="L1324" s="79">
        <f t="shared" si="218"/>
        <v>0.10534643793878563</v>
      </c>
    </row>
    <row r="1325" spans="1:12">
      <c r="A1325" s="4">
        <v>2.9899999999999798</v>
      </c>
      <c r="B1325" s="4">
        <f t="shared" si="211"/>
        <v>2.6699999999999799</v>
      </c>
      <c r="C1325" s="6">
        <f t="shared" si="212"/>
        <v>2.1969237874553418</v>
      </c>
      <c r="E1325" s="4">
        <v>2.66999999999608</v>
      </c>
      <c r="F1325" s="72">
        <f t="shared" si="213"/>
        <v>11.762114537427665</v>
      </c>
      <c r="G1325" s="72">
        <f t="shared" si="214"/>
        <v>6.414251652442827</v>
      </c>
      <c r="H1325" s="73">
        <f t="shared" si="210"/>
        <v>1.6380452767613591E-3</v>
      </c>
      <c r="I1325" s="73">
        <f t="shared" si="215"/>
        <v>1.6380452767548499E-5</v>
      </c>
      <c r="J1325" s="73">
        <f t="shared" si="216"/>
        <v>1.6086548028917018E-5</v>
      </c>
      <c r="K1325" s="3">
        <f t="shared" si="217"/>
        <v>1.6233500398232757E-5</v>
      </c>
      <c r="L1325" s="79">
        <f t="shared" si="218"/>
        <v>0.10536267143918386</v>
      </c>
    </row>
    <row r="1326" spans="1:12">
      <c r="A1326" s="4">
        <v>2.99999999999998</v>
      </c>
      <c r="B1326" s="4">
        <f t="shared" si="211"/>
        <v>2.6799999999999802</v>
      </c>
      <c r="C1326" s="6">
        <f t="shared" si="212"/>
        <v>2.1879457950568479</v>
      </c>
      <c r="E1326" s="4">
        <v>2.6799999999960402</v>
      </c>
      <c r="F1326" s="72">
        <f t="shared" si="213"/>
        <v>11.806167400863613</v>
      </c>
      <c r="G1326" s="72">
        <f t="shared" si="214"/>
        <v>6.4323569753825414</v>
      </c>
      <c r="H1326" s="73">
        <f t="shared" si="210"/>
        <v>1.6086548028980941E-3</v>
      </c>
      <c r="I1326" s="73">
        <f t="shared" si="215"/>
        <v>1.6086548028916303E-5</v>
      </c>
      <c r="J1326" s="73">
        <f t="shared" si="216"/>
        <v>1.579817907752136E-5</v>
      </c>
      <c r="K1326" s="3">
        <f t="shared" si="217"/>
        <v>1.5942363553218831E-5</v>
      </c>
      <c r="L1326" s="79">
        <f t="shared" si="218"/>
        <v>0.10537861380273708</v>
      </c>
    </row>
    <row r="1327" spans="1:12">
      <c r="A1327" s="4">
        <v>3.0099999999999798</v>
      </c>
      <c r="B1327" s="4">
        <f t="shared" si="211"/>
        <v>2.68999999999998</v>
      </c>
      <c r="C1327" s="6">
        <f t="shared" si="212"/>
        <v>2.1790376603389556</v>
      </c>
      <c r="E1327" s="4">
        <v>2.689999999996</v>
      </c>
      <c r="F1327" s="72">
        <f t="shared" si="213"/>
        <v>11.850220264299558</v>
      </c>
      <c r="G1327" s="72">
        <f t="shared" si="214"/>
        <v>6.4504456868389761</v>
      </c>
      <c r="H1327" s="73">
        <f t="shared" si="210"/>
        <v>1.5798179077584839E-3</v>
      </c>
      <c r="I1327" s="73">
        <f t="shared" si="215"/>
        <v>1.579817907752136E-5</v>
      </c>
      <c r="J1327" s="73">
        <f t="shared" si="216"/>
        <v>1.5515235990384525E-5</v>
      </c>
      <c r="K1327" s="3">
        <f t="shared" si="217"/>
        <v>1.5656707533952942E-5</v>
      </c>
      <c r="L1327" s="79">
        <f t="shared" si="218"/>
        <v>0.10539427051027103</v>
      </c>
    </row>
    <row r="1328" spans="1:12">
      <c r="A1328" s="4">
        <v>3.01999999999998</v>
      </c>
      <c r="B1328" s="4">
        <f t="shared" si="211"/>
        <v>2.6999999999999802</v>
      </c>
      <c r="C1328" s="6">
        <f t="shared" si="212"/>
        <v>2.1701986133438695</v>
      </c>
      <c r="E1328" s="4">
        <v>2.6999999999959599</v>
      </c>
      <c r="F1328" s="72">
        <f t="shared" si="213"/>
        <v>11.894273127735506</v>
      </c>
      <c r="G1328" s="72">
        <f t="shared" si="214"/>
        <v>6.4685178637212069</v>
      </c>
      <c r="H1328" s="73">
        <f t="shared" si="210"/>
        <v>1.5515235990446867E-3</v>
      </c>
      <c r="I1328" s="73">
        <f t="shared" si="215"/>
        <v>1.5515235990385212E-5</v>
      </c>
      <c r="J1328" s="73">
        <f t="shared" si="216"/>
        <v>1.5237611155925868E-5</v>
      </c>
      <c r="K1328" s="3">
        <f t="shared" si="217"/>
        <v>1.537642357315554E-5</v>
      </c>
      <c r="L1328" s="79">
        <f t="shared" si="218"/>
        <v>0.10540964693384419</v>
      </c>
    </row>
    <row r="1329" spans="1:12">
      <c r="A1329" s="4">
        <v>3.0299999999999798</v>
      </c>
      <c r="B1329" s="4">
        <f t="shared" si="211"/>
        <v>2.70999999999998</v>
      </c>
      <c r="C1329" s="6">
        <f t="shared" si="212"/>
        <v>2.1614278948170189</v>
      </c>
      <c r="E1329" s="4">
        <v>2.7099999999959201</v>
      </c>
      <c r="F1329" s="72">
        <f t="shared" si="213"/>
        <v>11.938325991171453</v>
      </c>
      <c r="G1329" s="72">
        <f t="shared" si="214"/>
        <v>6.4865735822988349</v>
      </c>
      <c r="H1329" s="73">
        <f t="shared" si="210"/>
        <v>1.5237611155986418E-3</v>
      </c>
      <c r="I1329" s="73">
        <f t="shared" si="215"/>
        <v>1.5237611155925191E-5</v>
      </c>
      <c r="J1329" s="73">
        <f t="shared" si="216"/>
        <v>1.4965199222258153E-5</v>
      </c>
      <c r="K1329" s="3">
        <f t="shared" si="217"/>
        <v>1.5101405189091672E-5</v>
      </c>
      <c r="L1329" s="79">
        <f t="shared" si="218"/>
        <v>0.10542474833903329</v>
      </c>
    </row>
    <row r="1330" spans="1:12">
      <c r="A1330" s="4">
        <v>3.0399999999999801</v>
      </c>
      <c r="B1330" s="4">
        <f t="shared" si="211"/>
        <v>2.7199999999999802</v>
      </c>
      <c r="C1330" s="6">
        <f t="shared" si="212"/>
        <v>2.1527247560296936</v>
      </c>
      <c r="E1330" s="4">
        <v>2.7199999999958799</v>
      </c>
      <c r="F1330" s="72">
        <f t="shared" si="213"/>
        <v>11.982378854607401</v>
      </c>
      <c r="G1330" s="72">
        <f t="shared" si="214"/>
        <v>6.5046129182096282</v>
      </c>
      <c r="H1330" s="73">
        <f t="shared" si="210"/>
        <v>1.4965199222318284E-3</v>
      </c>
      <c r="I1330" s="73">
        <f t="shared" si="215"/>
        <v>1.4965199222258817E-5</v>
      </c>
      <c r="J1330" s="73">
        <f t="shared" si="216"/>
        <v>1.4697897046727154E-5</v>
      </c>
      <c r="K1330" s="3">
        <f t="shared" si="217"/>
        <v>1.4831548134492986E-5</v>
      </c>
      <c r="L1330" s="79">
        <f t="shared" si="218"/>
        <v>0.10543957988716778</v>
      </c>
    </row>
    <row r="1331" spans="1:12">
      <c r="A1331" s="4">
        <v>3.0499999999999798</v>
      </c>
      <c r="B1331" s="4">
        <f t="shared" si="211"/>
        <v>2.72999999999998</v>
      </c>
      <c r="C1331" s="6">
        <f t="shared" si="212"/>
        <v>2.1440884586050841</v>
      </c>
      <c r="E1331" s="4">
        <v>2.7299999999958402</v>
      </c>
      <c r="F1331" s="72">
        <f t="shared" si="213"/>
        <v>12.026431718043348</v>
      </c>
      <c r="G1331" s="72">
        <f t="shared" si="214"/>
        <v>6.5226359464670685</v>
      </c>
      <c r="H1331" s="73">
        <f t="shared" si="210"/>
        <v>1.4697897046785559E-3</v>
      </c>
      <c r="I1331" s="73">
        <f t="shared" si="215"/>
        <v>1.4697897046726502E-5</v>
      </c>
      <c r="J1331" s="73">
        <f t="shared" si="216"/>
        <v>1.4435603646638766E-5</v>
      </c>
      <c r="K1331" s="3">
        <f t="shared" si="217"/>
        <v>1.4566750346682634E-5</v>
      </c>
      <c r="L1331" s="79">
        <f t="shared" si="218"/>
        <v>0.10545414663751446</v>
      </c>
    </row>
    <row r="1332" spans="1:12">
      <c r="A1332" s="4">
        <v>3.0599999999999801</v>
      </c>
      <c r="B1332" s="4">
        <f t="shared" si="211"/>
        <v>2.7399999999999802</v>
      </c>
      <c r="C1332" s="6">
        <f t="shared" si="212"/>
        <v>2.1355182743476435</v>
      </c>
      <c r="E1332" s="4">
        <v>2.7399999999958</v>
      </c>
      <c r="F1332" s="72">
        <f t="shared" si="213"/>
        <v>12.070484581479295</v>
      </c>
      <c r="G1332" s="72">
        <f t="shared" si="214"/>
        <v>6.540642741467769</v>
      </c>
      <c r="H1332" s="73">
        <f t="shared" si="210"/>
        <v>1.443560364669677E-3</v>
      </c>
      <c r="I1332" s="73">
        <f t="shared" si="215"/>
        <v>1.4435603646638766E-5</v>
      </c>
      <c r="J1332" s="73">
        <f t="shared" si="216"/>
        <v>1.4178220151179341E-5</v>
      </c>
      <c r="K1332" s="3">
        <f t="shared" si="217"/>
        <v>1.4306911898909053E-5</v>
      </c>
      <c r="L1332" s="79">
        <f t="shared" si="218"/>
        <v>0.10546845354941337</v>
      </c>
    </row>
    <row r="1333" spans="1:12">
      <c r="A1333" s="4">
        <v>3.0699999999999799</v>
      </c>
      <c r="B1333" s="4">
        <f t="shared" si="211"/>
        <v>2.74999999999998</v>
      </c>
      <c r="C1333" s="6">
        <f t="shared" si="212"/>
        <v>2.1270134850757145</v>
      </c>
      <c r="E1333" s="4">
        <v>2.7499999999957598</v>
      </c>
      <c r="F1333" s="72">
        <f t="shared" si="213"/>
        <v>12.114537444915241</v>
      </c>
      <c r="G1333" s="72">
        <f t="shared" si="214"/>
        <v>6.558633376998773</v>
      </c>
      <c r="H1333" s="73">
        <f t="shared" si="210"/>
        <v>1.4178220151236311E-3</v>
      </c>
      <c r="I1333" s="73">
        <f t="shared" si="215"/>
        <v>1.4178220151179971E-5</v>
      </c>
      <c r="J1333" s="73">
        <f t="shared" si="216"/>
        <v>1.3925649754462534E-5</v>
      </c>
      <c r="K1333" s="3">
        <f t="shared" si="217"/>
        <v>1.4051934952821253E-5</v>
      </c>
      <c r="L1333" s="79">
        <f t="shared" si="218"/>
        <v>0.10548250548436619</v>
      </c>
    </row>
    <row r="1334" spans="1:12">
      <c r="A1334" s="4">
        <v>3.0799999999999801</v>
      </c>
      <c r="B1334" s="4">
        <f t="shared" si="211"/>
        <v>2.7599999999999802</v>
      </c>
      <c r="C1334" s="6">
        <f t="shared" si="212"/>
        <v>2.1185733824573267</v>
      </c>
      <c r="E1334" s="4">
        <v>2.7599999999957201</v>
      </c>
      <c r="F1334" s="72">
        <f t="shared" si="213"/>
        <v>12.15859030835119</v>
      </c>
      <c r="G1334" s="72">
        <f t="shared" si="214"/>
        <v>6.5766079262447565</v>
      </c>
      <c r="H1334" s="73">
        <f t="shared" si="210"/>
        <v>1.3925649754517871E-3</v>
      </c>
      <c r="I1334" s="73">
        <f t="shared" si="215"/>
        <v>1.3925649754461916E-5</v>
      </c>
      <c r="J1334" s="73">
        <f t="shared" si="216"/>
        <v>1.3677797669697367E-5</v>
      </c>
      <c r="K1334" s="3">
        <f t="shared" si="217"/>
        <v>1.3801723712079641E-5</v>
      </c>
      <c r="L1334" s="79">
        <f t="shared" si="218"/>
        <v>0.10549630720807827</v>
      </c>
    </row>
    <row r="1335" spans="1:12">
      <c r="A1335" s="4">
        <v>3.0899999999999799</v>
      </c>
      <c r="B1335" s="4">
        <f t="shared" si="211"/>
        <v>2.76999999999998</v>
      </c>
      <c r="C1335" s="6">
        <f t="shared" si="212"/>
        <v>2.1101972678491245</v>
      </c>
      <c r="E1335" s="4">
        <v>2.7699999999956799</v>
      </c>
      <c r="F1335" s="72">
        <f t="shared" si="213"/>
        <v>12.202643171787136</v>
      </c>
      <c r="G1335" s="72">
        <f t="shared" si="214"/>
        <v>6.5945664617950994</v>
      </c>
      <c r="H1335" s="73">
        <f t="shared" si="210"/>
        <v>1.3677797669752326E-3</v>
      </c>
      <c r="I1335" s="73">
        <f t="shared" si="215"/>
        <v>1.3677797669697975E-5</v>
      </c>
      <c r="J1335" s="73">
        <f t="shared" si="216"/>
        <v>1.3434571084447796E-5</v>
      </c>
      <c r="K1335" s="3">
        <f t="shared" si="217"/>
        <v>1.3556184377072885E-5</v>
      </c>
      <c r="L1335" s="79">
        <f t="shared" si="218"/>
        <v>0.10550986339245534</v>
      </c>
    </row>
    <row r="1336" spans="1:12">
      <c r="A1336" s="4">
        <v>3.0999999999999801</v>
      </c>
      <c r="B1336" s="4">
        <f t="shared" si="211"/>
        <v>2.7799999999999803</v>
      </c>
      <c r="C1336" s="6">
        <f t="shared" si="212"/>
        <v>2.1018844521383282</v>
      </c>
      <c r="E1336" s="4">
        <v>2.7799999999956402</v>
      </c>
      <c r="F1336" s="72">
        <f t="shared" si="213"/>
        <v>12.246696035223085</v>
      </c>
      <c r="G1336" s="72">
        <f t="shared" si="214"/>
        <v>6.6125090556508628</v>
      </c>
      <c r="H1336" s="73">
        <f t="shared" si="210"/>
        <v>1.3434571084501182E-3</v>
      </c>
      <c r="I1336" s="73">
        <f t="shared" si="215"/>
        <v>1.34345710844472E-5</v>
      </c>
      <c r="J1336" s="73">
        <f t="shared" si="216"/>
        <v>1.3195879116935297E-5</v>
      </c>
      <c r="K1336" s="3">
        <f t="shared" si="217"/>
        <v>1.3315225100691247E-5</v>
      </c>
      <c r="L1336" s="79">
        <f t="shared" si="218"/>
        <v>0.10552317861755603</v>
      </c>
    </row>
    <row r="1337" spans="1:12">
      <c r="A1337" s="4">
        <v>3.1099999999999799</v>
      </c>
      <c r="B1337" s="4">
        <f t="shared" si="211"/>
        <v>2.7899999999999801</v>
      </c>
      <c r="C1337" s="6">
        <f t="shared" si="212"/>
        <v>2.0936342555876926</v>
      </c>
      <c r="E1337" s="4">
        <v>2.7899999999956</v>
      </c>
      <c r="F1337" s="72">
        <f t="shared" si="213"/>
        <v>12.290748898659031</v>
      </c>
      <c r="G1337" s="72">
        <f t="shared" si="214"/>
        <v>6.6304357792316546</v>
      </c>
      <c r="H1337" s="73">
        <f t="shared" si="210"/>
        <v>1.319587911698832E-3</v>
      </c>
      <c r="I1337" s="73">
        <f t="shared" si="215"/>
        <v>1.3195879116935297E-5</v>
      </c>
      <c r="J1337" s="73">
        <f t="shared" si="216"/>
        <v>1.2961632773391024E-5</v>
      </c>
      <c r="K1337" s="3">
        <f t="shared" si="217"/>
        <v>1.307875594516316E-5</v>
      </c>
      <c r="L1337" s="79">
        <f t="shared" si="218"/>
        <v>0.1055362573735012</v>
      </c>
    </row>
    <row r="1338" spans="1:12">
      <c r="A1338" s="4">
        <v>3.1199999999999801</v>
      </c>
      <c r="B1338" s="4">
        <f t="shared" si="211"/>
        <v>2.7999999999999803</v>
      </c>
      <c r="C1338" s="6">
        <f t="shared" si="212"/>
        <v>2.0854460076833692</v>
      </c>
      <c r="E1338" s="4">
        <v>2.7999999999955598</v>
      </c>
      <c r="F1338" s="72">
        <f t="shared" si="213"/>
        <v>12.334801762094976</v>
      </c>
      <c r="G1338" s="72">
        <f t="shared" si="214"/>
        <v>6.648346703382396</v>
      </c>
      <c r="H1338" s="73">
        <f t="shared" si="210"/>
        <v>1.2961632773443106E-3</v>
      </c>
      <c r="I1338" s="73">
        <f t="shared" si="215"/>
        <v>1.29616327733916E-5</v>
      </c>
      <c r="J1338" s="73">
        <f t="shared" si="216"/>
        <v>1.2731744906398363E-5</v>
      </c>
      <c r="K1338" s="3">
        <f t="shared" si="217"/>
        <v>1.2846688839894981E-5</v>
      </c>
      <c r="L1338" s="79">
        <f t="shared" si="218"/>
        <v>0.1055491040623411</v>
      </c>
    </row>
    <row r="1339" spans="1:12">
      <c r="A1339" s="4">
        <v>3.1299999999999799</v>
      </c>
      <c r="B1339" s="4">
        <f t="shared" si="211"/>
        <v>2.8099999999999801</v>
      </c>
      <c r="C1339" s="6">
        <f t="shared" si="212"/>
        <v>2.0773190469856351</v>
      </c>
      <c r="E1339" s="4">
        <v>2.8099999999955201</v>
      </c>
      <c r="F1339" s="72">
        <f t="shared" si="213"/>
        <v>12.378854625530925</v>
      </c>
      <c r="G1339" s="72">
        <f t="shared" si="214"/>
        <v>6.6662418983799743</v>
      </c>
      <c r="H1339" s="73">
        <f t="shared" si="210"/>
        <v>1.2731744906448956E-3</v>
      </c>
      <c r="I1339" s="73">
        <f t="shared" si="215"/>
        <v>1.2731744906397798E-5</v>
      </c>
      <c r="J1339" s="73">
        <f t="shared" si="216"/>
        <v>1.2506130174221539E-5</v>
      </c>
      <c r="K1339" s="3">
        <f t="shared" si="217"/>
        <v>1.2618937540309669E-5</v>
      </c>
      <c r="L1339" s="79">
        <f t="shared" si="218"/>
        <v>0.10556172299988141</v>
      </c>
    </row>
    <row r="1340" spans="1:12">
      <c r="A1340" s="4">
        <v>3.1399999999999801</v>
      </c>
      <c r="B1340" s="4">
        <f t="shared" si="211"/>
        <v>2.8199999999999803</v>
      </c>
      <c r="C1340" s="6">
        <f t="shared" si="212"/>
        <v>2.0692527209824103</v>
      </c>
      <c r="E1340" s="4">
        <v>2.8199999999954799</v>
      </c>
      <c r="F1340" s="72">
        <f t="shared" si="213"/>
        <v>12.422907488966871</v>
      </c>
      <c r="G1340" s="72">
        <f t="shared" si="214"/>
        <v>6.6841214339397999</v>
      </c>
      <c r="H1340" s="73">
        <f t="shared" ref="H1340:H1403" si="219">EXP(-G1340)</f>
        <v>1.2506130174271791E-3</v>
      </c>
      <c r="I1340" s="73">
        <f t="shared" si="215"/>
        <v>1.2506130174222095E-5</v>
      </c>
      <c r="J1340" s="73">
        <f t="shared" si="216"/>
        <v>1.2284705001094797E-5</v>
      </c>
      <c r="K1340" s="3">
        <f t="shared" si="217"/>
        <v>1.2395417587658445E-5</v>
      </c>
      <c r="L1340" s="79">
        <f t="shared" si="218"/>
        <v>0.10557411841746907</v>
      </c>
    </row>
    <row r="1341" spans="1:12">
      <c r="A1341" s="4">
        <v>3.1499999999999799</v>
      </c>
      <c r="B1341" s="4">
        <f t="shared" si="211"/>
        <v>2.8299999999999801</v>
      </c>
      <c r="C1341" s="6">
        <f t="shared" si="212"/>
        <v>2.0612463859455157</v>
      </c>
      <c r="E1341" s="4">
        <v>2.8299999999954402</v>
      </c>
      <c r="F1341" s="72">
        <f t="shared" si="213"/>
        <v>12.46696035240282</v>
      </c>
      <c r="G1341" s="72">
        <f t="shared" si="214"/>
        <v>6.7019853792222781</v>
      </c>
      <c r="H1341" s="73">
        <f t="shared" si="219"/>
        <v>1.2284705001143613E-3</v>
      </c>
      <c r="I1341" s="73">
        <f t="shared" si="215"/>
        <v>1.2284705001094251E-5</v>
      </c>
      <c r="J1341" s="73">
        <f t="shared" si="216"/>
        <v>1.2067387538429168E-5</v>
      </c>
      <c r="K1341" s="3">
        <f t="shared" si="217"/>
        <v>1.217604626976171E-5</v>
      </c>
      <c r="L1341" s="79">
        <f t="shared" si="218"/>
        <v>0.10558629446373884</v>
      </c>
    </row>
    <row r="1342" spans="1:12">
      <c r="A1342" s="4">
        <v>3.1599999999999802</v>
      </c>
      <c r="B1342" s="4">
        <f t="shared" si="211"/>
        <v>2.8399999999999803</v>
      </c>
      <c r="C1342" s="6">
        <f t="shared" si="212"/>
        <v>2.0532994067896015</v>
      </c>
      <c r="E1342" s="4">
        <v>2.8399999999954</v>
      </c>
      <c r="F1342" s="72">
        <f t="shared" si="213"/>
        <v>12.511013215838766</v>
      </c>
      <c r="G1342" s="72">
        <f t="shared" si="214"/>
        <v>6.7198338028391582</v>
      </c>
      <c r="H1342" s="73">
        <f t="shared" si="219"/>
        <v>1.2067387538477656E-3</v>
      </c>
      <c r="I1342" s="73">
        <f t="shared" si="215"/>
        <v>1.2067387538429168E-5</v>
      </c>
      <c r="J1342" s="73">
        <f t="shared" si="216"/>
        <v>1.1854097626943422E-5</v>
      </c>
      <c r="K1342" s="3">
        <f t="shared" si="217"/>
        <v>1.1960742582686294E-5</v>
      </c>
      <c r="L1342" s="79">
        <f t="shared" si="218"/>
        <v>0.10559825520632152</v>
      </c>
    </row>
    <row r="1343" spans="1:12">
      <c r="A1343" s="4">
        <v>3.1699999999999799</v>
      </c>
      <c r="B1343" s="4">
        <f t="shared" si="211"/>
        <v>2.8499999999999801</v>
      </c>
      <c r="C1343" s="6">
        <f t="shared" si="212"/>
        <v>2.0454111569337021</v>
      </c>
      <c r="E1343" s="4">
        <v>2.8499999999953598</v>
      </c>
      <c r="F1343" s="72">
        <f t="shared" si="213"/>
        <v>12.555066079274713</v>
      </c>
      <c r="G1343" s="72">
        <f t="shared" si="214"/>
        <v>6.7376667728598161</v>
      </c>
      <c r="H1343" s="73">
        <f t="shared" si="219"/>
        <v>1.1854097626991054E-3</v>
      </c>
      <c r="I1343" s="73">
        <f t="shared" si="215"/>
        <v>1.1854097626943949E-5</v>
      </c>
      <c r="J1343" s="73">
        <f t="shared" si="216"/>
        <v>1.1644756759666707E-5</v>
      </c>
      <c r="K1343" s="3">
        <f t="shared" si="217"/>
        <v>1.1749427193305328E-5</v>
      </c>
      <c r="L1343" s="79">
        <f t="shared" si="218"/>
        <v>0.10561000463351482</v>
      </c>
    </row>
    <row r="1344" spans="1:12">
      <c r="A1344" s="4">
        <v>3.17999999999997</v>
      </c>
      <c r="B1344" s="4">
        <f t="shared" si="211"/>
        <v>2.8599999999999701</v>
      </c>
      <c r="C1344" s="6">
        <f t="shared" si="212"/>
        <v>2.0375810181653629</v>
      </c>
      <c r="E1344" s="4">
        <v>2.8599999999953201</v>
      </c>
      <c r="F1344" s="72">
        <f t="shared" si="213"/>
        <v>12.59911894271066</v>
      </c>
      <c r="G1344" s="72">
        <f t="shared" si="214"/>
        <v>6.7554843568174183</v>
      </c>
      <c r="H1344" s="73">
        <f t="shared" si="219"/>
        <v>1.1644756759712979E-3</v>
      </c>
      <c r="I1344" s="73">
        <f t="shared" si="215"/>
        <v>1.164475675966619E-5</v>
      </c>
      <c r="J1344" s="73">
        <f t="shared" si="216"/>
        <v>1.1439288045809755E-5</v>
      </c>
      <c r="K1344" s="3">
        <f t="shared" si="217"/>
        <v>1.1542022402737972E-5</v>
      </c>
      <c r="L1344" s="79">
        <f t="shared" si="218"/>
        <v>0.10562154665591755</v>
      </c>
    </row>
    <row r="1345" spans="1:12">
      <c r="A1345" s="4">
        <v>3.1899999999999702</v>
      </c>
      <c r="B1345" s="4">
        <f t="shared" si="211"/>
        <v>2.8699999999999704</v>
      </c>
      <c r="C1345" s="6">
        <f t="shared" si="212"/>
        <v>2.0298083805072324</v>
      </c>
      <c r="E1345" s="4">
        <v>2.8699999999952799</v>
      </c>
      <c r="F1345" s="72">
        <f t="shared" si="213"/>
        <v>12.643171806146608</v>
      </c>
      <c r="G1345" s="72">
        <f t="shared" si="214"/>
        <v>6.7732866217150018</v>
      </c>
      <c r="H1345" s="73">
        <f t="shared" si="219"/>
        <v>1.143928804585572E-3</v>
      </c>
      <c r="I1345" s="73">
        <f t="shared" si="215"/>
        <v>1.1439288045810264E-5</v>
      </c>
      <c r="J1345" s="73">
        <f t="shared" si="216"/>
        <v>1.1237616175482297E-5</v>
      </c>
      <c r="K1345" s="3">
        <f t="shared" si="217"/>
        <v>1.1338452110646279E-5</v>
      </c>
      <c r="L1345" s="79">
        <f t="shared" si="218"/>
        <v>0.10563288510802819</v>
      </c>
    </row>
    <row r="1346" spans="1:12">
      <c r="A1346" s="4">
        <v>3.19999999999997</v>
      </c>
      <c r="B1346" s="4">
        <f t="shared" si="211"/>
        <v>2.8799999999999701</v>
      </c>
      <c r="C1346" s="6">
        <f t="shared" si="212"/>
        <v>2.0220926420862027</v>
      </c>
      <c r="E1346" s="4">
        <v>2.8799999999952401</v>
      </c>
      <c r="F1346" s="72">
        <f t="shared" si="213"/>
        <v>12.687224669582555</v>
      </c>
      <c r="G1346" s="72">
        <f t="shared" si="214"/>
        <v>6.7910736340314868</v>
      </c>
      <c r="H1346" s="73">
        <f t="shared" si="219"/>
        <v>1.1237616175526952E-3</v>
      </c>
      <c r="I1346" s="73">
        <f t="shared" si="215"/>
        <v>1.1237616175481799E-5</v>
      </c>
      <c r="J1346" s="73">
        <f t="shared" si="216"/>
        <v>1.103966738521874E-5</v>
      </c>
      <c r="K1346" s="3">
        <f t="shared" si="217"/>
        <v>1.1138641780350269E-5</v>
      </c>
      <c r="L1346" s="79">
        <f t="shared" si="218"/>
        <v>0.10564402374980854</v>
      </c>
    </row>
    <row r="1347" spans="1:12">
      <c r="A1347" s="4">
        <v>3.2099999999999702</v>
      </c>
      <c r="B1347" s="4">
        <f t="shared" si="211"/>
        <v>2.8899999999999704</v>
      </c>
      <c r="C1347" s="6">
        <f t="shared" si="212"/>
        <v>2.0144332090048689</v>
      </c>
      <c r="E1347" s="4">
        <v>2.8899999999952</v>
      </c>
      <c r="F1347" s="72">
        <f t="shared" si="213"/>
        <v>12.731277533018501</v>
      </c>
      <c r="G1347" s="72">
        <f t="shared" si="214"/>
        <v>6.8088454597275536</v>
      </c>
      <c r="H1347" s="73">
        <f t="shared" si="219"/>
        <v>1.1039667385263098E-3</v>
      </c>
      <c r="I1347" s="73">
        <f t="shared" si="215"/>
        <v>1.103966738521874E-5</v>
      </c>
      <c r="J1347" s="73">
        <f t="shared" si="216"/>
        <v>1.0845369424318588E-5</v>
      </c>
      <c r="K1347" s="3">
        <f t="shared" si="217"/>
        <v>1.0942518404768665E-5</v>
      </c>
      <c r="L1347" s="79">
        <f t="shared" si="218"/>
        <v>0.1056549662682133</v>
      </c>
    </row>
    <row r="1348" spans="1:12">
      <c r="A1348" s="4">
        <v>3.21999999999997</v>
      </c>
      <c r="B1348" s="4">
        <f t="shared" si="211"/>
        <v>2.8999999999999702</v>
      </c>
      <c r="C1348" s="6">
        <f t="shared" si="212"/>
        <v>2.0068294952153862</v>
      </c>
      <c r="E1348" s="4">
        <v>2.8999999999951598</v>
      </c>
      <c r="F1348" s="72">
        <f t="shared" si="213"/>
        <v>12.775330396454448</v>
      </c>
      <c r="G1348" s="72">
        <f t="shared" si="214"/>
        <v>6.8266021642514927</v>
      </c>
      <c r="H1348" s="73">
        <f t="shared" si="219"/>
        <v>1.0845369424362166E-3</v>
      </c>
      <c r="I1348" s="73">
        <f t="shared" si="215"/>
        <v>1.0845369424329666E-5</v>
      </c>
      <c r="J1348" s="73">
        <f t="shared" si="216"/>
        <v>1.065465152196542E-5</v>
      </c>
      <c r="K1348" s="3">
        <f t="shared" si="217"/>
        <v>1.0750010473147544E-5</v>
      </c>
      <c r="L1348" s="79">
        <f t="shared" si="218"/>
        <v>0.10566571627868646</v>
      </c>
    </row>
    <row r="1349" spans="1:12">
      <c r="A1349" s="4">
        <v>3.2299999999999698</v>
      </c>
      <c r="B1349" s="4">
        <f t="shared" si="211"/>
        <v>2.9099999999999699</v>
      </c>
      <c r="C1349" s="6">
        <f t="shared" si="212"/>
        <v>1.9992809223956307</v>
      </c>
      <c r="E1349" s="4">
        <v>2.9099999999951298</v>
      </c>
      <c r="F1349" s="72">
        <f t="shared" si="213"/>
        <v>12.81938325989044</v>
      </c>
      <c r="G1349" s="72">
        <f t="shared" si="214"/>
        <v>6.8443438125449232</v>
      </c>
      <c r="H1349" s="73">
        <f t="shared" si="219"/>
        <v>1.0654651521997348E-3</v>
      </c>
      <c r="I1349" s="73">
        <f t="shared" si="215"/>
        <v>1.065465152195501E-5</v>
      </c>
      <c r="J1349" s="73">
        <f t="shared" si="216"/>
        <v>1.0467444355050337E-5</v>
      </c>
      <c r="K1349" s="3">
        <f t="shared" si="217"/>
        <v>1.0561047938502674E-5</v>
      </c>
      <c r="L1349" s="79">
        <f t="shared" si="218"/>
        <v>0.10567627732662496</v>
      </c>
    </row>
    <row r="1350" spans="1:12">
      <c r="A1350" s="4">
        <v>3.23999999999997</v>
      </c>
      <c r="B1350" s="4">
        <f t="shared" si="211"/>
        <v>2.9199999999999702</v>
      </c>
      <c r="C1350" s="6">
        <f t="shared" si="212"/>
        <v>1.9917869198276137</v>
      </c>
      <c r="E1350" s="4">
        <v>2.9199999999950901</v>
      </c>
      <c r="F1350" s="72">
        <f t="shared" si="213"/>
        <v>12.863436123326387</v>
      </c>
      <c r="G1350" s="72">
        <f t="shared" si="214"/>
        <v>6.8620704690483958</v>
      </c>
      <c r="H1350" s="73">
        <f t="shared" si="219"/>
        <v>1.0467444355091932E-3</v>
      </c>
      <c r="I1350" s="73">
        <f t="shared" si="215"/>
        <v>1.0467444355049873E-5</v>
      </c>
      <c r="J1350" s="73">
        <f t="shared" si="216"/>
        <v>1.0283680016893518E-5</v>
      </c>
      <c r="K1350" s="3">
        <f t="shared" si="217"/>
        <v>1.0375562185971696E-5</v>
      </c>
      <c r="L1350" s="79">
        <f t="shared" si="218"/>
        <v>0.10568665288881093</v>
      </c>
    </row>
    <row r="1351" spans="1:12">
      <c r="A1351" s="4">
        <v>3.2499999999999698</v>
      </c>
      <c r="B1351" s="4">
        <f t="shared" si="211"/>
        <v>2.92999999999997</v>
      </c>
      <c r="C1351" s="6">
        <f t="shared" si="212"/>
        <v>1.9843469242781142</v>
      </c>
      <c r="E1351" s="4">
        <v>2.9299999999950499</v>
      </c>
      <c r="F1351" s="72">
        <f t="shared" si="213"/>
        <v>12.907488986762335</v>
      </c>
      <c r="G1351" s="72">
        <f t="shared" si="214"/>
        <v>6.8797821977070539</v>
      </c>
      <c r="H1351" s="73">
        <f t="shared" si="219"/>
        <v>1.0283680016934839E-3</v>
      </c>
      <c r="I1351" s="73">
        <f t="shared" si="215"/>
        <v>1.0283680016893974E-5</v>
      </c>
      <c r="J1351" s="73">
        <f t="shared" si="216"/>
        <v>1.0103291986481561E-5</v>
      </c>
      <c r="K1351" s="3">
        <f t="shared" si="217"/>
        <v>1.0193486001687767E-5</v>
      </c>
      <c r="L1351" s="79">
        <f t="shared" si="218"/>
        <v>0.10569684637481262</v>
      </c>
    </row>
    <row r="1352" spans="1:12">
      <c r="A1352" s="4">
        <v>3.25999999999997</v>
      </c>
      <c r="B1352" s="4">
        <f t="shared" si="211"/>
        <v>2.9399999999999702</v>
      </c>
      <c r="C1352" s="6">
        <f t="shared" si="212"/>
        <v>1.9769603798814741</v>
      </c>
      <c r="E1352" s="4">
        <v>2.9399999999950102</v>
      </c>
      <c r="F1352" s="72">
        <f t="shared" si="213"/>
        <v>12.951541850198282</v>
      </c>
      <c r="G1352" s="72">
        <f t="shared" si="214"/>
        <v>6.8974790619760551</v>
      </c>
      <c r="H1352" s="73">
        <f t="shared" si="219"/>
        <v>1.0103291986521708E-3</v>
      </c>
      <c r="I1352" s="73">
        <f t="shared" si="215"/>
        <v>1.0103291986481112E-5</v>
      </c>
      <c r="J1352" s="73">
        <f t="shared" si="216"/>
        <v>9.9262150985612409E-6</v>
      </c>
      <c r="K1352" s="3">
        <f t="shared" si="217"/>
        <v>1.0014753542521176E-5</v>
      </c>
      <c r="L1352" s="79">
        <f t="shared" si="218"/>
        <v>0.10570686112835515</v>
      </c>
    </row>
    <row r="1353" spans="1:12">
      <c r="A1353" s="4">
        <v>3.2699999999999698</v>
      </c>
      <c r="B1353" s="4">
        <f t="shared" si="211"/>
        <v>2.94999999999997</v>
      </c>
      <c r="C1353" s="6">
        <f t="shared" si="212"/>
        <v>1.9696267380245167</v>
      </c>
      <c r="E1353" s="4">
        <v>2.94999999999497</v>
      </c>
      <c r="F1353" s="72">
        <f t="shared" si="213"/>
        <v>12.995594713634228</v>
      </c>
      <c r="G1353" s="72">
        <f t="shared" si="214"/>
        <v>6.9151611248259908</v>
      </c>
      <c r="H1353" s="73">
        <f t="shared" si="219"/>
        <v>9.9262150986011263E-4</v>
      </c>
      <c r="I1353" s="73">
        <f t="shared" si="215"/>
        <v>9.9262150985612409E-6</v>
      </c>
      <c r="J1353" s="73">
        <f t="shared" si="216"/>
        <v>9.7523855143703649E-6</v>
      </c>
      <c r="K1353" s="3">
        <f t="shared" si="217"/>
        <v>9.8393003064658029E-6</v>
      </c>
      <c r="L1353" s="79">
        <f t="shared" si="218"/>
        <v>0.10571670042866162</v>
      </c>
    </row>
    <row r="1354" spans="1:12">
      <c r="A1354" s="4">
        <v>3.2799999999999701</v>
      </c>
      <c r="B1354" s="4">
        <f t="shared" si="211"/>
        <v>2.9599999999999702</v>
      </c>
      <c r="C1354" s="6">
        <f t="shared" si="212"/>
        <v>1.9623454572335455</v>
      </c>
      <c r="E1354" s="4">
        <v>2.9599999999949298</v>
      </c>
      <c r="F1354" s="72">
        <f t="shared" si="213"/>
        <v>13.039647577070175</v>
      </c>
      <c r="G1354" s="72">
        <f t="shared" si="214"/>
        <v>6.9328284487482268</v>
      </c>
      <c r="H1354" s="73">
        <f t="shared" si="219"/>
        <v>9.7523855144095509E-4</v>
      </c>
      <c r="I1354" s="73">
        <f t="shared" si="215"/>
        <v>9.7523855143707969E-6</v>
      </c>
      <c r="J1354" s="73">
        <f t="shared" si="216"/>
        <v>9.5817406930401479E-6</v>
      </c>
      <c r="K1354" s="3">
        <f t="shared" si="217"/>
        <v>9.6670631037054724E-6</v>
      </c>
      <c r="L1354" s="79">
        <f t="shared" si="218"/>
        <v>0.10572636749176532</v>
      </c>
    </row>
    <row r="1355" spans="1:12">
      <c r="A1355" s="4">
        <v>3.2899999999999698</v>
      </c>
      <c r="B1355" s="4">
        <f t="shared" si="211"/>
        <v>2.96999999999997</v>
      </c>
      <c r="C1355" s="6">
        <f t="shared" si="212"/>
        <v>1.955116003063377</v>
      </c>
      <c r="E1355" s="4">
        <v>2.9699999999948901</v>
      </c>
      <c r="F1355" s="72">
        <f t="shared" si="213"/>
        <v>13.083700440506123</v>
      </c>
      <c r="G1355" s="72">
        <f t="shared" si="214"/>
        <v>6.9504810957601393</v>
      </c>
      <c r="H1355" s="73">
        <f t="shared" si="219"/>
        <v>9.5817406930782229E-4</v>
      </c>
      <c r="I1355" s="73">
        <f t="shared" si="215"/>
        <v>9.5817406930397227E-6</v>
      </c>
      <c r="J1355" s="73">
        <f t="shared" si="216"/>
        <v>9.4142193636572218E-6</v>
      </c>
      <c r="K1355" s="3">
        <f t="shared" si="217"/>
        <v>9.4979800283484731E-6</v>
      </c>
      <c r="L1355" s="79">
        <f t="shared" si="218"/>
        <v>0.10573586547179367</v>
      </c>
    </row>
    <row r="1356" spans="1:12">
      <c r="A1356" s="4">
        <v>3.2999999999999701</v>
      </c>
      <c r="B1356" s="4">
        <f t="shared" ref="B1356:B1419" si="220">A1356-$C$6</f>
        <v>2.9799999999999702</v>
      </c>
      <c r="C1356" s="6">
        <f t="shared" ref="C1356:C1419" si="221">2*$C$3/(A1356-2*$C$6)*L1356</f>
        <v>1.9479378479883676</v>
      </c>
      <c r="E1356" s="4">
        <v>2.9799999999948499</v>
      </c>
      <c r="F1356" s="72">
        <f t="shared" ref="F1356:F1419" si="222">E1356/$C$4</f>
        <v>13.12775330394207</v>
      </c>
      <c r="G1356" s="72">
        <f t="shared" ref="G1356:G1419" si="223">F1356^$C$5</f>
        <v>6.9681191274103087</v>
      </c>
      <c r="H1356" s="73">
        <f t="shared" si="219"/>
        <v>9.4142193636950495E-4</v>
      </c>
      <c r="I1356" s="73">
        <f t="shared" ref="I1356:I1419" si="224">(E1357-E1356)*H1356</f>
        <v>9.4142193636576402E-6</v>
      </c>
      <c r="J1356" s="73">
        <f t="shared" ref="J1356:J1419" si="225">(E1357-E1356)*H1357</f>
        <v>9.2497614979692254E-6</v>
      </c>
      <c r="K1356" s="3">
        <f t="shared" ref="K1356:K1419" si="226">(I1356+J1356)/2</f>
        <v>9.3319904308134328E-6</v>
      </c>
      <c r="L1356" s="79">
        <f t="shared" ref="L1356:L1419" si="227">K1356+L1355</f>
        <v>0.10574519746222448</v>
      </c>
    </row>
    <row r="1357" spans="1:12">
      <c r="A1357" s="4">
        <v>3.3099999999999699</v>
      </c>
      <c r="B1357" s="4">
        <f t="shared" si="220"/>
        <v>2.98999999999997</v>
      </c>
      <c r="C1357" s="6">
        <f t="shared" si="221"/>
        <v>1.9408104712953966</v>
      </c>
      <c r="E1357" s="4">
        <v>2.9899999999948101</v>
      </c>
      <c r="F1357" s="72">
        <f t="shared" si="222"/>
        <v>13.171806167378017</v>
      </c>
      <c r="G1357" s="72">
        <f t="shared" si="223"/>
        <v>6.9857426047836153</v>
      </c>
      <c r="H1357" s="73">
        <f t="shared" si="219"/>
        <v>9.2497614980059813E-4</v>
      </c>
      <c r="I1357" s="73">
        <f t="shared" si="224"/>
        <v>9.2497614979688155E-6</v>
      </c>
      <c r="J1357" s="73">
        <f t="shared" si="225"/>
        <v>9.0883082837033681E-6</v>
      </c>
      <c r="K1357" s="3">
        <f t="shared" si="226"/>
        <v>9.1690348908360918E-6</v>
      </c>
      <c r="L1357" s="79">
        <f t="shared" si="227"/>
        <v>0.10575436649711531</v>
      </c>
    </row>
    <row r="1358" spans="1:12">
      <c r="A1358" s="4">
        <v>3.3199999999999701</v>
      </c>
      <c r="B1358" s="4">
        <f t="shared" si="220"/>
        <v>2.9999999999999702</v>
      </c>
      <c r="C1358" s="6">
        <f t="shared" si="221"/>
        <v>1.9337333589787582</v>
      </c>
      <c r="E1358" s="4">
        <v>2.99999999999477</v>
      </c>
      <c r="F1358" s="72">
        <f t="shared" si="222"/>
        <v>13.215859030813965</v>
      </c>
      <c r="G1358" s="72">
        <f t="shared" si="223"/>
        <v>7.0033515885062787</v>
      </c>
      <c r="H1358" s="73">
        <f t="shared" si="219"/>
        <v>9.0883082837398866E-4</v>
      </c>
      <c r="I1358" s="73">
        <f t="shared" si="224"/>
        <v>9.0883082837033681E-6</v>
      </c>
      <c r="J1358" s="73">
        <f t="shared" si="225"/>
        <v>8.9298020985061753E-6</v>
      </c>
      <c r="K1358" s="3">
        <f t="shared" si="226"/>
        <v>9.0090551911047717E-6</v>
      </c>
      <c r="L1358" s="79">
        <f t="shared" si="227"/>
        <v>0.10576337555230642</v>
      </c>
    </row>
    <row r="1359" spans="1:12">
      <c r="A1359" s="4">
        <v>3.3299999999999699</v>
      </c>
      <c r="B1359" s="4">
        <f t="shared" si="220"/>
        <v>3.00999999999997</v>
      </c>
      <c r="C1359" s="6">
        <f t="shared" si="221"/>
        <v>1.926706003636935</v>
      </c>
      <c r="E1359" s="4">
        <v>3.0099999999947298</v>
      </c>
      <c r="F1359" s="72">
        <f t="shared" si="222"/>
        <v>13.25991189424991</v>
      </c>
      <c r="G1359" s="72">
        <f t="shared" si="223"/>
        <v>7.0209461387508059</v>
      </c>
      <c r="H1359" s="73">
        <f t="shared" si="219"/>
        <v>8.9298020985420555E-4</v>
      </c>
      <c r="I1359" s="73">
        <f t="shared" si="224"/>
        <v>8.9298020985065717E-6</v>
      </c>
      <c r="J1359" s="73">
        <f t="shared" si="225"/>
        <v>8.7741864844662233E-6</v>
      </c>
      <c r="K1359" s="3">
        <f t="shared" si="226"/>
        <v>8.8519942914863984E-6</v>
      </c>
      <c r="L1359" s="79">
        <f t="shared" si="227"/>
        <v>0.1057722275465979</v>
      </c>
    </row>
    <row r="1360" spans="1:12">
      <c r="A1360" s="4">
        <v>3.3399999999999701</v>
      </c>
      <c r="B1360" s="4">
        <f t="shared" si="220"/>
        <v>3.0199999999999703</v>
      </c>
      <c r="C1360" s="6">
        <f t="shared" si="221"/>
        <v>1.9197279043712014</v>
      </c>
      <c r="E1360" s="4">
        <v>3.01999999999469</v>
      </c>
      <c r="F1360" s="72">
        <f t="shared" si="222"/>
        <v>13.30396475768586</v>
      </c>
      <c r="G1360" s="72">
        <f t="shared" si="223"/>
        <v>7.0385263152408992</v>
      </c>
      <c r="H1360" s="73">
        <f t="shared" si="219"/>
        <v>8.7741864845010896E-4</v>
      </c>
      <c r="I1360" s="73">
        <f t="shared" si="224"/>
        <v>8.7741864844658337E-6</v>
      </c>
      <c r="J1360" s="73">
        <f t="shared" si="225"/>
        <v>8.6214061232207169E-6</v>
      </c>
      <c r="K1360" s="3">
        <f t="shared" si="226"/>
        <v>8.6977963038432753E-6</v>
      </c>
      <c r="L1360" s="79">
        <f t="shared" si="227"/>
        <v>0.10578092534290175</v>
      </c>
    </row>
    <row r="1361" spans="1:12">
      <c r="A1361" s="4">
        <v>3.3499999999999699</v>
      </c>
      <c r="B1361" s="4">
        <f t="shared" si="220"/>
        <v>3.0299999999999701</v>
      </c>
      <c r="C1361" s="6">
        <f t="shared" si="221"/>
        <v>1.9127985666860323</v>
      </c>
      <c r="E1361" s="4">
        <v>3.0299999999946499</v>
      </c>
      <c r="F1361" s="72">
        <f t="shared" si="222"/>
        <v>13.348017621121805</v>
      </c>
      <c r="G1361" s="72">
        <f t="shared" si="223"/>
        <v>7.0560921772562581</v>
      </c>
      <c r="H1361" s="73">
        <f t="shared" si="219"/>
        <v>8.6214061232553593E-4</v>
      </c>
      <c r="I1361" s="73">
        <f t="shared" si="224"/>
        <v>8.6214061232210998E-6</v>
      </c>
      <c r="J1361" s="73">
        <f t="shared" si="225"/>
        <v>8.4714068116306069E-6</v>
      </c>
      <c r="K1361" s="3">
        <f t="shared" si="226"/>
        <v>8.5464064674258533E-6</v>
      </c>
      <c r="L1361" s="79">
        <f t="shared" si="227"/>
        <v>0.10578947174936917</v>
      </c>
    </row>
    <row r="1362" spans="1:12">
      <c r="A1362" s="4">
        <v>3.3599999999999701</v>
      </c>
      <c r="B1362" s="4">
        <f t="shared" si="220"/>
        <v>3.0399999999999703</v>
      </c>
      <c r="C1362" s="6">
        <f t="shared" si="221"/>
        <v>1.9059175023912731</v>
      </c>
      <c r="E1362" s="4">
        <v>3.0399999999946101</v>
      </c>
      <c r="F1362" s="72">
        <f t="shared" si="222"/>
        <v>13.392070484557754</v>
      </c>
      <c r="G1362" s="72">
        <f t="shared" si="223"/>
        <v>7.0736437836373565</v>
      </c>
      <c r="H1362" s="73">
        <f t="shared" si="219"/>
        <v>8.47140681166427E-4</v>
      </c>
      <c r="I1362" s="73">
        <f t="shared" si="224"/>
        <v>8.4714068116302308E-6</v>
      </c>
      <c r="J1362" s="73">
        <f t="shared" si="225"/>
        <v>8.3241354379979431E-6</v>
      </c>
      <c r="K1362" s="3">
        <f t="shared" si="226"/>
        <v>8.3977711248140861E-6</v>
      </c>
      <c r="L1362" s="79">
        <f t="shared" si="227"/>
        <v>0.10579786952049398</v>
      </c>
    </row>
    <row r="1363" spans="1:12">
      <c r="A1363" s="4">
        <v>3.3699999999999699</v>
      </c>
      <c r="B1363" s="4">
        <f t="shared" si="220"/>
        <v>3.0499999999999701</v>
      </c>
      <c r="C1363" s="6">
        <f t="shared" si="221"/>
        <v>1.8990842295060384</v>
      </c>
      <c r="E1363" s="4">
        <v>3.0499999999945699</v>
      </c>
      <c r="F1363" s="72">
        <f t="shared" si="222"/>
        <v>13.4361233479937</v>
      </c>
      <c r="G1363" s="72">
        <f t="shared" si="223"/>
        <v>7.0911811927901143</v>
      </c>
      <c r="H1363" s="73">
        <f t="shared" si="219"/>
        <v>8.3241354380313897E-4</v>
      </c>
      <c r="I1363" s="73">
        <f t="shared" si="224"/>
        <v>8.3241354379983124E-6</v>
      </c>
      <c r="J1363" s="73">
        <f t="shared" si="225"/>
        <v>8.1795399588331108E-6</v>
      </c>
      <c r="K1363" s="3">
        <f t="shared" si="226"/>
        <v>8.2518376984157116E-6</v>
      </c>
      <c r="L1363" s="79">
        <f t="shared" si="227"/>
        <v>0.1058061213581924</v>
      </c>
    </row>
    <row r="1364" spans="1:12">
      <c r="A1364" s="4">
        <v>3.3799999999999701</v>
      </c>
      <c r="B1364" s="4">
        <f t="shared" si="220"/>
        <v>3.0599999999999703</v>
      </c>
      <c r="C1364" s="6">
        <f t="shared" si="221"/>
        <v>1.8922982721643034</v>
      </c>
      <c r="E1364" s="4">
        <v>3.0599999999945302</v>
      </c>
      <c r="F1364" s="72">
        <f t="shared" si="222"/>
        <v>13.480176211429647</v>
      </c>
      <c r="G1364" s="72">
        <f t="shared" si="223"/>
        <v>7.1087044626905209</v>
      </c>
      <c r="H1364" s="73">
        <f t="shared" si="219"/>
        <v>8.1795399588656143E-4</v>
      </c>
      <c r="I1364" s="73">
        <f t="shared" si="224"/>
        <v>8.1795399588327483E-6</v>
      </c>
      <c r="J1364" s="73">
        <f t="shared" si="225"/>
        <v>8.0375693761351659E-6</v>
      </c>
      <c r="K1364" s="3">
        <f t="shared" si="226"/>
        <v>8.1085546674839579E-6</v>
      </c>
      <c r="L1364" s="79">
        <f t="shared" si="227"/>
        <v>0.10581422991285988</v>
      </c>
    </row>
    <row r="1365" spans="1:12">
      <c r="A1365" s="4">
        <v>3.3899999999999699</v>
      </c>
      <c r="B1365" s="4">
        <f t="shared" si="220"/>
        <v>3.0699999999999701</v>
      </c>
      <c r="C1365" s="6">
        <f t="shared" si="221"/>
        <v>1.885559160522156</v>
      </c>
      <c r="E1365" s="4">
        <v>3.06999999999449</v>
      </c>
      <c r="F1365" s="72">
        <f t="shared" si="222"/>
        <v>13.524229074865595</v>
      </c>
      <c r="G1365" s="72">
        <f t="shared" si="223"/>
        <v>7.1262136508892038</v>
      </c>
      <c r="H1365" s="73">
        <f t="shared" si="219"/>
        <v>8.0375693761674616E-4</v>
      </c>
      <c r="I1365" s="73">
        <f t="shared" si="224"/>
        <v>8.0375693761351659E-6</v>
      </c>
      <c r="J1365" s="73">
        <f t="shared" si="225"/>
        <v>7.8981737151963394E-6</v>
      </c>
      <c r="K1365" s="3">
        <f t="shared" si="226"/>
        <v>7.9678715456657526E-6</v>
      </c>
      <c r="L1365" s="79">
        <f t="shared" si="227"/>
        <v>0.10582219778440555</v>
      </c>
    </row>
    <row r="1366" spans="1:12">
      <c r="A1366" s="4">
        <v>3.3999999999999702</v>
      </c>
      <c r="B1366" s="4">
        <f t="shared" si="220"/>
        <v>3.0799999999999703</v>
      </c>
      <c r="C1366" s="6">
        <f t="shared" si="221"/>
        <v>1.8788664306666742</v>
      </c>
      <c r="E1366" s="4">
        <v>3.0799999999944498</v>
      </c>
      <c r="F1366" s="72">
        <f t="shared" si="222"/>
        <v>13.56828193830154</v>
      </c>
      <c r="G1366" s="72">
        <f t="shared" si="223"/>
        <v>7.143708814515918</v>
      </c>
      <c r="H1366" s="73">
        <f t="shared" si="219"/>
        <v>7.8981737152280759E-4</v>
      </c>
      <c r="I1366" s="73">
        <f t="shared" si="224"/>
        <v>7.89817371519669E-6</v>
      </c>
      <c r="J1366" s="73">
        <f t="shared" si="225"/>
        <v>7.7613040028975394E-6</v>
      </c>
      <c r="K1366" s="3">
        <f t="shared" si="226"/>
        <v>7.8297388590471147E-6</v>
      </c>
      <c r="L1366" s="79">
        <f t="shared" si="227"/>
        <v>0.10583002752326459</v>
      </c>
    </row>
    <row r="1367" spans="1:12">
      <c r="A1367" s="4">
        <v>3.4099999999999699</v>
      </c>
      <c r="B1367" s="4">
        <f t="shared" si="220"/>
        <v>3.0899999999999701</v>
      </c>
      <c r="C1367" s="6">
        <f t="shared" si="221"/>
        <v>1.8722196245264011</v>
      </c>
      <c r="E1367" s="4">
        <v>3.0899999999944101</v>
      </c>
      <c r="F1367" s="72">
        <f t="shared" si="222"/>
        <v>13.612334801737489</v>
      </c>
      <c r="G1367" s="72">
        <f t="shared" si="223"/>
        <v>7.1611900102839838</v>
      </c>
      <c r="H1367" s="73">
        <f t="shared" si="219"/>
        <v>7.7613040029283814E-4</v>
      </c>
      <c r="I1367" s="73">
        <f t="shared" si="224"/>
        <v>7.7613040028971955E-6</v>
      </c>
      <c r="J1367" s="73">
        <f t="shared" si="225"/>
        <v>7.6269122464959873E-6</v>
      </c>
      <c r="K1367" s="3">
        <f t="shared" si="226"/>
        <v>7.6941081246965923E-6</v>
      </c>
      <c r="L1367" s="79">
        <f t="shared" si="227"/>
        <v>0.10583772163138928</v>
      </c>
    </row>
    <row r="1368" spans="1:12">
      <c r="A1368" s="4">
        <v>3.4199999999999702</v>
      </c>
      <c r="B1368" s="4">
        <f t="shared" si="220"/>
        <v>3.0999999999999703</v>
      </c>
      <c r="C1368" s="6">
        <f t="shared" si="221"/>
        <v>1.8656182897833764</v>
      </c>
      <c r="E1368" s="4">
        <v>3.0999999999943699</v>
      </c>
      <c r="F1368" s="72">
        <f t="shared" si="222"/>
        <v>13.656387665173435</v>
      </c>
      <c r="G1368" s="72">
        <f t="shared" si="223"/>
        <v>7.178657294494645</v>
      </c>
      <c r="H1368" s="73">
        <f t="shared" si="219"/>
        <v>7.6269122465266335E-4</v>
      </c>
      <c r="I1368" s="73">
        <f t="shared" si="224"/>
        <v>7.6269122464963261E-6</v>
      </c>
      <c r="J1368" s="73">
        <f t="shared" si="225"/>
        <v>7.4949514128924184E-6</v>
      </c>
      <c r="K1368" s="3">
        <f t="shared" si="226"/>
        <v>7.5609318296943723E-6</v>
      </c>
      <c r="L1368" s="79">
        <f t="shared" si="227"/>
        <v>0.10584528256321898</v>
      </c>
    </row>
    <row r="1369" spans="1:12">
      <c r="A1369" s="4">
        <v>3.42999999999997</v>
      </c>
      <c r="B1369" s="4">
        <f t="shared" si="220"/>
        <v>3.1099999999999701</v>
      </c>
      <c r="C1369" s="6">
        <f t="shared" si="221"/>
        <v>1.859061979786705</v>
      </c>
      <c r="E1369" s="4">
        <v>3.1099999999943302</v>
      </c>
      <c r="F1369" s="72">
        <f t="shared" si="222"/>
        <v>13.700440528609384</v>
      </c>
      <c r="G1369" s="72">
        <f t="shared" si="223"/>
        <v>7.1961107230414063</v>
      </c>
      <c r="H1369" s="73">
        <f t="shared" si="219"/>
        <v>7.4949514129222009E-4</v>
      </c>
      <c r="I1369" s="73">
        <f t="shared" si="224"/>
        <v>7.4949514128920855E-6</v>
      </c>
      <c r="J1369" s="73">
        <f t="shared" si="225"/>
        <v>7.3653754083552409E-6</v>
      </c>
      <c r="K1369" s="3">
        <f t="shared" si="226"/>
        <v>7.4301634106236632E-6</v>
      </c>
      <c r="L1369" s="79">
        <f t="shared" si="227"/>
        <v>0.10585271272662961</v>
      </c>
    </row>
    <row r="1370" spans="1:12">
      <c r="A1370" s="4">
        <v>3.4399999999999702</v>
      </c>
      <c r="B1370" s="4">
        <f t="shared" si="220"/>
        <v>3.1199999999999704</v>
      </c>
      <c r="C1370" s="6">
        <f t="shared" si="221"/>
        <v>1.8525502534676248</v>
      </c>
      <c r="E1370" s="4">
        <v>3.11999999999429</v>
      </c>
      <c r="F1370" s="72">
        <f t="shared" si="222"/>
        <v>13.74449339204533</v>
      </c>
      <c r="G1370" s="72">
        <f t="shared" si="223"/>
        <v>7.2135503514142689</v>
      </c>
      <c r="H1370" s="73">
        <f t="shared" si="219"/>
        <v>7.3653754083848359E-4</v>
      </c>
      <c r="I1370" s="73">
        <f t="shared" si="224"/>
        <v>7.3653754083552409E-6</v>
      </c>
      <c r="J1370" s="73">
        <f t="shared" si="225"/>
        <v>7.2381390587087271E-6</v>
      </c>
      <c r="K1370" s="3">
        <f t="shared" si="226"/>
        <v>7.3017572335319836E-6</v>
      </c>
      <c r="L1370" s="79">
        <f t="shared" si="227"/>
        <v>0.10586001448386313</v>
      </c>
    </row>
    <row r="1371" spans="1:12">
      <c r="A1371" s="4">
        <v>3.44999999999997</v>
      </c>
      <c r="B1371" s="4">
        <f t="shared" si="220"/>
        <v>3.1299999999999701</v>
      </c>
      <c r="C1371" s="6">
        <f t="shared" si="221"/>
        <v>1.8460826752560469</v>
      </c>
      <c r="E1371" s="4">
        <v>3.1299999999942498</v>
      </c>
      <c r="F1371" s="72">
        <f t="shared" si="222"/>
        <v>13.788546255481275</v>
      </c>
      <c r="G1371" s="72">
        <f t="shared" si="223"/>
        <v>7.2309762347039319</v>
      </c>
      <c r="H1371" s="73">
        <f t="shared" si="219"/>
        <v>7.2381390587378106E-4</v>
      </c>
      <c r="I1371" s="73">
        <f t="shared" si="224"/>
        <v>7.2381390587090481E-6</v>
      </c>
      <c r="J1371" s="73">
        <f t="shared" si="225"/>
        <v>7.1131980899560081E-6</v>
      </c>
      <c r="K1371" s="3">
        <f t="shared" si="226"/>
        <v>7.1756685743325285E-6</v>
      </c>
      <c r="L1371" s="79">
        <f t="shared" si="227"/>
        <v>0.10586719015243747</v>
      </c>
    </row>
    <row r="1372" spans="1:12">
      <c r="A1372" s="4">
        <v>3.4599999999999702</v>
      </c>
      <c r="B1372" s="4">
        <f t="shared" si="220"/>
        <v>3.1399999999999704</v>
      </c>
      <c r="C1372" s="6">
        <f t="shared" si="221"/>
        <v>1.8396588149985365</v>
      </c>
      <c r="E1372" s="4">
        <v>3.1399999999942101</v>
      </c>
      <c r="F1372" s="72">
        <f t="shared" si="222"/>
        <v>13.832599118917225</v>
      </c>
      <c r="G1372" s="72">
        <f t="shared" si="223"/>
        <v>7.2483884276059349</v>
      </c>
      <c r="H1372" s="73">
        <f t="shared" si="219"/>
        <v>7.1131980899842736E-4</v>
      </c>
      <c r="I1372" s="73">
        <f t="shared" si="224"/>
        <v>7.1131980899556921E-6</v>
      </c>
      <c r="J1372" s="73">
        <f t="shared" si="225"/>
        <v>6.990509109338256E-6</v>
      </c>
      <c r="K1372" s="3">
        <f t="shared" si="226"/>
        <v>7.051853599646974E-6</v>
      </c>
      <c r="L1372" s="79">
        <f t="shared" si="227"/>
        <v>0.10587424200603711</v>
      </c>
    </row>
    <row r="1373" spans="1:12">
      <c r="A1373" s="4">
        <v>3.46999999999997</v>
      </c>
      <c r="B1373" s="4">
        <f t="shared" si="220"/>
        <v>3.1499999999999702</v>
      </c>
      <c r="C1373" s="6">
        <f t="shared" si="221"/>
        <v>1.8332782478777134</v>
      </c>
      <c r="E1373" s="4">
        <v>3.1499999999941699</v>
      </c>
      <c r="F1373" s="72">
        <f t="shared" si="222"/>
        <v>13.87665198235317</v>
      </c>
      <c r="G1373" s="72">
        <f t="shared" si="223"/>
        <v>7.2657869844247385</v>
      </c>
      <c r="H1373" s="73">
        <f t="shared" si="219"/>
        <v>6.990509109366345E-4</v>
      </c>
      <c r="I1373" s="73">
        <f t="shared" si="224"/>
        <v>6.9905091093385668E-6</v>
      </c>
      <c r="J1373" s="73">
        <f t="shared" si="225"/>
        <v>6.870029586819262E-6</v>
      </c>
      <c r="K1373" s="3">
        <f t="shared" si="226"/>
        <v>6.9302693480789144E-6</v>
      </c>
      <c r="L1373" s="79">
        <f t="shared" si="227"/>
        <v>0.10588117227538518</v>
      </c>
    </row>
    <row r="1374" spans="1:12">
      <c r="A1374" s="4">
        <v>3.4799999999999698</v>
      </c>
      <c r="B1374" s="4">
        <f t="shared" si="220"/>
        <v>3.1599999999999699</v>
      </c>
      <c r="C1374" s="6">
        <f t="shared" si="221"/>
        <v>1.8269405543330326</v>
      </c>
      <c r="E1374" s="4">
        <v>3.1599999999941302</v>
      </c>
      <c r="F1374" s="72">
        <f t="shared" si="222"/>
        <v>13.920704845789119</v>
      </c>
      <c r="G1374" s="72">
        <f t="shared" si="223"/>
        <v>7.2831719590777544</v>
      </c>
      <c r="H1374" s="73">
        <f t="shared" si="219"/>
        <v>6.8700295868465611E-4</v>
      </c>
      <c r="I1374" s="73">
        <f t="shared" si="224"/>
        <v>6.8700295868189562E-6</v>
      </c>
      <c r="J1374" s="73">
        <f t="shared" si="225"/>
        <v>6.751717836974641E-6</v>
      </c>
      <c r="K1374" s="3">
        <f t="shared" si="226"/>
        <v>6.8108737118967982E-6</v>
      </c>
      <c r="L1374" s="79">
        <f t="shared" si="227"/>
        <v>0.10588798314909707</v>
      </c>
    </row>
    <row r="1375" spans="1:12">
      <c r="A1375" s="4">
        <v>3.48999999999997</v>
      </c>
      <c r="B1375" s="4">
        <f t="shared" si="220"/>
        <v>3.1699999999999702</v>
      </c>
      <c r="C1375" s="6">
        <f t="shared" si="221"/>
        <v>1.8206453199829296</v>
      </c>
      <c r="E1375" s="4">
        <v>3.16999999999409</v>
      </c>
      <c r="F1375" s="72">
        <f t="shared" si="222"/>
        <v>13.964757709225065</v>
      </c>
      <c r="G1375" s="72">
        <f t="shared" si="223"/>
        <v>7.3005434050993108</v>
      </c>
      <c r="H1375" s="73">
        <f t="shared" si="219"/>
        <v>6.7517178370017704E-4</v>
      </c>
      <c r="I1375" s="73">
        <f t="shared" si="224"/>
        <v>6.751717836974641E-6</v>
      </c>
      <c r="J1375" s="73">
        <f t="shared" si="225"/>
        <v>6.6355330012927998E-6</v>
      </c>
      <c r="K1375" s="3">
        <f t="shared" si="226"/>
        <v>6.69362541913372E-6</v>
      </c>
      <c r="L1375" s="79">
        <f t="shared" si="227"/>
        <v>0.10589467677451621</v>
      </c>
    </row>
    <row r="1376" spans="1:12">
      <c r="A1376" s="4">
        <v>3.4999999999999698</v>
      </c>
      <c r="B1376" s="4">
        <f t="shared" si="220"/>
        <v>3.17999999999997</v>
      </c>
      <c r="C1376" s="6">
        <f t="shared" si="221"/>
        <v>1.8143921355482995</v>
      </c>
      <c r="E1376" s="4">
        <v>3.1799999999940498</v>
      </c>
      <c r="F1376" s="72">
        <f t="shared" si="222"/>
        <v>14.008810572661012</v>
      </c>
      <c r="G1376" s="72">
        <f t="shared" si="223"/>
        <v>7.317901375644591</v>
      </c>
      <c r="H1376" s="73">
        <f t="shared" si="219"/>
        <v>6.635533001319462E-4</v>
      </c>
      <c r="I1376" s="73">
        <f t="shared" si="224"/>
        <v>6.6355330012930946E-6</v>
      </c>
      <c r="J1376" s="73">
        <f t="shared" si="225"/>
        <v>6.5214350308614826E-6</v>
      </c>
      <c r="K1376" s="3">
        <f t="shared" si="226"/>
        <v>6.5784840160772886E-6</v>
      </c>
      <c r="L1376" s="79">
        <f t="shared" si="227"/>
        <v>0.10590125525853228</v>
      </c>
    </row>
    <row r="1377" spans="1:12">
      <c r="A1377" s="4">
        <v>3.50999999999997</v>
      </c>
      <c r="B1377" s="4">
        <f t="shared" si="220"/>
        <v>3.1899999999999702</v>
      </c>
      <c r="C1377" s="6">
        <f t="shared" si="221"/>
        <v>1.8081805967772799</v>
      </c>
      <c r="E1377" s="4">
        <v>3.1899999999940101</v>
      </c>
      <c r="F1377" s="72">
        <f t="shared" si="222"/>
        <v>14.05286343609696</v>
      </c>
      <c r="G1377" s="72">
        <f t="shared" si="223"/>
        <v>7.3352459234934893</v>
      </c>
      <c r="H1377" s="73">
        <f t="shared" si="219"/>
        <v>6.5214350308873971E-4</v>
      </c>
      <c r="I1377" s="73">
        <f t="shared" si="224"/>
        <v>6.521435030861193E-6</v>
      </c>
      <c r="J1377" s="73">
        <f t="shared" si="225"/>
        <v>6.4093846694411942E-6</v>
      </c>
      <c r="K1377" s="3">
        <f t="shared" si="226"/>
        <v>6.4654098501511936E-6</v>
      </c>
      <c r="L1377" s="79">
        <f t="shared" si="227"/>
        <v>0.10590772066838243</v>
      </c>
    </row>
    <row r="1378" spans="1:12">
      <c r="A1378" s="4">
        <v>3.5199999999999698</v>
      </c>
      <c r="B1378" s="4">
        <f t="shared" si="220"/>
        <v>3.19999999999997</v>
      </c>
      <c r="C1378" s="6">
        <f t="shared" si="221"/>
        <v>1.8020103043713191</v>
      </c>
      <c r="E1378" s="4">
        <v>3.1999999999939699</v>
      </c>
      <c r="F1378" s="72">
        <f t="shared" si="222"/>
        <v>14.096916299532907</v>
      </c>
      <c r="G1378" s="72">
        <f t="shared" si="223"/>
        <v>7.3525771010544299</v>
      </c>
      <c r="H1378" s="73">
        <f t="shared" si="219"/>
        <v>6.4093846694669482E-4</v>
      </c>
      <c r="I1378" s="73">
        <f t="shared" si="224"/>
        <v>6.4093846694414788E-6</v>
      </c>
      <c r="J1378" s="73">
        <f t="shared" si="225"/>
        <v>6.2993434369162021E-6</v>
      </c>
      <c r="K1378" s="3">
        <f t="shared" si="226"/>
        <v>6.3543640531788405E-6</v>
      </c>
      <c r="L1378" s="79">
        <f t="shared" si="227"/>
        <v>0.10591407503243561</v>
      </c>
    </row>
    <row r="1379" spans="1:12">
      <c r="A1379" s="4">
        <v>3.5299999999999701</v>
      </c>
      <c r="B1379" s="4">
        <f t="shared" si="220"/>
        <v>3.2099999999999702</v>
      </c>
      <c r="C1379" s="6">
        <f t="shared" si="221"/>
        <v>1.7958808639124999</v>
      </c>
      <c r="E1379" s="4">
        <v>3.2099999999939302</v>
      </c>
      <c r="F1379" s="72">
        <f t="shared" si="222"/>
        <v>14.140969162968855</v>
      </c>
      <c r="G1379" s="72">
        <f t="shared" si="223"/>
        <v>7.3698949603681321</v>
      </c>
      <c r="H1379" s="73">
        <f t="shared" si="219"/>
        <v>6.2993434369412336E-4</v>
      </c>
      <c r="I1379" s="73">
        <f t="shared" si="224"/>
        <v>6.2993434369159217E-6</v>
      </c>
      <c r="J1379" s="73">
        <f t="shared" si="225"/>
        <v>6.1912736131042344E-6</v>
      </c>
      <c r="K1379" s="3">
        <f t="shared" si="226"/>
        <v>6.2453085250100785E-6</v>
      </c>
      <c r="L1379" s="79">
        <f t="shared" si="227"/>
        <v>0.10592032034096062</v>
      </c>
    </row>
    <row r="1380" spans="1:12">
      <c r="A1380" s="4">
        <v>3.5399999999999698</v>
      </c>
      <c r="B1380" s="4">
        <f t="shared" si="220"/>
        <v>3.21999999999997</v>
      </c>
      <c r="C1380" s="6">
        <f t="shared" si="221"/>
        <v>1.7897918857920976</v>
      </c>
      <c r="E1380" s="4">
        <v>3.21999999999389</v>
      </c>
      <c r="F1380" s="72">
        <f t="shared" si="222"/>
        <v>14.185022026404802</v>
      </c>
      <c r="G1380" s="72">
        <f t="shared" si="223"/>
        <v>7.3871995531113406</v>
      </c>
      <c r="H1380" s="73">
        <f t="shared" si="219"/>
        <v>6.1912736131291115E-4</v>
      </c>
      <c r="I1380" s="73">
        <f t="shared" si="224"/>
        <v>6.1912736131042344E-6</v>
      </c>
      <c r="J1380" s="73">
        <f t="shared" si="225"/>
        <v>6.0851382219323258E-6</v>
      </c>
      <c r="K1380" s="3">
        <f t="shared" si="226"/>
        <v>6.1382059175182801E-6</v>
      </c>
      <c r="L1380" s="79">
        <f t="shared" si="227"/>
        <v>0.10592645854687814</v>
      </c>
    </row>
    <row r="1381" spans="1:12">
      <c r="A1381" s="4">
        <v>3.5499999999999701</v>
      </c>
      <c r="B1381" s="4">
        <f t="shared" si="220"/>
        <v>3.2299999999999702</v>
      </c>
      <c r="C1381" s="6">
        <f t="shared" si="221"/>
        <v>1.7837429851403475</v>
      </c>
      <c r="E1381" s="4">
        <v>3.2299999999938498</v>
      </c>
      <c r="F1381" s="72">
        <f t="shared" si="222"/>
        <v>14.229074889840748</v>
      </c>
      <c r="G1381" s="72">
        <f t="shared" si="223"/>
        <v>7.4044909306004669</v>
      </c>
      <c r="H1381" s="73">
        <f t="shared" si="219"/>
        <v>6.0851382219567762E-4</v>
      </c>
      <c r="I1381" s="73">
        <f t="shared" si="224"/>
        <v>6.085138221932596E-6</v>
      </c>
      <c r="J1381" s="73">
        <f t="shared" si="225"/>
        <v>5.9809010159542129E-6</v>
      </c>
      <c r="K1381" s="3">
        <f t="shared" si="226"/>
        <v>6.0330196189434044E-6</v>
      </c>
      <c r="L1381" s="79">
        <f t="shared" si="227"/>
        <v>0.10593249156649709</v>
      </c>
    </row>
    <row r="1382" spans="1:12">
      <c r="A1382" s="4">
        <v>3.5599999999999699</v>
      </c>
      <c r="B1382" s="4">
        <f t="shared" si="220"/>
        <v>3.23999999999997</v>
      </c>
      <c r="C1382" s="6">
        <f t="shared" si="221"/>
        <v>1.7777337817573977</v>
      </c>
      <c r="E1382" s="4">
        <v>3.2399999999938101</v>
      </c>
      <c r="F1382" s="72">
        <f t="shared" si="222"/>
        <v>14.273127753276697</v>
      </c>
      <c r="G1382" s="72">
        <f t="shared" si="223"/>
        <v>7.4217691437952391</v>
      </c>
      <c r="H1382" s="73">
        <f t="shared" si="219"/>
        <v>5.980901015977979E-4</v>
      </c>
      <c r="I1382" s="73">
        <f t="shared" si="224"/>
        <v>5.9809010159539469E-6</v>
      </c>
      <c r="J1382" s="73">
        <f t="shared" si="225"/>
        <v>5.878526461211764E-6</v>
      </c>
      <c r="K1382" s="3">
        <f t="shared" si="226"/>
        <v>5.9297137385828559E-6</v>
      </c>
      <c r="L1382" s="79">
        <f t="shared" si="227"/>
        <v>0.10593842128023567</v>
      </c>
    </row>
    <row r="1383" spans="1:12">
      <c r="A1383" s="4">
        <v>3.5699999999999701</v>
      </c>
      <c r="B1383" s="4">
        <f t="shared" si="220"/>
        <v>3.2499999999999702</v>
      </c>
      <c r="C1383" s="6">
        <f t="shared" si="221"/>
        <v>1.7717639000454268</v>
      </c>
      <c r="E1383" s="4">
        <v>3.2499999999937699</v>
      </c>
      <c r="F1383" s="72">
        <f t="shared" si="222"/>
        <v>14.317180616712642</v>
      </c>
      <c r="G1383" s="72">
        <f t="shared" si="223"/>
        <v>7.4390342433022498</v>
      </c>
      <c r="H1383" s="73">
        <f t="shared" si="219"/>
        <v>5.878526461235385E-4</v>
      </c>
      <c r="I1383" s="73">
        <f t="shared" si="224"/>
        <v>5.8785264612120258E-6</v>
      </c>
      <c r="J1383" s="73">
        <f t="shared" si="225"/>
        <v>5.7779797224315264E-6</v>
      </c>
      <c r="K1383" s="3">
        <f t="shared" si="226"/>
        <v>5.8282530918217761E-6</v>
      </c>
      <c r="L1383" s="79">
        <f t="shared" si="227"/>
        <v>0.1059442495333275</v>
      </c>
    </row>
    <row r="1384" spans="1:12">
      <c r="A1384" s="4">
        <v>3.5799999999999699</v>
      </c>
      <c r="B1384" s="4">
        <f t="shared" si="220"/>
        <v>3.25999999999997</v>
      </c>
      <c r="C1384" s="6">
        <f t="shared" si="221"/>
        <v>1.7658329689419012</v>
      </c>
      <c r="E1384" s="4">
        <v>3.2599999999937301</v>
      </c>
      <c r="F1384" s="72">
        <f t="shared" si="222"/>
        <v>14.36123348014859</v>
      </c>
      <c r="G1384" s="72">
        <f t="shared" si="223"/>
        <v>7.4562862793785039</v>
      </c>
      <c r="H1384" s="73">
        <f t="shared" si="219"/>
        <v>5.7779797224544866E-4</v>
      </c>
      <c r="I1384" s="73">
        <f t="shared" si="224"/>
        <v>5.7779797224312697E-6</v>
      </c>
      <c r="J1384" s="73">
        <f t="shared" si="225"/>
        <v>5.6792266485400444E-6</v>
      </c>
      <c r="K1384" s="3">
        <f t="shared" si="226"/>
        <v>5.728603185485657E-6</v>
      </c>
      <c r="L1384" s="79">
        <f t="shared" si="227"/>
        <v>0.10594997813651298</v>
      </c>
    </row>
    <row r="1385" spans="1:12">
      <c r="A1385" s="4">
        <v>3.5899999999999701</v>
      </c>
      <c r="B1385" s="4">
        <f t="shared" si="220"/>
        <v>3.2699999999999703</v>
      </c>
      <c r="C1385" s="6">
        <f t="shared" si="221"/>
        <v>1.7599406218539531</v>
      </c>
      <c r="E1385" s="4">
        <v>3.26999999999369</v>
      </c>
      <c r="F1385" s="72">
        <f t="shared" si="222"/>
        <v>14.405286343584537</v>
      </c>
      <c r="G1385" s="72">
        <f t="shared" si="223"/>
        <v>7.4735253019348722</v>
      </c>
      <c r="H1385" s="73">
        <f t="shared" si="219"/>
        <v>5.6792266485628645E-4</v>
      </c>
      <c r="I1385" s="73">
        <f t="shared" si="224"/>
        <v>5.6792266485402968E-6</v>
      </c>
      <c r="J1385" s="73">
        <f t="shared" si="225"/>
        <v>5.5822337585044669E-6</v>
      </c>
      <c r="K1385" s="3">
        <f t="shared" si="226"/>
        <v>5.6307302035223819E-6</v>
      </c>
      <c r="L1385" s="79">
        <f t="shared" si="227"/>
        <v>0.10595560886671651</v>
      </c>
    </row>
    <row r="1386" spans="1:12">
      <c r="A1386" s="4">
        <v>3.5999999999999699</v>
      </c>
      <c r="B1386" s="4">
        <f t="shared" si="220"/>
        <v>3.2799999999999701</v>
      </c>
      <c r="C1386" s="6">
        <f t="shared" si="221"/>
        <v>1.7540864965938576</v>
      </c>
      <c r="E1386" s="4">
        <v>3.2799999999936502</v>
      </c>
      <c r="F1386" s="72">
        <f t="shared" si="222"/>
        <v>14.449339207020484</v>
      </c>
      <c r="G1386" s="72">
        <f t="shared" si="223"/>
        <v>7.4907513605395497</v>
      </c>
      <c r="H1386" s="73">
        <f t="shared" si="219"/>
        <v>5.5822337585266491E-4</v>
      </c>
      <c r="I1386" s="73">
        <f t="shared" si="224"/>
        <v>5.5822337585042188E-6</v>
      </c>
      <c r="J1386" s="73">
        <f t="shared" si="225"/>
        <v>5.4869682274752373E-6</v>
      </c>
      <c r="K1386" s="3">
        <f t="shared" si="226"/>
        <v>5.5346009929897281E-6</v>
      </c>
      <c r="L1386" s="79">
        <f t="shared" si="227"/>
        <v>0.1059611434677095</v>
      </c>
    </row>
    <row r="1387" spans="1:12">
      <c r="A1387" s="4">
        <v>3.6099999999999701</v>
      </c>
      <c r="B1387" s="4">
        <f t="shared" si="220"/>
        <v>3.2899999999999703</v>
      </c>
      <c r="C1387" s="6">
        <f t="shared" si="221"/>
        <v>1.7482702353155846</v>
      </c>
      <c r="E1387" s="4">
        <v>3.28999999999361</v>
      </c>
      <c r="F1387" s="72">
        <f t="shared" si="222"/>
        <v>14.493392070456432</v>
      </c>
      <c r="G1387" s="72">
        <f t="shared" si="223"/>
        <v>7.5079645044214338</v>
      </c>
      <c r="H1387" s="73">
        <f t="shared" si="219"/>
        <v>5.4869682274972847E-4</v>
      </c>
      <c r="I1387" s="73">
        <f t="shared" si="224"/>
        <v>5.4869682274752373E-6</v>
      </c>
      <c r="J1387" s="73">
        <f t="shared" si="225"/>
        <v>5.3933978732394682E-6</v>
      </c>
      <c r="K1387" s="3">
        <f t="shared" si="226"/>
        <v>5.4401830503573532E-6</v>
      </c>
      <c r="L1387" s="79">
        <f t="shared" si="227"/>
        <v>0.10596658365075987</v>
      </c>
    </row>
    <row r="1388" spans="1:12">
      <c r="A1388" s="4">
        <v>3.6199999999999699</v>
      </c>
      <c r="B1388" s="4">
        <f t="shared" si="220"/>
        <v>3.2999999999999701</v>
      </c>
      <c r="C1388" s="6">
        <f t="shared" si="221"/>
        <v>1.7424914844524106</v>
      </c>
      <c r="E1388" s="4">
        <v>3.2999999999935699</v>
      </c>
      <c r="F1388" s="72">
        <f t="shared" si="222"/>
        <v>14.537444933892377</v>
      </c>
      <c r="G1388" s="72">
        <f t="shared" si="223"/>
        <v>7.5251647824734684</v>
      </c>
      <c r="H1388" s="73">
        <f t="shared" si="219"/>
        <v>5.3933978732611393E-4</v>
      </c>
      <c r="I1388" s="73">
        <f t="shared" si="224"/>
        <v>5.3933978732397071E-6</v>
      </c>
      <c r="J1388" s="73">
        <f t="shared" si="225"/>
        <v>5.3014911429638441E-6</v>
      </c>
      <c r="K1388" s="3">
        <f t="shared" si="226"/>
        <v>5.347444508101776E-6</v>
      </c>
      <c r="L1388" s="79">
        <f t="shared" si="227"/>
        <v>0.10597193109526797</v>
      </c>
    </row>
    <row r="1389" spans="1:12">
      <c r="A1389" s="4">
        <v>3.6299999999999701</v>
      </c>
      <c r="B1389" s="4">
        <f t="shared" si="220"/>
        <v>3.3099999999999703</v>
      </c>
      <c r="C1389" s="6">
        <f t="shared" si="221"/>
        <v>1.7367498946555655</v>
      </c>
      <c r="E1389" s="4">
        <v>3.3099999999935301</v>
      </c>
      <c r="F1389" s="72">
        <f t="shared" si="222"/>
        <v>14.581497797328327</v>
      </c>
      <c r="G1389" s="72">
        <f t="shared" si="223"/>
        <v>7.542352243255956</v>
      </c>
      <c r="H1389" s="73">
        <f t="shared" si="219"/>
        <v>5.3014911429849108E-4</v>
      </c>
      <c r="I1389" s="73">
        <f t="shared" si="224"/>
        <v>5.3014911429636086E-6</v>
      </c>
      <c r="J1389" s="73">
        <f t="shared" si="225"/>
        <v>5.2112171002292138E-6</v>
      </c>
      <c r="K1389" s="3">
        <f t="shared" si="226"/>
        <v>5.2563541215964112E-6</v>
      </c>
      <c r="L1389" s="79">
        <f t="shared" si="227"/>
        <v>0.10597718744938957</v>
      </c>
    </row>
    <row r="1390" spans="1:12">
      <c r="A1390" s="4">
        <v>3.6399999999999699</v>
      </c>
      <c r="B1390" s="4">
        <f t="shared" si="220"/>
        <v>3.3199999999999701</v>
      </c>
      <c r="C1390" s="6">
        <f t="shared" si="221"/>
        <v>1.7310451207338999</v>
      </c>
      <c r="E1390" s="4">
        <v>3.3199999999934899</v>
      </c>
      <c r="F1390" s="72">
        <f t="shared" si="222"/>
        <v>14.625550660764272</v>
      </c>
      <c r="G1390" s="72">
        <f t="shared" si="223"/>
        <v>7.5595269349998109</v>
      </c>
      <c r="H1390" s="73">
        <f t="shared" si="219"/>
        <v>5.2112171002501528E-4</v>
      </c>
      <c r="I1390" s="73">
        <f t="shared" si="224"/>
        <v>5.2112171002294451E-6</v>
      </c>
      <c r="J1390" s="73">
        <f t="shared" si="225"/>
        <v>5.1225454123496481E-6</v>
      </c>
      <c r="K1390" s="3">
        <f t="shared" si="226"/>
        <v>5.1668812562895466E-6</v>
      </c>
      <c r="L1390" s="79">
        <f t="shared" si="227"/>
        <v>0.10598235433064586</v>
      </c>
    </row>
    <row r="1391" spans="1:12">
      <c r="A1391" s="4">
        <v>3.6499999999999599</v>
      </c>
      <c r="B1391" s="4">
        <f t="shared" si="220"/>
        <v>3.3299999999999601</v>
      </c>
      <c r="C1391" s="6">
        <f t="shared" si="221"/>
        <v>1.7253768215945511</v>
      </c>
      <c r="E1391" s="4">
        <v>3.3299999999934502</v>
      </c>
      <c r="F1391" s="72">
        <f t="shared" si="222"/>
        <v>14.669603524200221</v>
      </c>
      <c r="G1391" s="72">
        <f t="shared" si="223"/>
        <v>7.5766889056097924</v>
      </c>
      <c r="H1391" s="73">
        <f t="shared" si="219"/>
        <v>5.1225454123700039E-4</v>
      </c>
      <c r="I1391" s="73">
        <f t="shared" si="224"/>
        <v>5.1225454123494211E-6</v>
      </c>
      <c r="J1391" s="73">
        <f t="shared" si="225"/>
        <v>5.0354463379617288E-6</v>
      </c>
      <c r="K1391" s="3">
        <f t="shared" si="226"/>
        <v>5.0789958751555749E-6</v>
      </c>
      <c r="L1391" s="79">
        <f t="shared" si="227"/>
        <v>0.10598743332652101</v>
      </c>
    </row>
    <row r="1392" spans="1:12">
      <c r="A1392" s="4">
        <v>3.6599999999999602</v>
      </c>
      <c r="B1392" s="4">
        <f t="shared" si="220"/>
        <v>3.3399999999999603</v>
      </c>
      <c r="C1392" s="6">
        <f t="shared" si="221"/>
        <v>1.7197446601845672</v>
      </c>
      <c r="E1392" s="4">
        <v>3.33999999999341</v>
      </c>
      <c r="F1392" s="72">
        <f t="shared" si="222"/>
        <v>14.713656387636167</v>
      </c>
      <c r="G1392" s="72">
        <f t="shared" si="223"/>
        <v>7.5938382026676523</v>
      </c>
      <c r="H1392" s="73">
        <f t="shared" si="219"/>
        <v>5.0354463379819619E-4</v>
      </c>
      <c r="I1392" s="73">
        <f t="shared" si="224"/>
        <v>5.0354463379617288E-6</v>
      </c>
      <c r="J1392" s="73">
        <f t="shared" si="225"/>
        <v>4.9498907148898418E-6</v>
      </c>
      <c r="K1392" s="3">
        <f t="shared" si="226"/>
        <v>4.9926685264257857E-6</v>
      </c>
      <c r="L1392" s="79">
        <f t="shared" si="227"/>
        <v>0.10599242599504743</v>
      </c>
    </row>
    <row r="1393" spans="1:12">
      <c r="A1393" s="4">
        <v>3.66999999999996</v>
      </c>
      <c r="B1393" s="4">
        <f t="shared" si="220"/>
        <v>3.3499999999999601</v>
      </c>
      <c r="C1393" s="6">
        <f t="shared" si="221"/>
        <v>1.714148303433545</v>
      </c>
      <c r="E1393" s="4">
        <v>3.3499999999933698</v>
      </c>
      <c r="F1393" s="72">
        <f t="shared" si="222"/>
        <v>14.757709251072113</v>
      </c>
      <c r="G1393" s="72">
        <f t="shared" si="223"/>
        <v>7.6109748734353158</v>
      </c>
      <c r="H1393" s="73">
        <f t="shared" si="219"/>
        <v>4.9498907149097312E-4</v>
      </c>
      <c r="I1393" s="73">
        <f t="shared" si="224"/>
        <v>4.949890714890062E-6</v>
      </c>
      <c r="J1393" s="73">
        <f t="shared" si="225"/>
        <v>4.8658499482694145E-6</v>
      </c>
      <c r="K1393" s="3">
        <f t="shared" si="226"/>
        <v>4.9078703315797383E-6</v>
      </c>
      <c r="L1393" s="79">
        <f t="shared" si="227"/>
        <v>0.10599733386537902</v>
      </c>
    </row>
    <row r="1394" spans="1:12">
      <c r="A1394" s="4">
        <v>3.6799999999999602</v>
      </c>
      <c r="B1394" s="4">
        <f t="shared" si="220"/>
        <v>3.3599999999999604</v>
      </c>
      <c r="C1394" s="6">
        <f t="shared" si="221"/>
        <v>1.7085874221971535</v>
      </c>
      <c r="E1394" s="4">
        <v>3.3599999999933301</v>
      </c>
      <c r="F1394" s="72">
        <f t="shared" si="222"/>
        <v>14.801762114508062</v>
      </c>
      <c r="G1394" s="72">
        <f t="shared" si="223"/>
        <v>7.6280989648579371</v>
      </c>
      <c r="H1394" s="73">
        <f t="shared" si="219"/>
        <v>4.8658499482887496E-4</v>
      </c>
      <c r="I1394" s="73">
        <f t="shared" si="224"/>
        <v>4.8658499482691976E-6</v>
      </c>
      <c r="J1394" s="73">
        <f t="shared" si="225"/>
        <v>4.7832959989293236E-6</v>
      </c>
      <c r="K1394" s="3">
        <f t="shared" si="226"/>
        <v>4.824572973599261E-6</v>
      </c>
      <c r="L1394" s="79">
        <f t="shared" si="227"/>
        <v>0.10600215843835262</v>
      </c>
    </row>
    <row r="1395" spans="1:12">
      <c r="A1395" s="4">
        <v>3.68999999999996</v>
      </c>
      <c r="B1395" s="4">
        <f t="shared" si="220"/>
        <v>3.3699999999999601</v>
      </c>
      <c r="C1395" s="6">
        <f t="shared" si="221"/>
        <v>1.7030616912016181</v>
      </c>
      <c r="E1395" s="4">
        <v>3.3699999999932899</v>
      </c>
      <c r="F1395" s="72">
        <f t="shared" si="222"/>
        <v>14.845814977944007</v>
      </c>
      <c r="G1395" s="72">
        <f t="shared" si="223"/>
        <v>7.6452105235669876</v>
      </c>
      <c r="H1395" s="73">
        <f t="shared" si="219"/>
        <v>4.7832959989485438E-4</v>
      </c>
      <c r="I1395" s="73">
        <f t="shared" si="224"/>
        <v>4.7832959989295362E-6</v>
      </c>
      <c r="J1395" s="73">
        <f t="shared" si="225"/>
        <v>4.7022013720278783E-6</v>
      </c>
      <c r="K1395" s="3">
        <f t="shared" si="226"/>
        <v>4.7427486854787073E-6</v>
      </c>
      <c r="L1395" s="79">
        <f t="shared" si="227"/>
        <v>0.10600690118703809</v>
      </c>
    </row>
    <row r="1396" spans="1:12">
      <c r="A1396" s="4">
        <v>3.6999999999999602</v>
      </c>
      <c r="B1396" s="4">
        <f t="shared" si="220"/>
        <v>3.3799999999999604</v>
      </c>
      <c r="C1396" s="6">
        <f t="shared" si="221"/>
        <v>1.6975707889890996</v>
      </c>
      <c r="E1396" s="4">
        <v>3.3799999999932502</v>
      </c>
      <c r="F1396" s="72">
        <f t="shared" si="222"/>
        <v>14.889867841379957</v>
      </c>
      <c r="G1396" s="72">
        <f t="shared" si="223"/>
        <v>7.6623095958832694</v>
      </c>
      <c r="H1396" s="73">
        <f t="shared" si="219"/>
        <v>4.7022013720465636E-4</v>
      </c>
      <c r="I1396" s="73">
        <f t="shared" si="224"/>
        <v>4.70220137202767E-6</v>
      </c>
      <c r="J1396" s="73">
        <f t="shared" si="225"/>
        <v>4.6225391059289885E-6</v>
      </c>
      <c r="K1396" s="3">
        <f t="shared" si="226"/>
        <v>4.6623702389783293E-6</v>
      </c>
      <c r="L1396" s="79">
        <f t="shared" si="227"/>
        <v>0.10601156355727707</v>
      </c>
    </row>
    <row r="1397" spans="1:12">
      <c r="A1397" s="4">
        <v>3.70999999999996</v>
      </c>
      <c r="B1397" s="4">
        <f t="shared" si="220"/>
        <v>3.3899999999999602</v>
      </c>
      <c r="C1397" s="6">
        <f t="shared" si="221"/>
        <v>1.6921143978639712</v>
      </c>
      <c r="E1397" s="4">
        <v>3.38999999999321</v>
      </c>
      <c r="F1397" s="72">
        <f t="shared" si="222"/>
        <v>14.933920704815902</v>
      </c>
      <c r="G1397" s="72">
        <f t="shared" si="223"/>
        <v>7.6793962278198853</v>
      </c>
      <c r="H1397" s="73">
        <f t="shared" si="219"/>
        <v>4.6225391059475626E-4</v>
      </c>
      <c r="I1397" s="73">
        <f t="shared" si="224"/>
        <v>4.6225391059289885E-6</v>
      </c>
      <c r="J1397" s="73">
        <f t="shared" si="225"/>
        <v>4.5442827613244893E-6</v>
      </c>
      <c r="K1397" s="3">
        <f t="shared" si="226"/>
        <v>4.5834109336267389E-6</v>
      </c>
      <c r="L1397" s="79">
        <f t="shared" si="227"/>
        <v>0.1060161469682107</v>
      </c>
    </row>
    <row r="1398" spans="1:12">
      <c r="A1398" s="4">
        <v>3.7199999999999598</v>
      </c>
      <c r="B1398" s="4">
        <f t="shared" si="220"/>
        <v>3.3999999999999599</v>
      </c>
      <c r="C1398" s="6">
        <f t="shared" si="221"/>
        <v>1.686692203839969</v>
      </c>
      <c r="E1398" s="4">
        <v>3.3999999999931698</v>
      </c>
      <c r="F1398" s="72">
        <f t="shared" si="222"/>
        <v>14.97797356825185</v>
      </c>
      <c r="G1398" s="72">
        <f t="shared" si="223"/>
        <v>7.6964704650852021</v>
      </c>
      <c r="H1398" s="73">
        <f t="shared" si="219"/>
        <v>4.5442827613427484E-4</v>
      </c>
      <c r="I1398" s="73">
        <f t="shared" si="224"/>
        <v>4.5442827613246909E-6</v>
      </c>
      <c r="J1398" s="73">
        <f t="shared" si="225"/>
        <v>4.4674064105857512E-6</v>
      </c>
      <c r="K1398" s="3">
        <f t="shared" si="226"/>
        <v>4.5058445859552215E-6</v>
      </c>
      <c r="L1398" s="79">
        <f t="shared" si="227"/>
        <v>0.10602065281279666</v>
      </c>
    </row>
    <row r="1399" spans="1:12">
      <c r="A1399" s="4">
        <v>3.72999999999996</v>
      </c>
      <c r="B1399" s="4">
        <f t="shared" si="220"/>
        <v>3.4099999999999602</v>
      </c>
      <c r="C1399" s="6">
        <f t="shared" si="221"/>
        <v>1.6813038965881983</v>
      </c>
      <c r="E1399" s="4">
        <v>3.4099999999931301</v>
      </c>
      <c r="F1399" s="72">
        <f t="shared" si="222"/>
        <v>15.022026431687797</v>
      </c>
      <c r="G1399" s="72">
        <f t="shared" si="223"/>
        <v>7.7135323530857463</v>
      </c>
      <c r="H1399" s="73">
        <f t="shared" si="219"/>
        <v>4.4674064106035031E-4</v>
      </c>
      <c r="I1399" s="73">
        <f t="shared" si="224"/>
        <v>4.4674064105855521E-6</v>
      </c>
      <c r="J1399" s="73">
        <f t="shared" si="225"/>
        <v>4.3918846273464463E-6</v>
      </c>
      <c r="K1399" s="3">
        <f t="shared" si="226"/>
        <v>4.4296455189659996E-6</v>
      </c>
      <c r="L1399" s="79">
        <f t="shared" si="227"/>
        <v>0.10602508245831563</v>
      </c>
    </row>
    <row r="1400" spans="1:12">
      <c r="A1400" s="4">
        <v>3.7399999999999598</v>
      </c>
      <c r="B1400" s="4">
        <f t="shared" si="220"/>
        <v>3.41999999999996</v>
      </c>
      <c r="C1400" s="6">
        <f t="shared" si="221"/>
        <v>1.6759491693859914</v>
      </c>
      <c r="E1400" s="4">
        <v>3.4199999999930899</v>
      </c>
      <c r="F1400" s="72">
        <f t="shared" si="222"/>
        <v>15.066079295123744</v>
      </c>
      <c r="G1400" s="72">
        <f t="shared" si="223"/>
        <v>7.7305819369290818</v>
      </c>
      <c r="H1400" s="73">
        <f t="shared" si="219"/>
        <v>4.3918846273640933E-4</v>
      </c>
      <c r="I1400" s="73">
        <f t="shared" si="224"/>
        <v>4.3918846273466411E-6</v>
      </c>
      <c r="J1400" s="73">
        <f t="shared" si="225"/>
        <v>4.3176924763111249E-6</v>
      </c>
      <c r="K1400" s="3">
        <f t="shared" si="226"/>
        <v>4.3547885518288834E-6</v>
      </c>
      <c r="L1400" s="79">
        <f t="shared" si="227"/>
        <v>0.10602943724686746</v>
      </c>
    </row>
    <row r="1401" spans="1:12">
      <c r="A1401" s="4">
        <v>3.74999999999996</v>
      </c>
      <c r="B1401" s="4">
        <f t="shared" si="220"/>
        <v>3.4299999999999602</v>
      </c>
      <c r="C1401" s="6">
        <f t="shared" si="221"/>
        <v>1.6706277190665828</v>
      </c>
      <c r="E1401" s="4">
        <v>3.4299999999930502</v>
      </c>
      <c r="F1401" s="72">
        <f t="shared" si="222"/>
        <v>15.110132158559692</v>
      </c>
      <c r="G1401" s="72">
        <f t="shared" si="223"/>
        <v>7.7476192614266433</v>
      </c>
      <c r="H1401" s="73">
        <f t="shared" si="219"/>
        <v>4.3176924763282823E-4</v>
      </c>
      <c r="I1401" s="73">
        <f t="shared" si="224"/>
        <v>4.3176924763109335E-6</v>
      </c>
      <c r="J1401" s="73">
        <f t="shared" si="225"/>
        <v>4.2448055032776156E-6</v>
      </c>
      <c r="K1401" s="3">
        <f t="shared" si="226"/>
        <v>4.2812489897942741E-6</v>
      </c>
      <c r="L1401" s="79">
        <f t="shared" si="227"/>
        <v>0.10603371849585726</v>
      </c>
    </row>
    <row r="1402" spans="1:12">
      <c r="A1402" s="4">
        <v>3.7599999999999598</v>
      </c>
      <c r="B1402" s="4">
        <f t="shared" si="220"/>
        <v>3.43999999999996</v>
      </c>
      <c r="C1402" s="6">
        <f t="shared" si="221"/>
        <v>1.6653392459696075</v>
      </c>
      <c r="E1402" s="4">
        <v>3.43999999999301</v>
      </c>
      <c r="F1402" s="72">
        <f t="shared" si="222"/>
        <v>15.154185021995637</v>
      </c>
      <c r="G1402" s="72">
        <f t="shared" si="223"/>
        <v>7.7646443710965407</v>
      </c>
      <c r="H1402" s="73">
        <f t="shared" si="219"/>
        <v>4.2448055032946719E-4</v>
      </c>
      <c r="I1402" s="73">
        <f t="shared" si="224"/>
        <v>4.2448055032776156E-6</v>
      </c>
      <c r="J1402" s="73">
        <f t="shared" si="225"/>
        <v>4.1731997253790632E-6</v>
      </c>
      <c r="K1402" s="3">
        <f t="shared" si="226"/>
        <v>4.2090026143283398E-6</v>
      </c>
      <c r="L1402" s="79">
        <f t="shared" si="227"/>
        <v>0.10603792749847159</v>
      </c>
    </row>
    <row r="1403" spans="1:12">
      <c r="A1403" s="4">
        <v>3.76999999999996</v>
      </c>
      <c r="B1403" s="4">
        <f t="shared" si="220"/>
        <v>3.4499999999999602</v>
      </c>
      <c r="C1403" s="6">
        <f t="shared" si="221"/>
        <v>1.6600834538923877</v>
      </c>
      <c r="E1403" s="4">
        <v>3.4499999999929698</v>
      </c>
      <c r="F1403" s="72">
        <f t="shared" si="222"/>
        <v>15.198237885431585</v>
      </c>
      <c r="G1403" s="72">
        <f t="shared" si="223"/>
        <v>7.7816573101663309</v>
      </c>
      <c r="H1403" s="73">
        <f t="shared" si="219"/>
        <v>4.1731997253958313E-4</v>
      </c>
      <c r="I1403" s="73">
        <f t="shared" si="224"/>
        <v>4.1731997253792479E-6</v>
      </c>
      <c r="J1403" s="73">
        <f t="shared" si="225"/>
        <v>4.1028516215301815E-6</v>
      </c>
      <c r="K1403" s="3">
        <f t="shared" si="226"/>
        <v>4.1380256734547147E-6</v>
      </c>
      <c r="L1403" s="79">
        <f t="shared" si="227"/>
        <v>0.10604206552414504</v>
      </c>
    </row>
    <row r="1404" spans="1:12">
      <c r="A1404" s="4">
        <v>3.7799999999999598</v>
      </c>
      <c r="B1404" s="4">
        <f t="shared" si="220"/>
        <v>3.45999999999996</v>
      </c>
      <c r="C1404" s="6">
        <f t="shared" si="221"/>
        <v>1.6548600500420114</v>
      </c>
      <c r="E1404" s="4">
        <v>3.4599999999929301</v>
      </c>
      <c r="F1404" s="72">
        <f t="shared" si="222"/>
        <v>15.242290748867532</v>
      </c>
      <c r="G1404" s="72">
        <f t="shared" si="223"/>
        <v>7.7986581225757279</v>
      </c>
      <c r="H1404" s="73">
        <f t="shared" ref="H1404:H1467" si="228">EXP(-G1404)</f>
        <v>4.1028516215464847E-4</v>
      </c>
      <c r="I1404" s="73">
        <f t="shared" si="224"/>
        <v>4.1028516215299986E-6</v>
      </c>
      <c r="J1404" s="73">
        <f t="shared" si="225"/>
        <v>4.0337381230794402E-6</v>
      </c>
      <c r="K1404" s="3">
        <f t="shared" si="226"/>
        <v>4.0682948723047189E-6</v>
      </c>
      <c r="L1404" s="79">
        <f t="shared" si="227"/>
        <v>0.10604613381901734</v>
      </c>
    </row>
    <row r="1405" spans="1:12">
      <c r="A1405" s="4">
        <v>3.7899999999999601</v>
      </c>
      <c r="B1405" s="4">
        <f t="shared" si="220"/>
        <v>3.4699999999999602</v>
      </c>
      <c r="C1405" s="6">
        <f t="shared" si="221"/>
        <v>1.6496687449881731</v>
      </c>
      <c r="E1405" s="4">
        <v>3.4699999999928899</v>
      </c>
      <c r="F1405" s="72">
        <f t="shared" si="222"/>
        <v>15.286343612303479</v>
      </c>
      <c r="G1405" s="72">
        <f t="shared" si="223"/>
        <v>7.8156468519793405</v>
      </c>
      <c r="H1405" s="73">
        <f t="shared" si="228"/>
        <v>4.0337381230956483E-4</v>
      </c>
      <c r="I1405" s="73">
        <f t="shared" si="224"/>
        <v>4.0337381230796198E-6</v>
      </c>
      <c r="J1405" s="73">
        <f t="shared" si="225"/>
        <v>3.9658366046629282E-6</v>
      </c>
      <c r="K1405" s="3">
        <f t="shared" si="226"/>
        <v>3.9997873638712744E-6</v>
      </c>
      <c r="L1405" s="79">
        <f t="shared" si="227"/>
        <v>0.10605013360638121</v>
      </c>
    </row>
    <row r="1406" spans="1:12">
      <c r="A1406" s="4">
        <v>3.7999999999999599</v>
      </c>
      <c r="B1406" s="4">
        <f t="shared" si="220"/>
        <v>3.47999999999996</v>
      </c>
      <c r="C1406" s="6">
        <f t="shared" si="221"/>
        <v>1.6445092526167735</v>
      </c>
      <c r="E1406" s="4">
        <v>3.4799999999928501</v>
      </c>
      <c r="F1406" s="72">
        <f t="shared" si="222"/>
        <v>15.330396475739427</v>
      </c>
      <c r="G1406" s="72">
        <f t="shared" si="223"/>
        <v>7.8326235417492969</v>
      </c>
      <c r="H1406" s="73">
        <f t="shared" si="228"/>
        <v>3.965836604678687E-4</v>
      </c>
      <c r="I1406" s="73">
        <f t="shared" si="224"/>
        <v>3.965836604662752E-6</v>
      </c>
      <c r="J1406" s="73">
        <f t="shared" si="225"/>
        <v>3.8991248752484663E-6</v>
      </c>
      <c r="K1406" s="3">
        <f t="shared" si="226"/>
        <v>3.9324807399556096E-6</v>
      </c>
      <c r="L1406" s="79">
        <f t="shared" si="227"/>
        <v>0.10605406608712117</v>
      </c>
    </row>
    <row r="1407" spans="1:12">
      <c r="A1407" s="4">
        <v>3.8099999999999601</v>
      </c>
      <c r="B1407" s="4">
        <f t="shared" si="220"/>
        <v>3.4899999999999602</v>
      </c>
      <c r="C1407" s="6">
        <f t="shared" si="221"/>
        <v>1.6393812900842575</v>
      </c>
      <c r="E1407" s="4">
        <v>3.48999999999281</v>
      </c>
      <c r="F1407" s="72">
        <f t="shared" si="222"/>
        <v>15.374449339175374</v>
      </c>
      <c r="G1407" s="72">
        <f t="shared" si="223"/>
        <v>7.8495882349779142</v>
      </c>
      <c r="H1407" s="73">
        <f t="shared" si="228"/>
        <v>3.8991248752641335E-4</v>
      </c>
      <c r="I1407" s="73">
        <f t="shared" si="224"/>
        <v>3.8991248752484663E-6</v>
      </c>
      <c r="J1407" s="73">
        <f t="shared" si="225"/>
        <v>3.8335811693760333E-6</v>
      </c>
      <c r="K1407" s="3">
        <f t="shared" si="226"/>
        <v>3.8663530223122494E-6</v>
      </c>
      <c r="L1407" s="79">
        <f t="shared" si="227"/>
        <v>0.10605793244014348</v>
      </c>
    </row>
    <row r="1408" spans="1:12">
      <c r="A1408" s="4">
        <v>3.8199999999999599</v>
      </c>
      <c r="B1408" s="4">
        <f t="shared" si="220"/>
        <v>3.49999999999996</v>
      </c>
      <c r="C1408" s="6">
        <f t="shared" si="221"/>
        <v>1.634284577772686</v>
      </c>
      <c r="E1408" s="4">
        <v>3.4999999999927698</v>
      </c>
      <c r="F1408" s="72">
        <f t="shared" si="222"/>
        <v>15.41850220261132</v>
      </c>
      <c r="G1408" s="72">
        <f t="shared" si="223"/>
        <v>7.866540974480273</v>
      </c>
      <c r="H1408" s="73">
        <f t="shared" si="228"/>
        <v>3.8335811693914368E-4</v>
      </c>
      <c r="I1408" s="73">
        <f t="shared" si="224"/>
        <v>3.8335811693762035E-6</v>
      </c>
      <c r="J1408" s="73">
        <f t="shared" si="225"/>
        <v>3.7691841385799449E-6</v>
      </c>
      <c r="K1408" s="3">
        <f t="shared" si="226"/>
        <v>3.8013826539780742E-6</v>
      </c>
      <c r="L1408" s="79">
        <f t="shared" si="227"/>
        <v>0.10606173382279746</v>
      </c>
    </row>
    <row r="1409" spans="1:12">
      <c r="A1409" s="4">
        <v>3.8299999999999601</v>
      </c>
      <c r="B1409" s="4">
        <f t="shared" si="220"/>
        <v>3.5099999999999603</v>
      </c>
      <c r="C1409" s="6">
        <f t="shared" si="221"/>
        <v>1.629218839245514</v>
      </c>
      <c r="E1409" s="4">
        <v>3.50999999999273</v>
      </c>
      <c r="F1409" s="72">
        <f t="shared" si="222"/>
        <v>15.462555066047269</v>
      </c>
      <c r="G1409" s="72">
        <f t="shared" si="223"/>
        <v>7.883481802796803</v>
      </c>
      <c r="H1409" s="73">
        <f t="shared" si="228"/>
        <v>3.7691841385949226E-4</v>
      </c>
      <c r="I1409" s="73">
        <f t="shared" si="224"/>
        <v>3.7691841385797776E-6</v>
      </c>
      <c r="J1409" s="73">
        <f t="shared" si="225"/>
        <v>3.7059128429951254E-6</v>
      </c>
      <c r="K1409" s="3">
        <f t="shared" si="226"/>
        <v>3.7375484907874515E-6</v>
      </c>
      <c r="L1409" s="79">
        <f t="shared" si="227"/>
        <v>0.10606547137128824</v>
      </c>
    </row>
    <row r="1410" spans="1:12">
      <c r="A1410" s="4">
        <v>3.8399999999999599</v>
      </c>
      <c r="B1410" s="4">
        <f t="shared" si="220"/>
        <v>3.51999999999996</v>
      </c>
      <c r="C1410" s="6">
        <f t="shared" si="221"/>
        <v>1.6241838012040779</v>
      </c>
      <c r="E1410" s="4">
        <v>3.5199999999926899</v>
      </c>
      <c r="F1410" s="72">
        <f t="shared" si="222"/>
        <v>15.506607929483215</v>
      </c>
      <c r="G1410" s="72">
        <f t="shared" si="223"/>
        <v>7.9004107621958184</v>
      </c>
      <c r="H1410" s="73">
        <f t="shared" si="228"/>
        <v>3.7059128430100161E-4</v>
      </c>
      <c r="I1410" s="73">
        <f t="shared" si="224"/>
        <v>3.7059128429952897E-6</v>
      </c>
      <c r="J1410" s="73">
        <f t="shared" si="225"/>
        <v>3.6437467431430603E-6</v>
      </c>
      <c r="K1410" s="3">
        <f t="shared" si="226"/>
        <v>3.674829793069175E-6</v>
      </c>
      <c r="L1410" s="79">
        <f t="shared" si="227"/>
        <v>0.10606914620108131</v>
      </c>
    </row>
    <row r="1411" spans="1:12">
      <c r="A1411" s="4">
        <v>3.8499999999999601</v>
      </c>
      <c r="B1411" s="4">
        <f t="shared" si="220"/>
        <v>3.5299999999999603</v>
      </c>
      <c r="C1411" s="6">
        <f t="shared" si="221"/>
        <v>1.6191791934447686</v>
      </c>
      <c r="E1411" s="4">
        <v>3.5299999999926501</v>
      </c>
      <c r="F1411" s="72">
        <f t="shared" si="222"/>
        <v>15.550660792919164</v>
      </c>
      <c r="G1411" s="72">
        <f t="shared" si="223"/>
        <v>7.9173278946760295</v>
      </c>
      <c r="H1411" s="73">
        <f t="shared" si="228"/>
        <v>3.6437467431575394E-4</v>
      </c>
      <c r="I1411" s="73">
        <f t="shared" si="224"/>
        <v>3.6437467431428985E-6</v>
      </c>
      <c r="J1411" s="73">
        <f t="shared" si="225"/>
        <v>3.5826656918877699E-6</v>
      </c>
      <c r="K1411" s="3">
        <f t="shared" si="226"/>
        <v>3.6132062175153344E-6</v>
      </c>
      <c r="L1411" s="79">
        <f t="shared" si="227"/>
        <v>0.10607275940729882</v>
      </c>
    </row>
    <row r="1412" spans="1:12">
      <c r="A1412" s="4">
        <v>3.8599999999999599</v>
      </c>
      <c r="B1412" s="4">
        <f t="shared" si="220"/>
        <v>3.5399999999999601</v>
      </c>
      <c r="C1412" s="6">
        <f t="shared" si="221"/>
        <v>1.6142047488168818</v>
      </c>
      <c r="E1412" s="4">
        <v>3.5399999999926099</v>
      </c>
      <c r="F1412" s="72">
        <f t="shared" si="222"/>
        <v>15.594713656355109</v>
      </c>
      <c r="G1412" s="72">
        <f t="shared" si="223"/>
        <v>7.9342332419690065</v>
      </c>
      <c r="H1412" s="73">
        <f t="shared" si="228"/>
        <v>3.5826656919021654E-4</v>
      </c>
      <c r="I1412" s="73">
        <f t="shared" si="224"/>
        <v>3.5826656918879287E-6</v>
      </c>
      <c r="J1412" s="73">
        <f t="shared" si="225"/>
        <v>3.5226499265669429E-6</v>
      </c>
      <c r="K1412" s="3">
        <f t="shared" si="226"/>
        <v>3.5526578092274356E-6</v>
      </c>
      <c r="L1412" s="79">
        <f t="shared" si="227"/>
        <v>0.10607631206510805</v>
      </c>
    </row>
    <row r="1413" spans="1:12">
      <c r="A1413" s="4">
        <v>3.8699999999999601</v>
      </c>
      <c r="B1413" s="4">
        <f t="shared" si="220"/>
        <v>3.5499999999999603</v>
      </c>
      <c r="C1413" s="6">
        <f t="shared" si="221"/>
        <v>1.6092602031811336</v>
      </c>
      <c r="E1413" s="4">
        <v>3.5499999999925702</v>
      </c>
      <c r="F1413" s="72">
        <f t="shared" si="222"/>
        <v>15.638766519791057</v>
      </c>
      <c r="G1413" s="72">
        <f t="shared" si="223"/>
        <v>7.9511268455416513</v>
      </c>
      <c r="H1413" s="73">
        <f t="shared" si="228"/>
        <v>3.522649926580941E-4</v>
      </c>
      <c r="I1413" s="73">
        <f t="shared" si="224"/>
        <v>3.5226499265667866E-6</v>
      </c>
      <c r="J1413" s="73">
        <f t="shared" si="225"/>
        <v>3.4636800612844421E-6</v>
      </c>
      <c r="K1413" s="3">
        <f t="shared" si="226"/>
        <v>3.4931649939256141E-6</v>
      </c>
      <c r="L1413" s="79">
        <f t="shared" si="227"/>
        <v>0.10607980523010198</v>
      </c>
    </row>
    <row r="1414" spans="1:12">
      <c r="A1414" s="4">
        <v>3.8799999999999599</v>
      </c>
      <c r="B1414" s="4">
        <f t="shared" si="220"/>
        <v>3.5599999999999601</v>
      </c>
      <c r="C1414" s="6">
        <f t="shared" si="221"/>
        <v>1.6043452953688293</v>
      </c>
      <c r="E1414" s="4">
        <v>3.55999999999253</v>
      </c>
      <c r="F1414" s="72">
        <f t="shared" si="222"/>
        <v>15.682819383227004</v>
      </c>
      <c r="G1414" s="72">
        <f t="shared" si="223"/>
        <v>7.9680087465985947</v>
      </c>
      <c r="H1414" s="73">
        <f t="shared" si="228"/>
        <v>3.4636800612983595E-4</v>
      </c>
      <c r="I1414" s="73">
        <f t="shared" si="224"/>
        <v>3.4636800612844421E-6</v>
      </c>
      <c r="J1414" s="73">
        <f t="shared" si="225"/>
        <v>3.4057370793702807E-6</v>
      </c>
      <c r="K1414" s="3">
        <f t="shared" si="226"/>
        <v>3.4347085703273612E-6</v>
      </c>
      <c r="L1414" s="79">
        <f t="shared" si="227"/>
        <v>0.1060832399386723</v>
      </c>
    </row>
    <row r="1415" spans="1:12">
      <c r="A1415" s="4">
        <v>3.8899999999999602</v>
      </c>
      <c r="B1415" s="4">
        <f t="shared" si="220"/>
        <v>3.5699999999999603</v>
      </c>
      <c r="C1415" s="6">
        <f t="shared" si="221"/>
        <v>1.5994597671416735</v>
      </c>
      <c r="E1415" s="4">
        <v>3.5699999999924898</v>
      </c>
      <c r="F1415" s="72">
        <f t="shared" si="222"/>
        <v>15.72687224666295</v>
      </c>
      <c r="G1415" s="72">
        <f t="shared" si="223"/>
        <v>7.9848789860846061</v>
      </c>
      <c r="H1415" s="73">
        <f t="shared" si="228"/>
        <v>3.4057370793839654E-4</v>
      </c>
      <c r="I1415" s="73">
        <f t="shared" si="224"/>
        <v>3.4057370793704319E-6</v>
      </c>
      <c r="J1415" s="73">
        <f t="shared" si="225"/>
        <v>3.3488023259958235E-6</v>
      </c>
      <c r="K1415" s="3">
        <f t="shared" si="226"/>
        <v>3.3772697026831277E-6</v>
      </c>
      <c r="L1415" s="79">
        <f t="shared" si="227"/>
        <v>0.10608661720837499</v>
      </c>
    </row>
    <row r="1416" spans="1:12">
      <c r="A1416" s="4">
        <v>3.8999999999999599</v>
      </c>
      <c r="B1416" s="4">
        <f t="shared" si="220"/>
        <v>3.5799999999999601</v>
      </c>
      <c r="C1416" s="6">
        <f t="shared" si="221"/>
        <v>1.5946033631522083</v>
      </c>
      <c r="E1416" s="4">
        <v>3.5799999999924501</v>
      </c>
      <c r="F1416" s="72">
        <f t="shared" si="222"/>
        <v>15.770925110098899</v>
      </c>
      <c r="G1416" s="72">
        <f t="shared" si="223"/>
        <v>8.0017376046869373</v>
      </c>
      <c r="H1416" s="73">
        <f t="shared" si="228"/>
        <v>3.3488023260091305E-4</v>
      </c>
      <c r="I1416" s="73">
        <f t="shared" si="224"/>
        <v>3.3488023259956748E-6</v>
      </c>
      <c r="J1416" s="73">
        <f t="shared" si="225"/>
        <v>3.2928575009459933E-6</v>
      </c>
      <c r="K1416" s="3">
        <f t="shared" si="226"/>
        <v>3.3208299134708343E-6</v>
      </c>
      <c r="L1416" s="79">
        <f t="shared" si="227"/>
        <v>0.10608993803828846</v>
      </c>
    </row>
    <row r="1417" spans="1:12">
      <c r="A1417" s="4">
        <v>3.9099999999999602</v>
      </c>
      <c r="B1417" s="4">
        <f t="shared" si="220"/>
        <v>3.5899999999999603</v>
      </c>
      <c r="C1417" s="6">
        <f t="shared" si="221"/>
        <v>1.5897758309048728</v>
      </c>
      <c r="E1417" s="4">
        <v>3.5899999999924099</v>
      </c>
      <c r="F1417" s="72">
        <f t="shared" si="222"/>
        <v>15.814977973534845</v>
      </c>
      <c r="G1417" s="72">
        <f t="shared" si="223"/>
        <v>8.0185846428376699</v>
      </c>
      <c r="H1417" s="73">
        <f t="shared" si="228"/>
        <v>3.2928575009592246E-4</v>
      </c>
      <c r="I1417" s="73">
        <f t="shared" si="224"/>
        <v>3.2928575009461399E-6</v>
      </c>
      <c r="J1417" s="73">
        <f t="shared" si="225"/>
        <v>3.2378846515450173E-6</v>
      </c>
      <c r="K1417" s="3">
        <f t="shared" si="226"/>
        <v>3.2653710762455784E-6</v>
      </c>
      <c r="L1417" s="79">
        <f t="shared" si="227"/>
        <v>0.10609320340936471</v>
      </c>
    </row>
    <row r="1418" spans="1:12">
      <c r="A1418" s="4">
        <v>3.91999999999996</v>
      </c>
      <c r="B1418" s="4">
        <f t="shared" si="220"/>
        <v>3.5999999999999601</v>
      </c>
      <c r="C1418" s="6">
        <f t="shared" si="221"/>
        <v>1.58497692071767</v>
      </c>
      <c r="E1418" s="4">
        <v>3.5999999999923702</v>
      </c>
      <c r="F1418" s="72">
        <f t="shared" si="222"/>
        <v>15.859030836970794</v>
      </c>
      <c r="G1418" s="72">
        <f t="shared" si="223"/>
        <v>8.0354201407160186</v>
      </c>
      <c r="H1418" s="73">
        <f t="shared" si="228"/>
        <v>3.2378846515578838E-4</v>
      </c>
      <c r="I1418" s="73">
        <f t="shared" si="224"/>
        <v>3.2378846515448737E-6</v>
      </c>
      <c r="J1418" s="73">
        <f t="shared" si="225"/>
        <v>3.1838661657271419E-6</v>
      </c>
      <c r="K1418" s="3">
        <f t="shared" si="226"/>
        <v>3.210875408636008E-6</v>
      </c>
      <c r="L1418" s="79">
        <f t="shared" si="227"/>
        <v>0.10609641428477334</v>
      </c>
    </row>
    <row r="1419" spans="1:12">
      <c r="A1419" s="4">
        <v>3.9299999999999602</v>
      </c>
      <c r="B1419" s="4">
        <f t="shared" si="220"/>
        <v>3.6099999999999604</v>
      </c>
      <c r="C1419" s="6">
        <f t="shared" si="221"/>
        <v>1.5802063856844273</v>
      </c>
      <c r="E1419" s="4">
        <v>3.60999999999233</v>
      </c>
      <c r="F1419" s="72">
        <f t="shared" si="222"/>
        <v>15.903083700406739</v>
      </c>
      <c r="G1419" s="72">
        <f t="shared" si="223"/>
        <v>8.0522441382506091</v>
      </c>
      <c r="H1419" s="73">
        <f t="shared" si="228"/>
        <v>3.1838661657399351E-4</v>
      </c>
      <c r="I1419" s="73">
        <f t="shared" si="224"/>
        <v>3.1838661657271419E-6</v>
      </c>
      <c r="J1419" s="73">
        <f t="shared" si="225"/>
        <v>3.1307847652571142E-6</v>
      </c>
      <c r="K1419" s="3">
        <f t="shared" si="226"/>
        <v>3.157325465492128E-6</v>
      </c>
      <c r="L1419" s="79">
        <f t="shared" si="227"/>
        <v>0.10609957161023884</v>
      </c>
    </row>
    <row r="1420" spans="1:12">
      <c r="A1420" s="4">
        <v>3.93999999999996</v>
      </c>
      <c r="B1420" s="4">
        <f t="shared" ref="B1420:B1483" si="229">A1420-$C$6</f>
        <v>3.6199999999999601</v>
      </c>
      <c r="C1420" s="6">
        <f t="shared" ref="C1420:C1483" si="230">2*$C$3/(A1420-2*$C$6)*L1420</f>
        <v>1.5754639816376492</v>
      </c>
      <c r="E1420" s="4">
        <v>3.6199999999922898</v>
      </c>
      <c r="F1420" s="72">
        <f t="shared" ref="F1420:F1483" si="231">E1420/$C$4</f>
        <v>15.947136563842687</v>
      </c>
      <c r="G1420" s="72">
        <f t="shared" ref="G1420:G1483" si="232">F1420^$C$5</f>
        <v>8.0690566751217254</v>
      </c>
      <c r="H1420" s="73">
        <f t="shared" si="228"/>
        <v>3.1307847652696941E-4</v>
      </c>
      <c r="I1420" s="73">
        <f t="shared" ref="I1420:I1483" si="233">(E1421-E1420)*H1420</f>
        <v>3.1307847652572535E-6</v>
      </c>
      <c r="J1420" s="73">
        <f t="shared" ref="J1420:J1483" si="234">(E1421-E1420)*H1421</f>
        <v>3.0786234990891327E-6</v>
      </c>
      <c r="K1420" s="3">
        <f t="shared" ref="K1420:K1483" si="235">(I1420+J1420)/2</f>
        <v>3.1047041321731931E-6</v>
      </c>
      <c r="L1420" s="79">
        <f t="shared" ref="L1420:L1483" si="236">K1420+L1419</f>
        <v>0.10610267631437101</v>
      </c>
    </row>
    <row r="1421" spans="1:12">
      <c r="A1421" s="4">
        <v>3.9499999999999602</v>
      </c>
      <c r="B1421" s="4">
        <f t="shared" si="229"/>
        <v>3.6299999999999604</v>
      </c>
      <c r="C1421" s="6">
        <f t="shared" si="230"/>
        <v>1.5707494671119404</v>
      </c>
      <c r="E1421" s="4">
        <v>3.6299999999922501</v>
      </c>
      <c r="F1421" s="72">
        <f t="shared" si="231"/>
        <v>15.991189427278634</v>
      </c>
      <c r="G1421" s="72">
        <f t="shared" si="232"/>
        <v>8.0858577907635443</v>
      </c>
      <c r="H1421" s="73">
        <f t="shared" si="228"/>
        <v>3.0786234991013662E-4</v>
      </c>
      <c r="I1421" s="73">
        <f t="shared" si="233"/>
        <v>3.0786234990889959E-6</v>
      </c>
      <c r="J1421" s="73">
        <f t="shared" si="234"/>
        <v>3.0273657368663087E-6</v>
      </c>
      <c r="K1421" s="3">
        <f t="shared" si="235"/>
        <v>3.0529946179776523E-6</v>
      </c>
      <c r="L1421" s="79">
        <f t="shared" si="236"/>
        <v>0.10610572930898898</v>
      </c>
    </row>
    <row r="1422" spans="1:12">
      <c r="A1422" s="4">
        <v>3.95999999999996</v>
      </c>
      <c r="B1422" s="4">
        <f t="shared" si="229"/>
        <v>3.6399999999999602</v>
      </c>
      <c r="C1422" s="6">
        <f t="shared" si="230"/>
        <v>1.5660626033079996</v>
      </c>
      <c r="E1422" s="4">
        <v>3.6399999999922099</v>
      </c>
      <c r="F1422" s="72">
        <f t="shared" si="231"/>
        <v>16.035242290714582</v>
      </c>
      <c r="G1422" s="72">
        <f t="shared" si="232"/>
        <v>8.1026475243663345</v>
      </c>
      <c r="H1422" s="73">
        <f t="shared" si="228"/>
        <v>3.0273657368784729E-4</v>
      </c>
      <c r="I1422" s="73">
        <f t="shared" si="233"/>
        <v>3.0273657368664429E-6</v>
      </c>
      <c r="J1422" s="73">
        <f t="shared" si="234"/>
        <v>2.9769951625573778E-6</v>
      </c>
      <c r="K1422" s="3">
        <f t="shared" si="235"/>
        <v>3.0021804497119104E-6</v>
      </c>
      <c r="L1422" s="79">
        <f t="shared" si="236"/>
        <v>0.1061087314894387</v>
      </c>
    </row>
    <row r="1423" spans="1:12">
      <c r="A1423" s="4">
        <v>3.9699999999999598</v>
      </c>
      <c r="B1423" s="4">
        <f t="shared" si="229"/>
        <v>3.6499999999999599</v>
      </c>
      <c r="C1423" s="6">
        <f t="shared" si="230"/>
        <v>1.561403154057166</v>
      </c>
      <c r="E1423" s="4">
        <v>3.6499999999921702</v>
      </c>
      <c r="F1423" s="72">
        <f t="shared" si="231"/>
        <v>16.079295154150529</v>
      </c>
      <c r="G1423" s="72">
        <f t="shared" si="232"/>
        <v>8.1194259148786276</v>
      </c>
      <c r="H1423" s="73">
        <f t="shared" si="228"/>
        <v>2.9769951625692074E-4</v>
      </c>
      <c r="I1423" s="73">
        <f t="shared" si="233"/>
        <v>2.9769951625572457E-6</v>
      </c>
      <c r="J1423" s="73">
        <f t="shared" si="234"/>
        <v>2.9274957682229524E-6</v>
      </c>
      <c r="K1423" s="3">
        <f t="shared" si="235"/>
        <v>2.9522454653900988E-6</v>
      </c>
      <c r="L1423" s="79">
        <f t="shared" si="236"/>
        <v>0.10611168373490408</v>
      </c>
    </row>
    <row r="1424" spans="1:12">
      <c r="A1424" s="4">
        <v>3.97999999999996</v>
      </c>
      <c r="B1424" s="4">
        <f t="shared" si="229"/>
        <v>3.6599999999999602</v>
      </c>
      <c r="C1424" s="6">
        <f t="shared" si="230"/>
        <v>1.5567708857865141</v>
      </c>
      <c r="E1424" s="4">
        <v>3.65999999999213</v>
      </c>
      <c r="F1424" s="72">
        <f t="shared" si="231"/>
        <v>16.123348017586476</v>
      </c>
      <c r="G1424" s="72">
        <f t="shared" si="232"/>
        <v>8.1361930010093655</v>
      </c>
      <c r="H1424" s="73">
        <f t="shared" si="228"/>
        <v>2.9274957682347155E-4</v>
      </c>
      <c r="I1424" s="73">
        <f t="shared" si="233"/>
        <v>2.9274957682229524E-6</v>
      </c>
      <c r="J1424" s="73">
        <f t="shared" si="234"/>
        <v>2.8788518479157807E-6</v>
      </c>
      <c r="K1424" s="3">
        <f t="shared" si="235"/>
        <v>2.9031738080693664E-6</v>
      </c>
      <c r="L1424" s="79">
        <f t="shared" si="236"/>
        <v>0.10611458690871214</v>
      </c>
    </row>
    <row r="1425" spans="1:12">
      <c r="A1425" s="4">
        <v>3.9899999999999598</v>
      </c>
      <c r="B1425" s="4">
        <f t="shared" si="229"/>
        <v>3.66999999999996</v>
      </c>
      <c r="C1425" s="6">
        <f t="shared" si="230"/>
        <v>1.5521655674844861</v>
      </c>
      <c r="E1425" s="4">
        <v>3.6699999999920898</v>
      </c>
      <c r="F1425" s="72">
        <f t="shared" si="231"/>
        <v>16.16740088102242</v>
      </c>
      <c r="G1425" s="72">
        <f t="shared" si="232"/>
        <v>8.1529488212300283</v>
      </c>
      <c r="H1425" s="73">
        <f t="shared" si="228"/>
        <v>2.8788518479273481E-4</v>
      </c>
      <c r="I1425" s="73">
        <f t="shared" si="233"/>
        <v>2.8788518479159086E-6</v>
      </c>
      <c r="J1425" s="73">
        <f t="shared" si="234"/>
        <v>2.8310479917048142E-6</v>
      </c>
      <c r="K1425" s="3">
        <f t="shared" si="235"/>
        <v>2.8549499198103614E-6</v>
      </c>
      <c r="L1425" s="79">
        <f t="shared" si="236"/>
        <v>0.10611744185863195</v>
      </c>
    </row>
    <row r="1426" spans="1:12">
      <c r="A1426" s="4">
        <v>3.99999999999996</v>
      </c>
      <c r="B1426" s="4">
        <f t="shared" si="229"/>
        <v>3.6799999999999602</v>
      </c>
      <c r="C1426" s="6">
        <f t="shared" si="230"/>
        <v>1.5475869706670478</v>
      </c>
      <c r="E1426" s="4">
        <v>3.6799999999920501</v>
      </c>
      <c r="F1426" s="72">
        <f t="shared" si="231"/>
        <v>16.211453744458371</v>
      </c>
      <c r="G1426" s="72">
        <f t="shared" si="232"/>
        <v>8.1696934137767325</v>
      </c>
      <c r="H1426" s="73">
        <f t="shared" si="228"/>
        <v>2.8310479917160639E-4</v>
      </c>
      <c r="I1426" s="73">
        <f t="shared" si="233"/>
        <v>2.8310479917046884E-6</v>
      </c>
      <c r="J1426" s="73">
        <f t="shared" si="234"/>
        <v>2.784069079824977E-6</v>
      </c>
      <c r="K1426" s="3">
        <f t="shared" si="235"/>
        <v>2.8075585357648327E-6</v>
      </c>
      <c r="L1426" s="79">
        <f t="shared" si="236"/>
        <v>0.10612024941716772</v>
      </c>
    </row>
    <row r="1427" spans="1:12">
      <c r="A1427" s="4">
        <v>4.0099999999999598</v>
      </c>
      <c r="B1427" s="4">
        <f t="shared" si="229"/>
        <v>3.68999999999996</v>
      </c>
      <c r="C1427" s="6">
        <f t="shared" si="230"/>
        <v>1.5430348693443683</v>
      </c>
      <c r="E1427" s="4">
        <v>3.6899999999920099</v>
      </c>
      <c r="F1427" s="72">
        <f t="shared" si="231"/>
        <v>16.255506607894315</v>
      </c>
      <c r="G1427" s="72">
        <f t="shared" si="232"/>
        <v>8.1864268166523093</v>
      </c>
      <c r="H1427" s="73">
        <f t="shared" si="228"/>
        <v>2.7840690798361638E-4</v>
      </c>
      <c r="I1427" s="73">
        <f t="shared" si="233"/>
        <v>2.7840690798251006E-6</v>
      </c>
      <c r="J1427" s="73">
        <f t="shared" si="234"/>
        <v>2.7379002769497507E-6</v>
      </c>
      <c r="K1427" s="3">
        <f t="shared" si="235"/>
        <v>2.7609846783874257E-6</v>
      </c>
      <c r="L1427" s="79">
        <f t="shared" si="236"/>
        <v>0.1061230104018461</v>
      </c>
    </row>
    <row r="1428" spans="1:12">
      <c r="A1428" s="4">
        <v>4.0199999999999596</v>
      </c>
      <c r="B1428" s="4">
        <f t="shared" si="229"/>
        <v>3.6999999999999598</v>
      </c>
      <c r="C1428" s="6">
        <f t="shared" si="230"/>
        <v>1.5385090399880053</v>
      </c>
      <c r="E1428" s="4">
        <v>3.6999999999919702</v>
      </c>
      <c r="F1428" s="72">
        <f t="shared" si="231"/>
        <v>16.299559471330266</v>
      </c>
      <c r="G1428" s="72">
        <f t="shared" si="232"/>
        <v>8.2031490676283561</v>
      </c>
      <c r="H1428" s="73">
        <f t="shared" si="228"/>
        <v>2.7379002769606305E-4</v>
      </c>
      <c r="I1428" s="73">
        <f t="shared" si="233"/>
        <v>2.7379002769496292E-6</v>
      </c>
      <c r="J1428" s="73">
        <f t="shared" si="234"/>
        <v>2.6925270265796374E-6</v>
      </c>
      <c r="K1428" s="3">
        <f t="shared" si="235"/>
        <v>2.7152136517646331E-6</v>
      </c>
      <c r="L1428" s="79">
        <f t="shared" si="236"/>
        <v>0.10612572561549787</v>
      </c>
    </row>
    <row r="1429" spans="1:12">
      <c r="A1429" s="4">
        <v>4.0299999999999603</v>
      </c>
      <c r="B1429" s="4">
        <f t="shared" si="229"/>
        <v>3.7099999999999604</v>
      </c>
      <c r="C1429" s="6">
        <f t="shared" si="230"/>
        <v>1.534009261498591</v>
      </c>
      <c r="E1429" s="4">
        <v>3.70999999999193</v>
      </c>
      <c r="F1429" s="72">
        <f t="shared" si="231"/>
        <v>16.34361233476621</v>
      </c>
      <c r="G1429" s="72">
        <f t="shared" si="232"/>
        <v>8.2198602042472508</v>
      </c>
      <c r="H1429" s="73">
        <f t="shared" si="228"/>
        <v>2.6925270265904563E-4</v>
      </c>
      <c r="I1429" s="73">
        <f t="shared" si="233"/>
        <v>2.6925270265796374E-6</v>
      </c>
      <c r="J1429" s="73">
        <f t="shared" si="234"/>
        <v>2.6479350455505583E-6</v>
      </c>
      <c r="K1429" s="3">
        <f t="shared" si="235"/>
        <v>2.6702310360650977E-6</v>
      </c>
      <c r="L1429" s="79">
        <f t="shared" si="236"/>
        <v>0.10612839584653393</v>
      </c>
    </row>
    <row r="1430" spans="1:12">
      <c r="A1430" s="4">
        <v>4.0399999999999601</v>
      </c>
      <c r="B1430" s="4">
        <f t="shared" si="229"/>
        <v>3.7199999999999602</v>
      </c>
      <c r="C1430" s="6">
        <f t="shared" si="230"/>
        <v>1.5295353151740136</v>
      </c>
      <c r="E1430" s="4">
        <v>3.7199999999918898</v>
      </c>
      <c r="F1430" s="72">
        <f t="shared" si="231"/>
        <v>16.387665198202157</v>
      </c>
      <c r="G1430" s="72">
        <f t="shared" si="232"/>
        <v>8.236560263824181</v>
      </c>
      <c r="H1430" s="73">
        <f t="shared" si="228"/>
        <v>2.647935045561198E-4</v>
      </c>
      <c r="I1430" s="73">
        <f t="shared" si="233"/>
        <v>2.6479350455506757E-6</v>
      </c>
      <c r="J1430" s="73">
        <f t="shared" si="234"/>
        <v>2.604110318653107E-6</v>
      </c>
      <c r="K1430" s="3">
        <f t="shared" si="235"/>
        <v>2.6260226821018911E-6</v>
      </c>
      <c r="L1430" s="79">
        <f t="shared" si="236"/>
        <v>0.10613102186921602</v>
      </c>
    </row>
    <row r="1431" spans="1:12">
      <c r="A1431" s="4">
        <v>4.0499999999999599</v>
      </c>
      <c r="B1431" s="4">
        <f t="shared" si="229"/>
        <v>3.72999999999996</v>
      </c>
      <c r="C1431" s="6">
        <f t="shared" si="230"/>
        <v>1.5250869846780766</v>
      </c>
      <c r="E1431" s="4">
        <v>3.7299999999918501</v>
      </c>
      <c r="F1431" s="72">
        <f t="shared" si="231"/>
        <v>16.431718061638104</v>
      </c>
      <c r="G1431" s="72">
        <f t="shared" si="232"/>
        <v>8.2532492834491027</v>
      </c>
      <c r="H1431" s="73">
        <f t="shared" si="228"/>
        <v>2.604110318663455E-4</v>
      </c>
      <c r="I1431" s="73">
        <f t="shared" si="233"/>
        <v>2.6041103186529914E-6</v>
      </c>
      <c r="J1431" s="73">
        <f t="shared" si="234"/>
        <v>2.561039093364261E-6</v>
      </c>
      <c r="K1431" s="3">
        <f t="shared" si="235"/>
        <v>2.5825747060086262E-6</v>
      </c>
      <c r="L1431" s="79">
        <f t="shared" si="236"/>
        <v>0.10613360444392203</v>
      </c>
    </row>
    <row r="1432" spans="1:12">
      <c r="A1432" s="4">
        <v>4.0599999999999596</v>
      </c>
      <c r="B1432" s="4">
        <f t="shared" si="229"/>
        <v>3.7399999999999598</v>
      </c>
      <c r="C1432" s="6">
        <f t="shared" si="230"/>
        <v>1.5206640560096369</v>
      </c>
      <c r="E1432" s="4">
        <v>3.7399999999918099</v>
      </c>
      <c r="F1432" s="72">
        <f t="shared" si="231"/>
        <v>16.475770925074052</v>
      </c>
      <c r="G1432" s="72">
        <f t="shared" si="232"/>
        <v>8.2699272999887139</v>
      </c>
      <c r="H1432" s="73">
        <f t="shared" si="228"/>
        <v>2.5610390933745515E-4</v>
      </c>
      <c r="I1432" s="73">
        <f t="shared" si="233"/>
        <v>2.5610390933643745E-6</v>
      </c>
      <c r="J1432" s="73">
        <f t="shared" si="234"/>
        <v>2.5187078746891393E-6</v>
      </c>
      <c r="K1432" s="3">
        <f t="shared" si="235"/>
        <v>2.5398734840267569E-6</v>
      </c>
      <c r="L1432" s="79">
        <f t="shared" si="236"/>
        <v>0.10613614431740606</v>
      </c>
    </row>
    <row r="1433" spans="1:12">
      <c r="A1433" s="4">
        <v>4.0699999999999603</v>
      </c>
      <c r="B1433" s="4">
        <f t="shared" si="229"/>
        <v>3.7499999999999605</v>
      </c>
      <c r="C1433" s="6">
        <f t="shared" si="230"/>
        <v>1.5162663174722097</v>
      </c>
      <c r="E1433" s="4">
        <v>3.7499999999917701</v>
      </c>
      <c r="F1433" s="72">
        <f t="shared" si="231"/>
        <v>16.519823788509999</v>
      </c>
      <c r="G1433" s="72">
        <f t="shared" si="232"/>
        <v>8.2865943500883876</v>
      </c>
      <c r="H1433" s="73">
        <f t="shared" si="228"/>
        <v>2.5187078746991481E-4</v>
      </c>
      <c r="I1433" s="73">
        <f t="shared" si="233"/>
        <v>2.5187078746890275E-6</v>
      </c>
      <c r="J1433" s="73">
        <f t="shared" si="234"/>
        <v>2.4771034201063955E-6</v>
      </c>
      <c r="K1433" s="3">
        <f t="shared" si="235"/>
        <v>2.4979056473977117E-6</v>
      </c>
      <c r="L1433" s="79">
        <f t="shared" si="236"/>
        <v>0.10613864222305346</v>
      </c>
    </row>
    <row r="1434" spans="1:12">
      <c r="A1434" s="4">
        <v>4.0799999999999601</v>
      </c>
      <c r="B1434" s="4">
        <f t="shared" si="229"/>
        <v>3.7599999999999603</v>
      </c>
      <c r="C1434" s="6">
        <f t="shared" si="230"/>
        <v>1.5118935596440324</v>
      </c>
      <c r="E1434" s="4">
        <v>3.75999999999173</v>
      </c>
      <c r="F1434" s="72">
        <f t="shared" si="231"/>
        <v>16.563876651945947</v>
      </c>
      <c r="G1434" s="72">
        <f t="shared" si="232"/>
        <v>8.3032504701740866</v>
      </c>
      <c r="H1434" s="73">
        <f t="shared" si="228"/>
        <v>2.4771034201163489E-4</v>
      </c>
      <c r="I1434" s="73">
        <f t="shared" si="233"/>
        <v>2.4771034201065056E-6</v>
      </c>
      <c r="J1434" s="73">
        <f t="shared" si="234"/>
        <v>2.4362127346213295E-6</v>
      </c>
      <c r="K1434" s="3">
        <f t="shared" si="235"/>
        <v>2.4566580773639175E-6</v>
      </c>
      <c r="L1434" s="79">
        <f t="shared" si="236"/>
        <v>0.10614109888113082</v>
      </c>
    </row>
    <row r="1435" spans="1:12">
      <c r="A1435" s="4">
        <v>4.0899999999999599</v>
      </c>
      <c r="B1435" s="4">
        <f t="shared" si="229"/>
        <v>3.76999999999996</v>
      </c>
      <c r="C1435" s="6">
        <f t="shared" si="230"/>
        <v>1.5075455753485751</v>
      </c>
      <c r="E1435" s="4">
        <v>3.7699999999916902</v>
      </c>
      <c r="F1435" s="72">
        <f t="shared" si="231"/>
        <v>16.607929515381894</v>
      </c>
      <c r="G1435" s="72">
        <f t="shared" si="232"/>
        <v>8.3198956964542514</v>
      </c>
      <c r="H1435" s="73">
        <f t="shared" si="228"/>
        <v>2.4362127346310103E-4</v>
      </c>
      <c r="I1435" s="73">
        <f t="shared" si="233"/>
        <v>2.4362127346212215E-6</v>
      </c>
      <c r="J1435" s="73">
        <f t="shared" si="234"/>
        <v>2.3960230659172945E-6</v>
      </c>
      <c r="K1435" s="3">
        <f t="shared" si="235"/>
        <v>2.416117900269258E-6</v>
      </c>
      <c r="L1435" s="79">
        <f t="shared" si="236"/>
        <v>0.10614351499903109</v>
      </c>
    </row>
    <row r="1436" spans="1:12">
      <c r="A1436" s="4">
        <v>4.0999999999999597</v>
      </c>
      <c r="B1436" s="4">
        <f t="shared" si="229"/>
        <v>3.7799999999999598</v>
      </c>
      <c r="C1436" s="6">
        <f t="shared" si="230"/>
        <v>1.5032221596255027</v>
      </c>
      <c r="E1436" s="4">
        <v>3.77999999999165</v>
      </c>
      <c r="F1436" s="72">
        <f t="shared" si="231"/>
        <v>16.651982378817841</v>
      </c>
      <c r="G1436" s="72">
        <f t="shared" si="232"/>
        <v>8.3365300649216874</v>
      </c>
      <c r="H1436" s="73">
        <f t="shared" si="228"/>
        <v>2.3960230659269221E-4</v>
      </c>
      <c r="I1436" s="73">
        <f t="shared" si="233"/>
        <v>2.3960230659172945E-6</v>
      </c>
      <c r="J1436" s="73">
        <f t="shared" si="234"/>
        <v>2.3565218996103039E-6</v>
      </c>
      <c r="K1436" s="3">
        <f t="shared" si="235"/>
        <v>2.3762724827637992E-6</v>
      </c>
      <c r="L1436" s="79">
        <f t="shared" si="236"/>
        <v>0.10614589127151385</v>
      </c>
    </row>
    <row r="1437" spans="1:12">
      <c r="A1437" s="4">
        <v>4.1099999999999604</v>
      </c>
      <c r="B1437" s="4">
        <f t="shared" si="229"/>
        <v>3.7899999999999605</v>
      </c>
      <c r="C1437" s="6">
        <f t="shared" si="230"/>
        <v>1.4989231097020652</v>
      </c>
      <c r="E1437" s="4">
        <v>3.7899999999916099</v>
      </c>
      <c r="F1437" s="72">
        <f t="shared" si="231"/>
        <v>16.696035242253789</v>
      </c>
      <c r="G1437" s="72">
        <f t="shared" si="232"/>
        <v>8.3531536113554026</v>
      </c>
      <c r="H1437" s="73">
        <f t="shared" si="228"/>
        <v>2.3565218996197729E-4</v>
      </c>
      <c r="I1437" s="73">
        <f t="shared" si="233"/>
        <v>2.3565218996104089E-6</v>
      </c>
      <c r="J1437" s="73">
        <f t="shared" si="234"/>
        <v>2.3176969545984174E-6</v>
      </c>
      <c r="K1437" s="3">
        <f t="shared" si="235"/>
        <v>2.3371094271044134E-6</v>
      </c>
      <c r="L1437" s="79">
        <f t="shared" si="236"/>
        <v>0.10614822838094096</v>
      </c>
    </row>
    <row r="1438" spans="1:12">
      <c r="A1438" s="4">
        <v>4.1199999999999504</v>
      </c>
      <c r="B1438" s="4">
        <f t="shared" si="229"/>
        <v>3.7999999999999505</v>
      </c>
      <c r="C1438" s="6">
        <f t="shared" si="230"/>
        <v>1.494648224964926</v>
      </c>
      <c r="E1438" s="4">
        <v>3.7999999999915701</v>
      </c>
      <c r="F1438" s="72">
        <f t="shared" si="231"/>
        <v>16.740088105689736</v>
      </c>
      <c r="G1438" s="72">
        <f t="shared" si="232"/>
        <v>8.3697663713224397</v>
      </c>
      <c r="H1438" s="73">
        <f t="shared" si="228"/>
        <v>2.3176969546076273E-4</v>
      </c>
      <c r="I1438" s="73">
        <f t="shared" si="233"/>
        <v>2.3176969545983145E-6</v>
      </c>
      <c r="J1438" s="73">
        <f t="shared" si="234"/>
        <v>2.2795361785076676E-6</v>
      </c>
      <c r="K1438" s="3">
        <f t="shared" si="235"/>
        <v>2.298616566552991E-6</v>
      </c>
      <c r="L1438" s="79">
        <f t="shared" si="236"/>
        <v>0.10615052699750752</v>
      </c>
    </row>
    <row r="1439" spans="1:12">
      <c r="A1439" s="4">
        <v>4.1299999999999502</v>
      </c>
      <c r="B1439" s="4">
        <f t="shared" si="229"/>
        <v>3.8099999999999503</v>
      </c>
      <c r="C1439" s="6">
        <f t="shared" si="230"/>
        <v>1.4903973069323855</v>
      </c>
      <c r="E1439" s="4">
        <v>3.8099999999915299</v>
      </c>
      <c r="F1439" s="72">
        <f t="shared" si="231"/>
        <v>16.784140969125684</v>
      </c>
      <c r="G1439" s="72">
        <f t="shared" si="232"/>
        <v>8.3863683801796949</v>
      </c>
      <c r="H1439" s="73">
        <f t="shared" si="228"/>
        <v>2.2795361785168272E-4</v>
      </c>
      <c r="I1439" s="73">
        <f t="shared" si="233"/>
        <v>2.2795361785077688E-6</v>
      </c>
      <c r="J1439" s="73">
        <f t="shared" si="234"/>
        <v>2.2420277432324125E-6</v>
      </c>
      <c r="K1439" s="3">
        <f t="shared" si="235"/>
        <v>2.2607819608700907E-6</v>
      </c>
      <c r="L1439" s="79">
        <f t="shared" si="236"/>
        <v>0.10615278777946839</v>
      </c>
    </row>
    <row r="1440" spans="1:12">
      <c r="A1440" s="4">
        <v>4.1399999999999499</v>
      </c>
      <c r="B1440" s="4">
        <f t="shared" si="229"/>
        <v>3.8199999999999501</v>
      </c>
      <c r="C1440" s="6">
        <f t="shared" si="230"/>
        <v>1.4861701592270655</v>
      </c>
      <c r="E1440" s="4">
        <v>3.8199999999914902</v>
      </c>
      <c r="F1440" s="72">
        <f t="shared" si="231"/>
        <v>16.828193832561631</v>
      </c>
      <c r="G1440" s="72">
        <f t="shared" si="232"/>
        <v>8.4029596730756921</v>
      </c>
      <c r="H1440" s="73">
        <f t="shared" si="228"/>
        <v>2.2420277432413219E-4</v>
      </c>
      <c r="I1440" s="73">
        <f t="shared" si="233"/>
        <v>2.242027743232313E-6</v>
      </c>
      <c r="J1440" s="73">
        <f t="shared" si="234"/>
        <v>2.2051600405644229E-6</v>
      </c>
      <c r="K1440" s="3">
        <f t="shared" si="235"/>
        <v>2.223593891898368E-6</v>
      </c>
      <c r="L1440" s="79">
        <f t="shared" si="236"/>
        <v>0.10615501137336029</v>
      </c>
    </row>
    <row r="1441" spans="1:12">
      <c r="A1441" s="4">
        <v>4.1499999999999497</v>
      </c>
      <c r="B1441" s="4">
        <f t="shared" si="229"/>
        <v>3.8299999999999499</v>
      </c>
      <c r="C1441" s="6">
        <f t="shared" si="230"/>
        <v>1.4819665875489549</v>
      </c>
      <c r="E1441" s="4">
        <v>3.82999999999145</v>
      </c>
      <c r="F1441" s="72">
        <f t="shared" si="231"/>
        <v>16.872246695997578</v>
      </c>
      <c r="G1441" s="72">
        <f t="shared" si="232"/>
        <v>8.4195402849523706</v>
      </c>
      <c r="H1441" s="73">
        <f t="shared" si="228"/>
        <v>2.2051600405732834E-4</v>
      </c>
      <c r="I1441" s="73">
        <f t="shared" si="233"/>
        <v>2.2051600405644229E-6</v>
      </c>
      <c r="J1441" s="73">
        <f t="shared" si="234"/>
        <v>2.168921677914452E-6</v>
      </c>
      <c r="K1441" s="3">
        <f t="shared" si="235"/>
        <v>2.1870408592394372E-6</v>
      </c>
      <c r="L1441" s="79">
        <f t="shared" si="236"/>
        <v>0.10615719841421953</v>
      </c>
    </row>
    <row r="1442" spans="1:12">
      <c r="A1442" s="4">
        <v>4.1599999999999504</v>
      </c>
      <c r="B1442" s="4">
        <f t="shared" si="229"/>
        <v>3.8399999999999506</v>
      </c>
      <c r="C1442" s="6">
        <f t="shared" si="230"/>
        <v>1.4777863996488794</v>
      </c>
      <c r="E1442" s="4">
        <v>3.8399999999914098</v>
      </c>
      <c r="F1442" s="72">
        <f t="shared" si="231"/>
        <v>16.916299559433522</v>
      </c>
      <c r="G1442" s="72">
        <f t="shared" si="232"/>
        <v>8.4361102505468271</v>
      </c>
      <c r="H1442" s="73">
        <f t="shared" si="228"/>
        <v>2.1689216779231671E-4</v>
      </c>
      <c r="I1442" s="73">
        <f t="shared" si="233"/>
        <v>2.1689216779145485E-6</v>
      </c>
      <c r="J1442" s="73">
        <f t="shared" si="234"/>
        <v>2.1333014741187528E-6</v>
      </c>
      <c r="K1442" s="3">
        <f t="shared" si="235"/>
        <v>2.1511115760166507E-6</v>
      </c>
      <c r="L1442" s="79">
        <f t="shared" si="236"/>
        <v>0.10615934952579555</v>
      </c>
    </row>
    <row r="1443" spans="1:12">
      <c r="A1443" s="4">
        <v>4.1699999999999502</v>
      </c>
      <c r="B1443" s="4">
        <f t="shared" si="229"/>
        <v>3.8499999999999504</v>
      </c>
      <c r="C1443" s="6">
        <f t="shared" si="230"/>
        <v>1.4736294053023589</v>
      </c>
      <c r="E1443" s="4">
        <v>3.8499999999913701</v>
      </c>
      <c r="F1443" s="72">
        <f t="shared" si="231"/>
        <v>16.96035242286947</v>
      </c>
      <c r="G1443" s="72">
        <f t="shared" si="232"/>
        <v>8.4526696043930407</v>
      </c>
      <c r="H1443" s="73">
        <f t="shared" si="228"/>
        <v>2.1333014741272297E-4</v>
      </c>
      <c r="I1443" s="73">
        <f t="shared" si="233"/>
        <v>2.1333014741186579E-6</v>
      </c>
      <c r="J1443" s="73">
        <f t="shared" si="234"/>
        <v>2.0982884553321352E-6</v>
      </c>
      <c r="K1443" s="3">
        <f t="shared" si="235"/>
        <v>2.1157949647253966E-6</v>
      </c>
      <c r="L1443" s="79">
        <f t="shared" si="236"/>
        <v>0.10616146532076028</v>
      </c>
    </row>
    <row r="1444" spans="1:12">
      <c r="A1444" s="4">
        <v>4.17999999999995</v>
      </c>
      <c r="B1444" s="4">
        <f t="shared" si="229"/>
        <v>3.8599999999999501</v>
      </c>
      <c r="C1444" s="6">
        <f t="shared" si="230"/>
        <v>1.4694954162838509</v>
      </c>
      <c r="E1444" s="4">
        <v>3.8599999999913299</v>
      </c>
      <c r="F1444" s="72">
        <f t="shared" si="231"/>
        <v>17.004405286305417</v>
      </c>
      <c r="G1444" s="72">
        <f t="shared" si="232"/>
        <v>8.469218380823607</v>
      </c>
      <c r="H1444" s="73">
        <f t="shared" si="228"/>
        <v>2.0982884553405665E-4</v>
      </c>
      <c r="I1444" s="73">
        <f t="shared" si="233"/>
        <v>2.0982884553322284E-6</v>
      </c>
      <c r="J1444" s="73">
        <f t="shared" si="234"/>
        <v>2.0638718510058283E-6</v>
      </c>
      <c r="K1444" s="3">
        <f t="shared" si="235"/>
        <v>2.0810801531690286E-6</v>
      </c>
      <c r="L1444" s="79">
        <f t="shared" si="236"/>
        <v>0.10616354640091344</v>
      </c>
    </row>
    <row r="1445" spans="1:12">
      <c r="A1445" s="4">
        <v>4.1899999999999498</v>
      </c>
      <c r="B1445" s="4">
        <f t="shared" si="229"/>
        <v>3.8699999999999499</v>
      </c>
      <c r="C1445" s="6">
        <f t="shared" si="230"/>
        <v>1.4653842463413764</v>
      </c>
      <c r="E1445" s="4">
        <v>3.8699999999912902</v>
      </c>
      <c r="F1445" s="72">
        <f t="shared" si="231"/>
        <v>17.048458149741364</v>
      </c>
      <c r="G1445" s="72">
        <f t="shared" si="232"/>
        <v>8.4857566139713878</v>
      </c>
      <c r="H1445" s="73">
        <f t="shared" si="228"/>
        <v>2.0638718510140297E-4</v>
      </c>
      <c r="I1445" s="73">
        <f t="shared" si="233"/>
        <v>2.0638718510057369E-6</v>
      </c>
      <c r="J1445" s="73">
        <f t="shared" si="234"/>
        <v>2.0300410899447415E-6</v>
      </c>
      <c r="K1445" s="3">
        <f t="shared" si="235"/>
        <v>2.0469564704752392E-6</v>
      </c>
      <c r="L1445" s="79">
        <f t="shared" si="236"/>
        <v>0.10616559335738392</v>
      </c>
    </row>
    <row r="1446" spans="1:12">
      <c r="A1446" s="4">
        <v>4.1999999999999504</v>
      </c>
      <c r="B1446" s="4">
        <f t="shared" si="229"/>
        <v>3.8799999999999506</v>
      </c>
      <c r="C1446" s="6">
        <f t="shared" si="230"/>
        <v>1.4612957111715172</v>
      </c>
      <c r="E1446" s="4">
        <v>3.87999999999125</v>
      </c>
      <c r="F1446" s="72">
        <f t="shared" si="231"/>
        <v>17.092511013177312</v>
      </c>
      <c r="G1446" s="72">
        <f t="shared" si="232"/>
        <v>8.5022843377712327</v>
      </c>
      <c r="H1446" s="73">
        <f t="shared" si="228"/>
        <v>2.0300410899528983E-4</v>
      </c>
      <c r="I1446" s="73">
        <f t="shared" si="233"/>
        <v>2.0300410899447415E-6</v>
      </c>
      <c r="J1446" s="73">
        <f t="shared" si="234"/>
        <v>1.9967857964478456E-6</v>
      </c>
      <c r="K1446" s="3">
        <f t="shared" si="235"/>
        <v>2.0134134431962938E-6</v>
      </c>
      <c r="L1446" s="79">
        <f t="shared" si="236"/>
        <v>0.10616760677082711</v>
      </c>
    </row>
    <row r="1447" spans="1:12">
      <c r="A1447" s="4">
        <v>4.2099999999999502</v>
      </c>
      <c r="B1447" s="4">
        <f t="shared" si="229"/>
        <v>3.8899999999999504</v>
      </c>
      <c r="C1447" s="6">
        <f t="shared" si="230"/>
        <v>1.4572296283947852</v>
      </c>
      <c r="E1447" s="4">
        <v>3.8899999999912098</v>
      </c>
      <c r="F1447" s="72">
        <f t="shared" si="231"/>
        <v>17.136563876613259</v>
      </c>
      <c r="G1447" s="72">
        <f t="shared" si="232"/>
        <v>8.5188015859616204</v>
      </c>
      <c r="H1447" s="73">
        <f t="shared" si="228"/>
        <v>1.9967857964558688E-4</v>
      </c>
      <c r="I1447" s="73">
        <f t="shared" si="233"/>
        <v>1.9967857964479341E-6</v>
      </c>
      <c r="J1447" s="73">
        <f t="shared" si="234"/>
        <v>1.964095786524721E-6</v>
      </c>
      <c r="K1447" s="3">
        <f t="shared" si="235"/>
        <v>1.9804407914863273E-6</v>
      </c>
      <c r="L1447" s="79">
        <f t="shared" si="236"/>
        <v>0.10616958721161859</v>
      </c>
    </row>
    <row r="1448" spans="1:12">
      <c r="A1448" s="4">
        <v>4.21999999999995</v>
      </c>
      <c r="B1448" s="4">
        <f t="shared" si="229"/>
        <v>3.8999999999999502</v>
      </c>
      <c r="C1448" s="6">
        <f t="shared" si="230"/>
        <v>1.4531858175313481</v>
      </c>
      <c r="E1448" s="4">
        <v>3.8999999999911701</v>
      </c>
      <c r="F1448" s="72">
        <f t="shared" si="231"/>
        <v>17.180616740049206</v>
      </c>
      <c r="G1448" s="72">
        <f t="shared" si="232"/>
        <v>8.5353083920862751</v>
      </c>
      <c r="H1448" s="73">
        <f t="shared" si="228"/>
        <v>1.9640957865325258E-4</v>
      </c>
      <c r="I1448" s="73">
        <f t="shared" si="233"/>
        <v>1.9640957865246337E-6</v>
      </c>
      <c r="J1448" s="73">
        <f t="shared" si="234"/>
        <v>1.9319610641897516E-6</v>
      </c>
      <c r="K1448" s="3">
        <f t="shared" si="235"/>
        <v>1.9480284253571929E-6</v>
      </c>
      <c r="L1448" s="79">
        <f t="shared" si="236"/>
        <v>0.10617153524004395</v>
      </c>
    </row>
    <row r="1449" spans="1:12">
      <c r="A1449" s="4">
        <v>4.2299999999999498</v>
      </c>
      <c r="B1449" s="4">
        <f t="shared" si="229"/>
        <v>3.90999999999995</v>
      </c>
      <c r="C1449" s="6">
        <f t="shared" si="230"/>
        <v>1.4491640999771132</v>
      </c>
      <c r="E1449" s="4">
        <v>3.9099999999911299</v>
      </c>
      <c r="F1449" s="72">
        <f t="shared" si="231"/>
        <v>17.224669603485154</v>
      </c>
      <c r="G1449" s="72">
        <f t="shared" si="232"/>
        <v>8.5518047894958098</v>
      </c>
      <c r="H1449" s="73">
        <f t="shared" si="228"/>
        <v>1.9319610641975143E-4</v>
      </c>
      <c r="I1449" s="73">
        <f t="shared" si="233"/>
        <v>1.9319610641898371E-6</v>
      </c>
      <c r="J1449" s="73">
        <f t="shared" si="234"/>
        <v>1.9003718178323585E-6</v>
      </c>
      <c r="K1449" s="3">
        <f t="shared" si="235"/>
        <v>1.9161664410110979E-6</v>
      </c>
      <c r="L1449" s="79">
        <f t="shared" si="236"/>
        <v>0.10617345140648496</v>
      </c>
    </row>
    <row r="1450" spans="1:12">
      <c r="A1450" s="4">
        <v>4.2399999999999496</v>
      </c>
      <c r="B1450" s="4">
        <f t="shared" si="229"/>
        <v>3.9199999999999497</v>
      </c>
      <c r="C1450" s="6">
        <f t="shared" si="230"/>
        <v>1.4451642989801614</v>
      </c>
      <c r="E1450" s="4">
        <v>3.9199999999910902</v>
      </c>
      <c r="F1450" s="72">
        <f t="shared" si="231"/>
        <v>17.268722466921101</v>
      </c>
      <c r="G1450" s="72">
        <f t="shared" si="232"/>
        <v>8.5682908113493301</v>
      </c>
      <c r="H1450" s="73">
        <f t="shared" si="228"/>
        <v>1.9003718178399101E-4</v>
      </c>
      <c r="I1450" s="73">
        <f t="shared" si="233"/>
        <v>1.9003718178322742E-6</v>
      </c>
      <c r="J1450" s="73">
        <f t="shared" si="234"/>
        <v>1.8693184166586576E-6</v>
      </c>
      <c r="K1450" s="3">
        <f t="shared" si="235"/>
        <v>1.8848451172454659E-6</v>
      </c>
      <c r="L1450" s="79">
        <f t="shared" si="236"/>
        <v>0.10617533625160221</v>
      </c>
    </row>
    <row r="1451" spans="1:12">
      <c r="A1451" s="4">
        <v>4.2499999999999503</v>
      </c>
      <c r="B1451" s="4">
        <f t="shared" si="229"/>
        <v>3.9299999999999504</v>
      </c>
      <c r="C1451" s="6">
        <f t="shared" si="230"/>
        <v>1.4411862396175248</v>
      </c>
      <c r="E1451" s="4">
        <v>3.92999999999105</v>
      </c>
      <c r="F1451" s="72">
        <f t="shared" si="231"/>
        <v>17.312775330357049</v>
      </c>
      <c r="G1451" s="72">
        <f t="shared" si="232"/>
        <v>8.5847664906160048</v>
      </c>
      <c r="H1451" s="73">
        <f t="shared" si="228"/>
        <v>1.8693184166661687E-4</v>
      </c>
      <c r="I1451" s="73">
        <f t="shared" si="233"/>
        <v>1.8693184166586576E-6</v>
      </c>
      <c r="J1451" s="73">
        <f t="shared" si="234"/>
        <v>1.8387914072076071E-6</v>
      </c>
      <c r="K1451" s="3">
        <f t="shared" si="235"/>
        <v>1.8540549119331323E-6</v>
      </c>
      <c r="L1451" s="79">
        <f t="shared" si="236"/>
        <v>0.10617719030651414</v>
      </c>
    </row>
    <row r="1452" spans="1:12">
      <c r="A1452" s="4">
        <v>4.25999999999995</v>
      </c>
      <c r="B1452" s="4">
        <f t="shared" si="229"/>
        <v>3.9399999999999502</v>
      </c>
      <c r="C1452" s="6">
        <f t="shared" si="230"/>
        <v>1.4372297487723025</v>
      </c>
      <c r="E1452" s="4">
        <v>3.9399999999910098</v>
      </c>
      <c r="F1452" s="72">
        <f t="shared" si="231"/>
        <v>17.356828193792992</v>
      </c>
      <c r="G1452" s="72">
        <f t="shared" si="232"/>
        <v>8.6012318600766502</v>
      </c>
      <c r="H1452" s="73">
        <f t="shared" si="228"/>
        <v>1.8387914072149955E-4</v>
      </c>
      <c r="I1452" s="73">
        <f t="shared" si="233"/>
        <v>1.8387914072076886E-6</v>
      </c>
      <c r="J1452" s="73">
        <f t="shared" si="234"/>
        <v>1.8087815099355516E-6</v>
      </c>
      <c r="K1452" s="3">
        <f t="shared" si="235"/>
        <v>1.8237864585716202E-6</v>
      </c>
      <c r="L1452" s="79">
        <f t="shared" si="236"/>
        <v>0.10617901409297271</v>
      </c>
    </row>
    <row r="1453" spans="1:12">
      <c r="A1453" s="4">
        <v>4.2699999999999498</v>
      </c>
      <c r="B1453" s="4">
        <f t="shared" si="229"/>
        <v>3.94999999999995</v>
      </c>
      <c r="C1453" s="6">
        <f t="shared" si="230"/>
        <v>1.4332946551111068</v>
      </c>
      <c r="E1453" s="4">
        <v>3.9499999999909701</v>
      </c>
      <c r="F1453" s="72">
        <f t="shared" si="231"/>
        <v>17.400881057228943</v>
      </c>
      <c r="G1453" s="72">
        <f t="shared" si="232"/>
        <v>8.6176869523252577</v>
      </c>
      <c r="H1453" s="73">
        <f t="shared" si="228"/>
        <v>1.8087815099427393E-4</v>
      </c>
      <c r="I1453" s="73">
        <f t="shared" si="233"/>
        <v>1.8087815099354713E-6</v>
      </c>
      <c r="J1453" s="73">
        <f t="shared" si="234"/>
        <v>1.7792796158704855E-6</v>
      </c>
      <c r="K1453" s="3">
        <f t="shared" si="235"/>
        <v>1.7940305629029784E-6</v>
      </c>
      <c r="L1453" s="79">
        <f t="shared" si="236"/>
        <v>0.10618080812353561</v>
      </c>
    </row>
    <row r="1454" spans="1:12">
      <c r="A1454" s="4">
        <v>4.2799999999999496</v>
      </c>
      <c r="B1454" s="4">
        <f t="shared" si="229"/>
        <v>3.9599999999999498</v>
      </c>
      <c r="C1454" s="6">
        <f t="shared" si="230"/>
        <v>1.42938078906184</v>
      </c>
      <c r="E1454" s="4">
        <v>3.9599999999909299</v>
      </c>
      <c r="F1454" s="72">
        <f t="shared" si="231"/>
        <v>17.444933920664887</v>
      </c>
      <c r="G1454" s="72">
        <f t="shared" si="232"/>
        <v>8.6341317997705609</v>
      </c>
      <c r="H1454" s="73">
        <f t="shared" si="228"/>
        <v>1.779279615877635E-4</v>
      </c>
      <c r="I1454" s="73">
        <f t="shared" si="233"/>
        <v>1.7792796158705647E-6</v>
      </c>
      <c r="J1454" s="73">
        <f t="shared" si="234"/>
        <v>1.7502767833346792E-6</v>
      </c>
      <c r="K1454" s="3">
        <f t="shared" si="235"/>
        <v>1.7647781996026218E-6</v>
      </c>
      <c r="L1454" s="79">
        <f t="shared" si="236"/>
        <v>0.10618257290173522</v>
      </c>
    </row>
    <row r="1455" spans="1:12">
      <c r="A1455" s="4">
        <v>4.2899999999999503</v>
      </c>
      <c r="B1455" s="4">
        <f t="shared" si="229"/>
        <v>3.9699999999999505</v>
      </c>
      <c r="C1455" s="6">
        <f t="shared" si="230"/>
        <v>1.4254879827917915</v>
      </c>
      <c r="E1455" s="4">
        <v>3.9699999999908901</v>
      </c>
      <c r="F1455" s="72">
        <f t="shared" si="231"/>
        <v>17.488986784100838</v>
      </c>
      <c r="G1455" s="72">
        <f t="shared" si="232"/>
        <v>8.6505664346375308</v>
      </c>
      <c r="H1455" s="73">
        <f t="shared" si="228"/>
        <v>1.7502767833416343E-4</v>
      </c>
      <c r="I1455" s="73">
        <f t="shared" si="233"/>
        <v>1.7502767833346015E-6</v>
      </c>
      <c r="J1455" s="73">
        <f t="shared" si="234"/>
        <v>1.721764234731341E-6</v>
      </c>
      <c r="K1455" s="3">
        <f t="shared" si="235"/>
        <v>1.7360205090329713E-6</v>
      </c>
      <c r="L1455" s="79">
        <f t="shared" si="236"/>
        <v>0.10618430892224424</v>
      </c>
    </row>
    <row r="1456" spans="1:12">
      <c r="A1456" s="4">
        <v>4.2999999999999501</v>
      </c>
      <c r="B1456" s="4">
        <f t="shared" si="229"/>
        <v>3.9799999999999502</v>
      </c>
      <c r="C1456" s="6">
        <f t="shared" si="230"/>
        <v>1.4216160701860512</v>
      </c>
      <c r="E1456" s="4">
        <v>3.97999999999085</v>
      </c>
      <c r="F1456" s="72">
        <f t="shared" si="231"/>
        <v>17.533039647536782</v>
      </c>
      <c r="G1456" s="72">
        <f t="shared" si="232"/>
        <v>8.6669908889688738</v>
      </c>
      <c r="H1456" s="73">
        <f t="shared" si="228"/>
        <v>1.7217642347382592E-4</v>
      </c>
      <c r="I1456" s="73">
        <f t="shared" si="233"/>
        <v>1.721764234731341E-6</v>
      </c>
      <c r="J1456" s="73">
        <f t="shared" si="234"/>
        <v>1.6937333533982397E-6</v>
      </c>
      <c r="K1456" s="3">
        <f t="shared" si="235"/>
        <v>1.7077487940647903E-6</v>
      </c>
      <c r="L1456" s="79">
        <f t="shared" si="236"/>
        <v>0.1061860166710383</v>
      </c>
    </row>
    <row r="1457" spans="1:12">
      <c r="A1457" s="4">
        <v>4.3099999999999499</v>
      </c>
      <c r="B1457" s="4">
        <f t="shared" si="229"/>
        <v>3.98999999999995</v>
      </c>
      <c r="C1457" s="6">
        <f t="shared" si="230"/>
        <v>1.417764886826234</v>
      </c>
      <c r="E1457" s="4">
        <v>3.9899999999908098</v>
      </c>
      <c r="F1457" s="72">
        <f t="shared" si="231"/>
        <v>17.577092510972729</v>
      </c>
      <c r="G1457" s="72">
        <f t="shared" si="232"/>
        <v>8.68340519462655</v>
      </c>
      <c r="H1457" s="73">
        <f t="shared" si="228"/>
        <v>1.6937333534050453E-4</v>
      </c>
      <c r="I1457" s="73">
        <f t="shared" si="233"/>
        <v>1.6937333533983149E-6</v>
      </c>
      <c r="J1457" s="73">
        <f t="shared" si="234"/>
        <v>1.6661756805228062E-6</v>
      </c>
      <c r="K1457" s="3">
        <f t="shared" si="235"/>
        <v>1.6799545169605605E-6</v>
      </c>
      <c r="L1457" s="79">
        <f t="shared" si="236"/>
        <v>0.10618769662555526</v>
      </c>
    </row>
    <row r="1458" spans="1:12">
      <c r="A1458" s="4">
        <v>4.3199999999999497</v>
      </c>
      <c r="B1458" s="4">
        <f t="shared" si="229"/>
        <v>3.9999999999999498</v>
      </c>
      <c r="C1458" s="6">
        <f t="shared" si="230"/>
        <v>1.4139342699695105</v>
      </c>
      <c r="E1458" s="4">
        <v>3.99999999999077</v>
      </c>
      <c r="F1458" s="72">
        <f t="shared" si="231"/>
        <v>17.621145374408677</v>
      </c>
      <c r="G1458" s="72">
        <f t="shared" si="232"/>
        <v>8.6998093832931893</v>
      </c>
      <c r="H1458" s="73">
        <f t="shared" si="228"/>
        <v>1.6661756805294272E-4</v>
      </c>
      <c r="I1458" s="73">
        <f t="shared" si="233"/>
        <v>1.6661756805227323E-6</v>
      </c>
      <c r="J1458" s="73">
        <f t="shared" si="234"/>
        <v>1.6390829121197787E-6</v>
      </c>
      <c r="K1458" s="3">
        <f t="shared" si="235"/>
        <v>1.6526292963212555E-6</v>
      </c>
      <c r="L1458" s="79">
        <f t="shared" si="236"/>
        <v>0.10618934925485159</v>
      </c>
    </row>
    <row r="1459" spans="1:12">
      <c r="A1459" s="4">
        <v>4.3299999999999503</v>
      </c>
      <c r="B1459" s="4">
        <f t="shared" si="229"/>
        <v>4.00999999999995</v>
      </c>
      <c r="C1459" s="6">
        <f t="shared" si="230"/>
        <v>1.4101240585279398</v>
      </c>
      <c r="E1459" s="4">
        <v>4.0099999999907299</v>
      </c>
      <c r="F1459" s="72">
        <f t="shared" si="231"/>
        <v>17.665198237844624</v>
      </c>
      <c r="G1459" s="72">
        <f t="shared" si="232"/>
        <v>8.7162034864736135</v>
      </c>
      <c r="H1459" s="73">
        <f t="shared" si="228"/>
        <v>1.6390829121263646E-4</v>
      </c>
      <c r="I1459" s="73">
        <f t="shared" si="233"/>
        <v>1.6390829121197787E-6</v>
      </c>
      <c r="J1459" s="73">
        <f t="shared" si="234"/>
        <v>1.6124468960703612E-6</v>
      </c>
      <c r="K1459" s="3">
        <f t="shared" si="235"/>
        <v>1.62576490409507E-6</v>
      </c>
      <c r="L1459" s="79">
        <f t="shared" si="236"/>
        <v>0.10619097501975568</v>
      </c>
    </row>
    <row r="1460" spans="1:12">
      <c r="A1460" s="4">
        <v>4.3399999999999501</v>
      </c>
      <c r="B1460" s="4">
        <f t="shared" si="229"/>
        <v>4.0199999999999498</v>
      </c>
      <c r="C1460" s="6">
        <f t="shared" si="230"/>
        <v>1.4063340930480994</v>
      </c>
      <c r="E1460" s="4">
        <v>4.0199999999906897</v>
      </c>
      <c r="F1460" s="72">
        <f t="shared" si="231"/>
        <v>17.709251101280572</v>
      </c>
      <c r="G1460" s="72">
        <f t="shared" si="232"/>
        <v>8.7325875354962097</v>
      </c>
      <c r="H1460" s="73">
        <f t="shared" si="228"/>
        <v>1.6124468960768403E-4</v>
      </c>
      <c r="I1460" s="73">
        <f t="shared" si="233"/>
        <v>1.6124468960705046E-6</v>
      </c>
      <c r="J1460" s="73">
        <f t="shared" si="234"/>
        <v>1.5862596292192949E-6</v>
      </c>
      <c r="K1460" s="3">
        <f t="shared" si="235"/>
        <v>1.5993532626448997E-6</v>
      </c>
      <c r="L1460" s="79">
        <f t="shared" si="236"/>
        <v>0.10619257437301832</v>
      </c>
    </row>
    <row r="1461" spans="1:12">
      <c r="A1461" s="4">
        <v>4.3499999999999499</v>
      </c>
      <c r="B1461" s="4">
        <f t="shared" si="229"/>
        <v>4.0299999999999496</v>
      </c>
      <c r="C1461" s="6">
        <f t="shared" si="230"/>
        <v>1.4025642156910028</v>
      </c>
      <c r="E1461" s="4">
        <v>4.0299999999906504</v>
      </c>
      <c r="F1461" s="72">
        <f t="shared" si="231"/>
        <v>17.753303964716523</v>
      </c>
      <c r="G1461" s="72">
        <f t="shared" si="232"/>
        <v>8.7489615615144025</v>
      </c>
      <c r="H1461" s="73">
        <f t="shared" si="228"/>
        <v>1.5862596292255278E-4</v>
      </c>
      <c r="I1461" s="73">
        <f t="shared" si="233"/>
        <v>1.586259629219154E-6</v>
      </c>
      <c r="J1461" s="73">
        <f t="shared" si="234"/>
        <v>1.5605132545304304E-6</v>
      </c>
      <c r="K1461" s="3">
        <f t="shared" si="235"/>
        <v>1.5733864418747922E-6</v>
      </c>
      <c r="L1461" s="79">
        <f t="shared" si="236"/>
        <v>0.10619414775946019</v>
      </c>
    </row>
    <row r="1462" spans="1:12">
      <c r="A1462" s="4">
        <v>4.3599999999999497</v>
      </c>
      <c r="B1462" s="4">
        <f t="shared" si="229"/>
        <v>4.0399999999999494</v>
      </c>
      <c r="C1462" s="6">
        <f t="shared" si="230"/>
        <v>1.3988142702123076</v>
      </c>
      <c r="E1462" s="4">
        <v>4.0399999999906102</v>
      </c>
      <c r="F1462" s="72">
        <f t="shared" si="231"/>
        <v>17.797356828152466</v>
      </c>
      <c r="G1462" s="72">
        <f t="shared" si="232"/>
        <v>8.7653255955080365</v>
      </c>
      <c r="H1462" s="73">
        <f t="shared" si="228"/>
        <v>1.5605132545367008E-4</v>
      </c>
      <c r="I1462" s="73">
        <f t="shared" si="233"/>
        <v>1.5605132545304304E-6</v>
      </c>
      <c r="J1462" s="73">
        <f t="shared" si="234"/>
        <v>1.5352000583008061E-6</v>
      </c>
      <c r="K1462" s="3">
        <f t="shared" si="235"/>
        <v>1.5478566564156182E-6</v>
      </c>
      <c r="L1462" s="79">
        <f t="shared" si="236"/>
        <v>0.10619569561611661</v>
      </c>
    </row>
    <row r="1463" spans="1:12">
      <c r="A1463" s="4">
        <v>4.3699999999999504</v>
      </c>
      <c r="B1463" s="4">
        <f t="shared" si="229"/>
        <v>4.0499999999999501</v>
      </c>
      <c r="C1463" s="6">
        <f t="shared" si="230"/>
        <v>1.3950841019428051</v>
      </c>
      <c r="E1463" s="4">
        <v>4.04999999999057</v>
      </c>
      <c r="F1463" s="72">
        <f t="shared" si="231"/>
        <v>17.841409691588414</v>
      </c>
      <c r="G1463" s="72">
        <f t="shared" si="232"/>
        <v>8.7816796682847791</v>
      </c>
      <c r="H1463" s="73">
        <f t="shared" si="228"/>
        <v>1.5352000583069748E-4</v>
      </c>
      <c r="I1463" s="73">
        <f t="shared" si="233"/>
        <v>1.5352000583008061E-6</v>
      </c>
      <c r="J1463" s="73">
        <f t="shared" si="234"/>
        <v>1.5103124674276798E-6</v>
      </c>
      <c r="K1463" s="3">
        <f t="shared" si="235"/>
        <v>1.522756262864243E-6</v>
      </c>
      <c r="L1463" s="79">
        <f t="shared" si="236"/>
        <v>0.10619721837237947</v>
      </c>
    </row>
    <row r="1464" spans="1:12">
      <c r="A1464" s="4">
        <v>4.3799999999999502</v>
      </c>
      <c r="B1464" s="4">
        <f t="shared" si="229"/>
        <v>4.0599999999999499</v>
      </c>
      <c r="C1464" s="6">
        <f t="shared" si="230"/>
        <v>1.3913735577691875</v>
      </c>
      <c r="E1464" s="4">
        <v>4.0599999999905299</v>
      </c>
      <c r="F1464" s="72">
        <f t="shared" si="231"/>
        <v>17.885462555024361</v>
      </c>
      <c r="G1464" s="72">
        <f t="shared" si="232"/>
        <v>8.7980238104815083</v>
      </c>
      <c r="H1464" s="73">
        <f t="shared" si="228"/>
        <v>1.5103124674337485E-4</v>
      </c>
      <c r="I1464" s="73">
        <f t="shared" si="233"/>
        <v>1.5103124674276798E-6</v>
      </c>
      <c r="J1464" s="73">
        <f t="shared" si="234"/>
        <v>1.4858430467322535E-6</v>
      </c>
      <c r="K1464" s="3">
        <f t="shared" si="235"/>
        <v>1.4980777570799667E-6</v>
      </c>
      <c r="L1464" s="79">
        <f t="shared" si="236"/>
        <v>0.10619871645013655</v>
      </c>
    </row>
    <row r="1465" spans="1:12">
      <c r="A1465" s="4">
        <v>4.3899999999999499</v>
      </c>
      <c r="B1465" s="4">
        <f t="shared" si="229"/>
        <v>4.0699999999999497</v>
      </c>
      <c r="C1465" s="6">
        <f t="shared" si="230"/>
        <v>1.3876824861150843</v>
      </c>
      <c r="E1465" s="4">
        <v>4.0699999999904897</v>
      </c>
      <c r="F1465" s="72">
        <f t="shared" si="231"/>
        <v>17.929515418460305</v>
      </c>
      <c r="G1465" s="72">
        <f t="shared" si="232"/>
        <v>8.8143580525656517</v>
      </c>
      <c r="H1465" s="73">
        <f t="shared" si="228"/>
        <v>1.4858430467382238E-4</v>
      </c>
      <c r="I1465" s="73">
        <f t="shared" si="233"/>
        <v>1.4858430467323855E-6</v>
      </c>
      <c r="J1465" s="73">
        <f t="shared" si="234"/>
        <v>1.4617844963359705E-6</v>
      </c>
      <c r="K1465" s="3">
        <f t="shared" si="235"/>
        <v>1.473813771534178E-6</v>
      </c>
      <c r="L1465" s="79">
        <f t="shared" si="236"/>
        <v>0.10620019026390809</v>
      </c>
    </row>
    <row r="1466" spans="1:12">
      <c r="A1466" s="4">
        <v>4.3999999999999497</v>
      </c>
      <c r="B1466" s="4">
        <f t="shared" si="229"/>
        <v>4.0799999999999494</v>
      </c>
      <c r="C1466" s="6">
        <f t="shared" si="230"/>
        <v>1.3840107369223749</v>
      </c>
      <c r="E1466" s="4">
        <v>4.0799999999904504</v>
      </c>
      <c r="F1466" s="72">
        <f t="shared" si="231"/>
        <v>17.973568281896256</v>
      </c>
      <c r="G1466" s="72">
        <f t="shared" si="232"/>
        <v>8.8306824248365743</v>
      </c>
      <c r="H1466" s="73">
        <f t="shared" si="228"/>
        <v>1.4617844963417143E-4</v>
      </c>
      <c r="I1466" s="73">
        <f t="shared" si="233"/>
        <v>1.4617844963358407E-6</v>
      </c>
      <c r="J1466" s="73">
        <f t="shared" si="234"/>
        <v>1.4381296490885485E-6</v>
      </c>
      <c r="K1466" s="3">
        <f t="shared" si="235"/>
        <v>1.4499570727121946E-6</v>
      </c>
      <c r="L1466" s="79">
        <f t="shared" si="236"/>
        <v>0.1062016402209808</v>
      </c>
    </row>
    <row r="1467" spans="1:12">
      <c r="A1467" s="4">
        <v>4.4099999999999504</v>
      </c>
      <c r="B1467" s="4">
        <f t="shared" si="229"/>
        <v>4.0899999999999501</v>
      </c>
      <c r="C1467" s="6">
        <f t="shared" si="230"/>
        <v>1.380358161632758</v>
      </c>
      <c r="E1467" s="4">
        <v>4.0899999999904102</v>
      </c>
      <c r="F1467" s="72">
        <f t="shared" si="231"/>
        <v>18.017621145332203</v>
      </c>
      <c r="G1467" s="72">
        <f t="shared" si="232"/>
        <v>8.8469969574268816</v>
      </c>
      <c r="H1467" s="73">
        <f t="shared" si="228"/>
        <v>1.4381296490943271E-4</v>
      </c>
      <c r="I1467" s="73">
        <f t="shared" si="233"/>
        <v>1.4381296490885485E-6</v>
      </c>
      <c r="J1467" s="73">
        <f t="shared" si="234"/>
        <v>1.4148714680490485E-6</v>
      </c>
      <c r="K1467" s="3">
        <f t="shared" si="235"/>
        <v>1.4265005585687986E-6</v>
      </c>
      <c r="L1467" s="79">
        <f t="shared" si="236"/>
        <v>0.10620306672153937</v>
      </c>
    </row>
    <row r="1468" spans="1:12">
      <c r="A1468" s="4">
        <v>4.4199999999999502</v>
      </c>
      <c r="B1468" s="4">
        <f t="shared" si="229"/>
        <v>4.0999999999999499</v>
      </c>
      <c r="C1468" s="6">
        <f t="shared" si="230"/>
        <v>1.3767246131695883</v>
      </c>
      <c r="E1468" s="4">
        <v>4.09999999999037</v>
      </c>
      <c r="F1468" s="72">
        <f t="shared" si="231"/>
        <v>18.061674008768151</v>
      </c>
      <c r="G1468" s="72">
        <f t="shared" si="232"/>
        <v>8.8633016803037652</v>
      </c>
      <c r="H1468" s="73">
        <f t="shared" ref="H1468:H1530" si="237">EXP(-G1468)</f>
        <v>1.4148714680547336E-4</v>
      </c>
      <c r="I1468" s="73">
        <f t="shared" si="233"/>
        <v>1.4148714680490485E-6</v>
      </c>
      <c r="J1468" s="73">
        <f t="shared" si="234"/>
        <v>1.3920030440145018E-6</v>
      </c>
      <c r="K1468" s="3">
        <f t="shared" si="235"/>
        <v>1.4034372560317752E-6</v>
      </c>
      <c r="L1468" s="79">
        <f t="shared" si="236"/>
        <v>0.1062044701587954</v>
      </c>
    </row>
    <row r="1469" spans="1:12">
      <c r="A1469" s="4">
        <v>4.42999999999995</v>
      </c>
      <c r="B1469" s="4">
        <f t="shared" si="229"/>
        <v>4.1099999999999497</v>
      </c>
      <c r="C1469" s="6">
        <f t="shared" si="230"/>
        <v>1.3731099459199612</v>
      </c>
      <c r="E1469" s="4">
        <v>4.1099999999903298</v>
      </c>
      <c r="F1469" s="72">
        <f t="shared" si="231"/>
        <v>18.105726872204094</v>
      </c>
      <c r="G1469" s="72">
        <f t="shared" si="232"/>
        <v>8.8795966232703005</v>
      </c>
      <c r="H1469" s="73">
        <f t="shared" si="237"/>
        <v>1.3920030440200951E-4</v>
      </c>
      <c r="I1469" s="73">
        <f t="shared" si="233"/>
        <v>1.3920030440145018E-6</v>
      </c>
      <c r="J1469" s="73">
        <f t="shared" si="234"/>
        <v>1.36951759309952E-6</v>
      </c>
      <c r="K1469" s="3">
        <f t="shared" si="235"/>
        <v>1.3807603185570108E-6</v>
      </c>
      <c r="L1469" s="79">
        <f t="shared" si="236"/>
        <v>0.10620585091911396</v>
      </c>
    </row>
    <row r="1470" spans="1:12">
      <c r="A1470" s="4">
        <v>4.4399999999999498</v>
      </c>
      <c r="B1470" s="4">
        <f t="shared" si="229"/>
        <v>4.1199999999999495</v>
      </c>
      <c r="C1470" s="6">
        <f t="shared" si="230"/>
        <v>1.3695140157170569</v>
      </c>
      <c r="E1470" s="4">
        <v>4.1199999999902897</v>
      </c>
      <c r="F1470" s="72">
        <f t="shared" si="231"/>
        <v>18.149779735640042</v>
      </c>
      <c r="G1470" s="72">
        <f t="shared" si="232"/>
        <v>8.8958818159667459</v>
      </c>
      <c r="H1470" s="73">
        <f t="shared" si="237"/>
        <v>1.3695175931050229E-4</v>
      </c>
      <c r="I1470" s="73">
        <f t="shared" si="233"/>
        <v>1.3695175930996417E-6</v>
      </c>
      <c r="J1470" s="73">
        <f t="shared" si="234"/>
        <v>1.3474084543632844E-6</v>
      </c>
      <c r="K1470" s="3">
        <f t="shared" si="235"/>
        <v>1.3584630237314629E-6</v>
      </c>
      <c r="L1470" s="79">
        <f t="shared" si="236"/>
        <v>0.10620720938213769</v>
      </c>
    </row>
    <row r="1471" spans="1:12">
      <c r="A1471" s="4">
        <v>4.4499999999999504</v>
      </c>
      <c r="B1471" s="4">
        <f t="shared" si="229"/>
        <v>4.1299999999999502</v>
      </c>
      <c r="C1471" s="6">
        <f t="shared" si="230"/>
        <v>1.365936679822727</v>
      </c>
      <c r="E1471" s="4">
        <v>4.1299999999902504</v>
      </c>
      <c r="F1471" s="72">
        <f t="shared" si="231"/>
        <v>18.193832599075993</v>
      </c>
      <c r="G1471" s="72">
        <f t="shared" si="232"/>
        <v>8.9121572878718265</v>
      </c>
      <c r="H1471" s="73">
        <f t="shared" si="237"/>
        <v>1.3474084543685786E-4</v>
      </c>
      <c r="I1471" s="73">
        <f t="shared" si="233"/>
        <v>1.3474084543631645E-6</v>
      </c>
      <c r="J1471" s="73">
        <f t="shared" si="234"/>
        <v>1.3256690874829924E-6</v>
      </c>
      <c r="K1471" s="3">
        <f t="shared" si="235"/>
        <v>1.3365387709230784E-6</v>
      </c>
      <c r="L1471" s="79">
        <f t="shared" si="236"/>
        <v>0.10620854592090861</v>
      </c>
    </row>
    <row r="1472" spans="1:12">
      <c r="A1472" s="4">
        <v>4.4599999999999502</v>
      </c>
      <c r="B1472" s="4">
        <f t="shared" si="229"/>
        <v>4.1399999999999499</v>
      </c>
      <c r="C1472" s="6">
        <f t="shared" si="230"/>
        <v>1.3623777969103299</v>
      </c>
      <c r="E1472" s="4">
        <v>4.1399999999902102</v>
      </c>
      <c r="F1472" s="72">
        <f t="shared" si="231"/>
        <v>18.23788546251194</v>
      </c>
      <c r="G1472" s="72">
        <f t="shared" si="232"/>
        <v>8.9284230683039976</v>
      </c>
      <c r="H1472" s="73">
        <f t="shared" si="237"/>
        <v>1.3256690874883191E-4</v>
      </c>
      <c r="I1472" s="73">
        <f t="shared" si="233"/>
        <v>1.3256690874829924E-6</v>
      </c>
      <c r="J1472" s="73">
        <f t="shared" si="234"/>
        <v>1.3042930704751444E-6</v>
      </c>
      <c r="K1472" s="3">
        <f t="shared" si="235"/>
        <v>1.3149810789790683E-6</v>
      </c>
      <c r="L1472" s="79">
        <f t="shared" si="236"/>
        <v>0.1062098609019876</v>
      </c>
    </row>
    <row r="1473" spans="1:12">
      <c r="A1473" s="4">
        <v>4.46999999999995</v>
      </c>
      <c r="B1473" s="4">
        <f t="shared" si="229"/>
        <v>4.1499999999999497</v>
      </c>
      <c r="C1473" s="6">
        <f t="shared" si="230"/>
        <v>1.3588372270478002</v>
      </c>
      <c r="E1473" s="4">
        <v>4.14999999999017</v>
      </c>
      <c r="F1473" s="72">
        <f t="shared" si="231"/>
        <v>18.281938325947884</v>
      </c>
      <c r="G1473" s="72">
        <f t="shared" si="232"/>
        <v>8.9446791864227038</v>
      </c>
      <c r="H1473" s="73">
        <f t="shared" si="237"/>
        <v>1.3042930704803852E-4</v>
      </c>
      <c r="I1473" s="73">
        <f t="shared" si="233"/>
        <v>1.3042930704751444E-6</v>
      </c>
      <c r="J1473" s="73">
        <f t="shared" si="234"/>
        <v>1.2832740974595205E-6</v>
      </c>
      <c r="K1473" s="3">
        <f t="shared" si="235"/>
        <v>1.2937835839673324E-6</v>
      </c>
      <c r="L1473" s="79">
        <f t="shared" si="236"/>
        <v>0.10621115468557156</v>
      </c>
    </row>
    <row r="1474" spans="1:12">
      <c r="A1474" s="4">
        <v>4.4799999999999498</v>
      </c>
      <c r="B1474" s="4">
        <f t="shared" si="229"/>
        <v>4.1599999999999495</v>
      </c>
      <c r="C1474" s="6">
        <f t="shared" si="230"/>
        <v>1.3553148316809598</v>
      </c>
      <c r="E1474" s="4">
        <v>4.1599999999901298</v>
      </c>
      <c r="F1474" s="72">
        <f t="shared" si="231"/>
        <v>18.325991189383831</v>
      </c>
      <c r="G1474" s="72">
        <f t="shared" si="232"/>
        <v>8.9609256712296368</v>
      </c>
      <c r="H1474" s="73">
        <f t="shared" si="237"/>
        <v>1.2832740974646768E-4</v>
      </c>
      <c r="I1474" s="73">
        <f t="shared" si="233"/>
        <v>1.2832740974595205E-6</v>
      </c>
      <c r="J1474" s="73">
        <f t="shared" si="234"/>
        <v>1.2626059764691733E-6</v>
      </c>
      <c r="K1474" s="3">
        <f t="shared" si="235"/>
        <v>1.2729400369643469E-6</v>
      </c>
      <c r="L1474" s="79">
        <f t="shared" si="236"/>
        <v>0.10621242762560852</v>
      </c>
    </row>
    <row r="1475" spans="1:12">
      <c r="A1475" s="4">
        <v>4.4899999999999496</v>
      </c>
      <c r="B1475" s="4">
        <f t="shared" si="229"/>
        <v>4.1699999999999493</v>
      </c>
      <c r="C1475" s="6">
        <f t="shared" si="230"/>
        <v>1.3518104736170591</v>
      </c>
      <c r="E1475" s="4">
        <v>4.1699999999900896</v>
      </c>
      <c r="F1475" s="72">
        <f t="shared" si="231"/>
        <v>18.370044052819779</v>
      </c>
      <c r="G1475" s="72">
        <f t="shared" si="232"/>
        <v>8.977162551569938</v>
      </c>
      <c r="H1475" s="73">
        <f t="shared" si="237"/>
        <v>1.2626059764742466E-4</v>
      </c>
      <c r="I1475" s="73">
        <f t="shared" si="233"/>
        <v>1.2626059764692855E-6</v>
      </c>
      <c r="J1475" s="73">
        <f t="shared" si="234"/>
        <v>1.2422826273029834E-6</v>
      </c>
      <c r="K1475" s="3">
        <f t="shared" si="235"/>
        <v>1.2524443018861345E-6</v>
      </c>
      <c r="L1475" s="79">
        <f t="shared" si="236"/>
        <v>0.1062136800699104</v>
      </c>
    </row>
    <row r="1476" spans="1:12">
      <c r="A1476" s="4">
        <v>4.4999999999999503</v>
      </c>
      <c r="B1476" s="4">
        <f t="shared" si="229"/>
        <v>4.17999999999995</v>
      </c>
      <c r="C1476" s="6">
        <f t="shared" si="230"/>
        <v>1.3483240170085471</v>
      </c>
      <c r="E1476" s="4">
        <v>4.1799999999900503</v>
      </c>
      <c r="F1476" s="72">
        <f t="shared" si="231"/>
        <v>18.414096916255726</v>
      </c>
      <c r="G1476" s="72">
        <f t="shared" si="232"/>
        <v>8.9933898561334473</v>
      </c>
      <c r="H1476" s="73">
        <f t="shared" si="237"/>
        <v>1.2422826273078647E-4</v>
      </c>
      <c r="I1476" s="73">
        <f t="shared" si="233"/>
        <v>1.2422826273028731E-6</v>
      </c>
      <c r="J1476" s="73">
        <f t="shared" si="234"/>
        <v>1.2222980794201157E-6</v>
      </c>
      <c r="K1476" s="3">
        <f t="shared" si="235"/>
        <v>1.2322903533614943E-6</v>
      </c>
      <c r="L1476" s="79">
        <f t="shared" si="236"/>
        <v>0.10621491236026376</v>
      </c>
    </row>
    <row r="1477" spans="1:12">
      <c r="A1477" s="4">
        <v>4.50999999999995</v>
      </c>
      <c r="B1477" s="4">
        <f t="shared" si="229"/>
        <v>4.1899999999999498</v>
      </c>
      <c r="C1477" s="6">
        <f t="shared" si="230"/>
        <v>1.3448553273370671</v>
      </c>
      <c r="E1477" s="4">
        <v>4.1899999999900102</v>
      </c>
      <c r="F1477" s="72">
        <f t="shared" si="231"/>
        <v>18.458149779691674</v>
      </c>
      <c r="G1477" s="72">
        <f t="shared" si="232"/>
        <v>9.00960761345587</v>
      </c>
      <c r="H1477" s="73">
        <f t="shared" si="237"/>
        <v>1.2222980794250271E-4</v>
      </c>
      <c r="I1477" s="73">
        <f t="shared" si="233"/>
        <v>1.2222980794201157E-6</v>
      </c>
      <c r="J1477" s="73">
        <f t="shared" si="234"/>
        <v>1.2026464698775012E-6</v>
      </c>
      <c r="K1477" s="3">
        <f t="shared" si="235"/>
        <v>1.2124722746488084E-6</v>
      </c>
      <c r="L1477" s="79">
        <f t="shared" si="236"/>
        <v>0.10621612483253841</v>
      </c>
    </row>
    <row r="1478" spans="1:12">
      <c r="A1478" s="4">
        <v>4.5199999999999498</v>
      </c>
      <c r="B1478" s="4">
        <f t="shared" si="229"/>
        <v>4.1999999999999496</v>
      </c>
      <c r="C1478" s="6">
        <f t="shared" si="230"/>
        <v>1.3414042713976735</v>
      </c>
      <c r="E1478" s="4">
        <v>4.19999999998997</v>
      </c>
      <c r="F1478" s="72">
        <f t="shared" si="231"/>
        <v>18.502202643127621</v>
      </c>
      <c r="G1478" s="72">
        <f t="shared" si="232"/>
        <v>9.0258158519200133</v>
      </c>
      <c r="H1478" s="73">
        <f t="shared" si="237"/>
        <v>1.2026464698823336E-4</v>
      </c>
      <c r="I1478" s="73">
        <f t="shared" si="233"/>
        <v>1.2026464698775012E-6</v>
      </c>
      <c r="J1478" s="73">
        <f t="shared" si="234"/>
        <v>1.1833220413058216E-6</v>
      </c>
      <c r="K1478" s="3">
        <f t="shared" si="235"/>
        <v>1.1929842555916614E-6</v>
      </c>
      <c r="L1478" s="79">
        <f t="shared" si="236"/>
        <v>0.106217317816794</v>
      </c>
    </row>
    <row r="1479" spans="1:12">
      <c r="A1479" s="4">
        <v>4.5299999999999496</v>
      </c>
      <c r="B1479" s="4">
        <f t="shared" si="229"/>
        <v>4.2099999999999493</v>
      </c>
      <c r="C1479" s="6">
        <f t="shared" si="230"/>
        <v>1.3379707172832682</v>
      </c>
      <c r="E1479" s="4">
        <v>4.2099999999899298</v>
      </c>
      <c r="F1479" s="72">
        <f t="shared" si="231"/>
        <v>18.546255506563568</v>
      </c>
      <c r="G1479" s="72">
        <f t="shared" si="232"/>
        <v>9.042014599756941</v>
      </c>
      <c r="H1479" s="73">
        <f t="shared" si="237"/>
        <v>1.1833220413105763E-4</v>
      </c>
      <c r="I1479" s="73">
        <f t="shared" si="233"/>
        <v>1.1833220413058216E-6</v>
      </c>
      <c r="J1479" s="73">
        <f t="shared" si="234"/>
        <v>1.1643191399268843E-6</v>
      </c>
      <c r="K1479" s="3">
        <f t="shared" si="235"/>
        <v>1.1738205906163529E-6</v>
      </c>
      <c r="L1479" s="79">
        <f t="shared" si="236"/>
        <v>0.10621849163738462</v>
      </c>
    </row>
    <row r="1480" spans="1:12">
      <c r="A1480" s="4">
        <v>4.5399999999999503</v>
      </c>
      <c r="B1480" s="4">
        <f t="shared" si="229"/>
        <v>4.21999999999995</v>
      </c>
      <c r="C1480" s="6">
        <f t="shared" si="230"/>
        <v>1.3345545343692498</v>
      </c>
      <c r="E1480" s="4">
        <v>4.2199999999898896</v>
      </c>
      <c r="F1480" s="72">
        <f t="shared" si="231"/>
        <v>18.590308369999512</v>
      </c>
      <c r="G1480" s="72">
        <f t="shared" si="232"/>
        <v>9.0582038850471509</v>
      </c>
      <c r="H1480" s="73">
        <f t="shared" si="237"/>
        <v>1.1643191399315626E-4</v>
      </c>
      <c r="I1480" s="73">
        <f t="shared" si="233"/>
        <v>1.1643191399269877E-6</v>
      </c>
      <c r="J1480" s="73">
        <f t="shared" si="234"/>
        <v>1.1456322136094052E-6</v>
      </c>
      <c r="K1480" s="3">
        <f t="shared" si="235"/>
        <v>1.1549756767681964E-6</v>
      </c>
      <c r="L1480" s="79">
        <f t="shared" si="236"/>
        <v>0.10621964661306138</v>
      </c>
    </row>
    <row r="1481" spans="1:12">
      <c r="A1481" s="4">
        <v>4.5499999999999501</v>
      </c>
      <c r="B1481" s="4">
        <f t="shared" si="229"/>
        <v>4.2299999999999498</v>
      </c>
      <c r="C1481" s="6">
        <f t="shared" si="230"/>
        <v>1.3311555932983763</v>
      </c>
      <c r="E1481" s="4">
        <v>4.2299999999898503</v>
      </c>
      <c r="F1481" s="72">
        <f t="shared" si="231"/>
        <v>18.634361233435463</v>
      </c>
      <c r="G1481" s="72">
        <f t="shared" si="232"/>
        <v>9.0743837357217352</v>
      </c>
      <c r="H1481" s="73">
        <f t="shared" si="237"/>
        <v>1.1456322136139068E-4</v>
      </c>
      <c r="I1481" s="73">
        <f t="shared" si="233"/>
        <v>1.1456322136093036E-6</v>
      </c>
      <c r="J1481" s="73">
        <f t="shared" si="234"/>
        <v>1.1272558099624663E-6</v>
      </c>
      <c r="K1481" s="3">
        <f t="shared" si="235"/>
        <v>1.1364440117858849E-6</v>
      </c>
      <c r="L1481" s="79">
        <f t="shared" si="236"/>
        <v>0.10622078305707316</v>
      </c>
    </row>
    <row r="1482" spans="1:12">
      <c r="A1482" s="4">
        <v>4.5599999999999499</v>
      </c>
      <c r="B1482" s="4">
        <f t="shared" si="229"/>
        <v>4.2399999999999496</v>
      </c>
      <c r="C1482" s="6">
        <f t="shared" si="230"/>
        <v>1.3277737659658342</v>
      </c>
      <c r="E1482" s="4">
        <v>4.2399999999898101</v>
      </c>
      <c r="F1482" s="72">
        <f t="shared" si="231"/>
        <v>18.678414096871411</v>
      </c>
      <c r="G1482" s="72">
        <f t="shared" si="232"/>
        <v>9.0905541795635152</v>
      </c>
      <c r="H1482" s="73">
        <f t="shared" si="237"/>
        <v>1.1272558099669956E-4</v>
      </c>
      <c r="I1482" s="73">
        <f t="shared" si="233"/>
        <v>1.1272558099624663E-6</v>
      </c>
      <c r="J1482" s="73">
        <f t="shared" si="234"/>
        <v>1.1091845744678454E-6</v>
      </c>
      <c r="K1482" s="3">
        <f t="shared" si="235"/>
        <v>1.1182201922151558E-6</v>
      </c>
      <c r="L1482" s="79">
        <f t="shared" si="236"/>
        <v>0.10622190127726538</v>
      </c>
    </row>
    <row r="1483" spans="1:12">
      <c r="A1483" s="4">
        <v>4.5699999999999497</v>
      </c>
      <c r="B1483" s="4">
        <f t="shared" si="229"/>
        <v>4.2499999999999494</v>
      </c>
      <c r="C1483" s="6">
        <f t="shared" si="230"/>
        <v>1.3244089255045133</v>
      </c>
      <c r="E1483" s="4">
        <v>4.24999999998977</v>
      </c>
      <c r="F1483" s="72">
        <f t="shared" si="231"/>
        <v>18.722466960307354</v>
      </c>
      <c r="G1483" s="72">
        <f t="shared" si="232"/>
        <v>9.1067152442081856</v>
      </c>
      <c r="H1483" s="73">
        <f t="shared" si="237"/>
        <v>1.1091845744723023E-4</v>
      </c>
      <c r="I1483" s="73">
        <f t="shared" si="233"/>
        <v>1.1091845744678454E-6</v>
      </c>
      <c r="J1483" s="73">
        <f t="shared" si="234"/>
        <v>1.09141324864692E-6</v>
      </c>
      <c r="K1483" s="3">
        <f t="shared" si="235"/>
        <v>1.1002989115573827E-6</v>
      </c>
      <c r="L1483" s="79">
        <f t="shared" si="236"/>
        <v>0.10622300157617694</v>
      </c>
    </row>
    <row r="1484" spans="1:12">
      <c r="A1484" s="4">
        <v>4.5799999999999503</v>
      </c>
      <c r="B1484" s="4">
        <f t="shared" ref="B1484:B1547" si="238">A1484-$C$6</f>
        <v>4.25999999999995</v>
      </c>
      <c r="C1484" s="6">
        <f t="shared" ref="C1484:C1547" si="239">2*$C$3/(A1484-2*$C$6)*L1484</f>
        <v>1.3210609462704821</v>
      </c>
      <c r="E1484" s="4">
        <v>4.2599999999897298</v>
      </c>
      <c r="F1484" s="72">
        <f t="shared" ref="F1484:F1547" si="240">E1484/$C$4</f>
        <v>18.766519823743302</v>
      </c>
      <c r="G1484" s="72">
        <f t="shared" ref="G1484:G1547" si="241">F1484^$C$5</f>
        <v>9.1228669571454475</v>
      </c>
      <c r="H1484" s="73">
        <f t="shared" si="237"/>
        <v>1.0914132486513054E-4</v>
      </c>
      <c r="I1484" s="73">
        <f t="shared" ref="I1484:I1526" si="242">(E1485-E1484)*H1484</f>
        <v>1.09141324864692E-6</v>
      </c>
      <c r="J1484" s="73">
        <f t="shared" ref="J1484:J1526" si="243">(E1485-E1484)*H1485</f>
        <v>1.0739366682649845E-6</v>
      </c>
      <c r="K1484" s="3">
        <f t="shared" ref="K1484:K1526" si="244">(I1484+J1484)/2</f>
        <v>1.0826749584559521E-6</v>
      </c>
      <c r="L1484" s="79">
        <f t="shared" ref="L1484:L1526" si="245">K1484+L1483</f>
        <v>0.10622408425113539</v>
      </c>
    </row>
    <row r="1485" spans="1:12">
      <c r="A1485" s="4">
        <v>4.5899999999999403</v>
      </c>
      <c r="B1485" s="4">
        <f t="shared" si="238"/>
        <v>4.2699999999999401</v>
      </c>
      <c r="C1485" s="6">
        <f t="shared" si="239"/>
        <v>1.3177297038286693</v>
      </c>
      <c r="E1485" s="4">
        <v>4.2699999999896896</v>
      </c>
      <c r="F1485" s="72">
        <f t="shared" si="240"/>
        <v>18.810572687179249</v>
      </c>
      <c r="G1485" s="72">
        <f t="shared" si="241"/>
        <v>9.1390093457200958</v>
      </c>
      <c r="H1485" s="73">
        <f t="shared" si="237"/>
        <v>1.0739366682692997E-4</v>
      </c>
      <c r="I1485" s="73">
        <f t="shared" si="242"/>
        <v>1.0739366682650798E-6</v>
      </c>
      <c r="J1485" s="73">
        <f t="shared" si="243"/>
        <v>1.056749761570115E-6</v>
      </c>
      <c r="K1485" s="3">
        <f t="shared" si="244"/>
        <v>1.0653432149175974E-6</v>
      </c>
      <c r="L1485" s="79">
        <f t="shared" si="245"/>
        <v>0.10622514959435031</v>
      </c>
    </row>
    <row r="1486" spans="1:12">
      <c r="A1486" s="4">
        <v>4.5999999999999401</v>
      </c>
      <c r="B1486" s="4">
        <f t="shared" si="238"/>
        <v>4.2799999999999399</v>
      </c>
      <c r="C1486" s="6">
        <f t="shared" si="239"/>
        <v>1.3144150749387167</v>
      </c>
      <c r="E1486" s="4">
        <v>4.2799999999896503</v>
      </c>
      <c r="F1486" s="72">
        <f t="shared" si="240"/>
        <v>18.8546255506152</v>
      </c>
      <c r="G1486" s="72">
        <f t="shared" si="241"/>
        <v>9.1551424371331471</v>
      </c>
      <c r="H1486" s="73">
        <f t="shared" si="237"/>
        <v>1.0567497615742673E-4</v>
      </c>
      <c r="I1486" s="73">
        <f t="shared" si="242"/>
        <v>1.0567497615700212E-6</v>
      </c>
      <c r="J1486" s="73">
        <f t="shared" si="243"/>
        <v>1.0398475475660285E-6</v>
      </c>
      <c r="K1486" s="3">
        <f t="shared" si="244"/>
        <v>1.0482986545680247E-6</v>
      </c>
      <c r="L1486" s="79">
        <f t="shared" si="245"/>
        <v>0.10622619789300487</v>
      </c>
    </row>
    <row r="1487" spans="1:12">
      <c r="A1487" s="4">
        <v>4.6099999999999399</v>
      </c>
      <c r="B1487" s="4">
        <f t="shared" si="238"/>
        <v>4.2899999999999396</v>
      </c>
      <c r="C1487" s="6">
        <f t="shared" si="239"/>
        <v>1.3111169375410638</v>
      </c>
      <c r="E1487" s="4">
        <v>4.2899999999896101</v>
      </c>
      <c r="F1487" s="72">
        <f t="shared" si="240"/>
        <v>18.898678414051144</v>
      </c>
      <c r="G1487" s="72">
        <f t="shared" si="241"/>
        <v>9.1712662584429019</v>
      </c>
      <c r="H1487" s="73">
        <f t="shared" si="237"/>
        <v>1.0398475475702068E-4</v>
      </c>
      <c r="I1487" s="73">
        <f t="shared" si="242"/>
        <v>1.0398475475660285E-6</v>
      </c>
      <c r="J1487" s="73">
        <f t="shared" si="243"/>
        <v>1.0232251343199835E-6</v>
      </c>
      <c r="K1487" s="3">
        <f t="shared" si="244"/>
        <v>1.0315363409430059E-6</v>
      </c>
      <c r="L1487" s="79">
        <f t="shared" si="245"/>
        <v>0.10622722942934582</v>
      </c>
    </row>
    <row r="1488" spans="1:12">
      <c r="A1488" s="4">
        <v>4.6199999999999397</v>
      </c>
      <c r="B1488" s="4">
        <f t="shared" si="238"/>
        <v>4.2999999999999394</v>
      </c>
      <c r="C1488" s="6">
        <f t="shared" si="239"/>
        <v>1.3078351707431881</v>
      </c>
      <c r="E1488" s="4">
        <v>4.2999999999895699</v>
      </c>
      <c r="F1488" s="72">
        <f t="shared" si="240"/>
        <v>18.942731277487091</v>
      </c>
      <c r="G1488" s="72">
        <f t="shared" si="241"/>
        <v>9.187380836566053</v>
      </c>
      <c r="H1488" s="73">
        <f t="shared" si="237"/>
        <v>1.023225134324095E-4</v>
      </c>
      <c r="I1488" s="73">
        <f t="shared" si="242"/>
        <v>1.0232251343199835E-6</v>
      </c>
      <c r="J1488" s="73">
        <f t="shared" si="243"/>
        <v>1.0068777173018648E-6</v>
      </c>
      <c r="K1488" s="3">
        <f t="shared" si="244"/>
        <v>1.015051425810924E-6</v>
      </c>
      <c r="L1488" s="79">
        <f t="shared" si="245"/>
        <v>0.10622824448077163</v>
      </c>
    </row>
    <row r="1489" spans="1:12">
      <c r="A1489" s="4">
        <v>4.6299999999999404</v>
      </c>
      <c r="B1489" s="4">
        <f t="shared" si="238"/>
        <v>4.3099999999999401</v>
      </c>
      <c r="C1489" s="6">
        <f t="shared" si="239"/>
        <v>1.3045696548060444</v>
      </c>
      <c r="E1489" s="4">
        <v>4.3099999999895298</v>
      </c>
      <c r="F1489" s="72">
        <f t="shared" si="240"/>
        <v>18.986784140923039</v>
      </c>
      <c r="G1489" s="72">
        <f t="shared" si="241"/>
        <v>9.2034861982787319</v>
      </c>
      <c r="H1489" s="73">
        <f t="shared" si="237"/>
        <v>1.0068777173059106E-4</v>
      </c>
      <c r="I1489" s="73">
        <f t="shared" si="242"/>
        <v>1.0068777173018648E-6</v>
      </c>
      <c r="J1489" s="73">
        <f t="shared" si="243"/>
        <v>9.9080057775697638E-7</v>
      </c>
      <c r="K1489" s="3">
        <f t="shared" si="244"/>
        <v>9.9883914752942047E-7</v>
      </c>
      <c r="L1489" s="79">
        <f t="shared" si="245"/>
        <v>0.10622924331991916</v>
      </c>
    </row>
    <row r="1490" spans="1:12">
      <c r="A1490" s="4">
        <v>4.6399999999999402</v>
      </c>
      <c r="B1490" s="4">
        <f t="shared" si="238"/>
        <v>4.3199999999999399</v>
      </c>
      <c r="C1490" s="6">
        <f t="shared" si="239"/>
        <v>1.3013202711306897</v>
      </c>
      <c r="E1490" s="4">
        <v>4.3199999999894896</v>
      </c>
      <c r="F1490" s="72">
        <f t="shared" si="240"/>
        <v>19.030837004358986</v>
      </c>
      <c r="G1490" s="72">
        <f t="shared" si="241"/>
        <v>9.2195823702175712</v>
      </c>
      <c r="H1490" s="73">
        <f t="shared" si="237"/>
        <v>9.908005777609575E-5</v>
      </c>
      <c r="I1490" s="73">
        <f t="shared" si="242"/>
        <v>9.9080057775706426E-7</v>
      </c>
      <c r="J1490" s="73">
        <f t="shared" si="243"/>
        <v>9.7498908111001378E-7</v>
      </c>
      <c r="K1490" s="3">
        <f t="shared" si="244"/>
        <v>9.8289482943353913E-7</v>
      </c>
      <c r="L1490" s="79">
        <f t="shared" si="245"/>
        <v>0.10623022621474859</v>
      </c>
    </row>
    <row r="1491" spans="1:12">
      <c r="A1491" s="4">
        <v>4.64999999999994</v>
      </c>
      <c r="B1491" s="4">
        <f t="shared" si="238"/>
        <v>4.3299999999999397</v>
      </c>
      <c r="C1491" s="6">
        <f t="shared" si="239"/>
        <v>1.2980869022450856</v>
      </c>
      <c r="E1491" s="4">
        <v>4.3299999999894503</v>
      </c>
      <c r="F1491" s="72">
        <f t="shared" si="240"/>
        <v>19.074889867794933</v>
      </c>
      <c r="G1491" s="72">
        <f t="shared" si="241"/>
        <v>9.2356693788807753</v>
      </c>
      <c r="H1491" s="73">
        <f t="shared" si="237"/>
        <v>9.7498908111384478E-5</v>
      </c>
      <c r="I1491" s="73">
        <f t="shared" si="242"/>
        <v>9.7498908110992717E-7</v>
      </c>
      <c r="J1491" s="73">
        <f t="shared" si="243"/>
        <v>9.5943867539970117E-7</v>
      </c>
      <c r="K1491" s="3">
        <f t="shared" si="244"/>
        <v>9.6721387825481417E-7</v>
      </c>
      <c r="L1491" s="79">
        <f t="shared" si="245"/>
        <v>0.10623119342862684</v>
      </c>
    </row>
    <row r="1492" spans="1:12">
      <c r="A1492" s="4">
        <v>4.6599999999999397</v>
      </c>
      <c r="B1492" s="4">
        <f t="shared" si="238"/>
        <v>4.3399999999999395</v>
      </c>
      <c r="C1492" s="6">
        <f t="shared" si="239"/>
        <v>1.2948694317910792</v>
      </c>
      <c r="E1492" s="4">
        <v>4.3399999999894101</v>
      </c>
      <c r="F1492" s="72">
        <f t="shared" si="240"/>
        <v>19.118942731230881</v>
      </c>
      <c r="G1492" s="72">
        <f t="shared" si="241"/>
        <v>9.2517472506291156</v>
      </c>
      <c r="H1492" s="73">
        <f t="shared" si="237"/>
        <v>9.594386754035562E-5</v>
      </c>
      <c r="I1492" s="73">
        <f t="shared" si="242"/>
        <v>9.5943867539970117E-7</v>
      </c>
      <c r="J1492" s="73">
        <f t="shared" si="243"/>
        <v>9.4414488974503513E-7</v>
      </c>
      <c r="K1492" s="3">
        <f t="shared" si="244"/>
        <v>9.517917825723681E-7</v>
      </c>
      <c r="L1492" s="79">
        <f t="shared" si="245"/>
        <v>0.10623214522040941</v>
      </c>
    </row>
    <row r="1493" spans="1:12">
      <c r="A1493" s="4">
        <v>4.6699999999999404</v>
      </c>
      <c r="B1493" s="4">
        <f t="shared" si="238"/>
        <v>4.3499999999999401</v>
      </c>
      <c r="C1493" s="6">
        <f t="shared" si="239"/>
        <v>1.2916677445115612</v>
      </c>
      <c r="E1493" s="4">
        <v>4.3499999999893699</v>
      </c>
      <c r="F1493" s="72">
        <f t="shared" si="240"/>
        <v>19.162995594666828</v>
      </c>
      <c r="G1493" s="72">
        <f t="shared" si="241"/>
        <v>9.2678160116870014</v>
      </c>
      <c r="H1493" s="73">
        <f t="shared" si="237"/>
        <v>9.4414488974882876E-5</v>
      </c>
      <c r="I1493" s="73">
        <f t="shared" si="242"/>
        <v>9.4414488974503513E-7</v>
      </c>
      <c r="J1493" s="73">
        <f t="shared" si="243"/>
        <v>9.2910333283964803E-7</v>
      </c>
      <c r="K1493" s="3">
        <f t="shared" si="244"/>
        <v>9.3662411129234153E-7</v>
      </c>
      <c r="L1493" s="79">
        <f t="shared" si="245"/>
        <v>0.10623308184452071</v>
      </c>
    </row>
    <row r="1494" spans="1:12">
      <c r="A1494" s="4">
        <v>4.6799999999999402</v>
      </c>
      <c r="B1494" s="4">
        <f t="shared" si="238"/>
        <v>4.3599999999999399</v>
      </c>
      <c r="C1494" s="6">
        <f t="shared" si="239"/>
        <v>1.2884817262377939</v>
      </c>
      <c r="E1494" s="4">
        <v>4.3599999999893297</v>
      </c>
      <c r="F1494" s="72">
        <f t="shared" si="240"/>
        <v>19.207048458102772</v>
      </c>
      <c r="G1494" s="72">
        <f t="shared" si="241"/>
        <v>9.2838756881434676</v>
      </c>
      <c r="H1494" s="73">
        <f t="shared" si="237"/>
        <v>9.2910333284338133E-5</v>
      </c>
      <c r="I1494" s="73">
        <f t="shared" si="242"/>
        <v>9.2910333283964803E-7</v>
      </c>
      <c r="J1494" s="73">
        <f t="shared" si="243"/>
        <v>9.1430969147659704E-7</v>
      </c>
      <c r="K1494" s="3">
        <f t="shared" si="244"/>
        <v>9.2170651215812253E-7</v>
      </c>
      <c r="L1494" s="79">
        <f t="shared" si="245"/>
        <v>0.10623400355103287</v>
      </c>
    </row>
    <row r="1495" spans="1:12">
      <c r="A1495" s="4">
        <v>4.68999999999994</v>
      </c>
      <c r="B1495" s="4">
        <f t="shared" si="238"/>
        <v>4.3699999999999397</v>
      </c>
      <c r="C1495" s="6">
        <f t="shared" si="239"/>
        <v>1.2853112638769113</v>
      </c>
      <c r="E1495" s="4">
        <v>4.3699999999892896</v>
      </c>
      <c r="F1495" s="72">
        <f t="shared" si="240"/>
        <v>19.251101321538719</v>
      </c>
      <c r="G1495" s="72">
        <f t="shared" si="241"/>
        <v>9.2999263059531945</v>
      </c>
      <c r="H1495" s="73">
        <f t="shared" si="237"/>
        <v>9.1430969148027086E-5</v>
      </c>
      <c r="I1495" s="73">
        <f t="shared" si="242"/>
        <v>9.1430969147667825E-7</v>
      </c>
      <c r="J1495" s="73">
        <f t="shared" si="243"/>
        <v>8.9975972910131115E-7</v>
      </c>
      <c r="K1495" s="3">
        <f t="shared" si="244"/>
        <v>9.070347102889947E-7</v>
      </c>
      <c r="L1495" s="79">
        <f t="shared" si="245"/>
        <v>0.10623491058574315</v>
      </c>
    </row>
    <row r="1496" spans="1:12">
      <c r="A1496" s="4">
        <v>4.6999999999999398</v>
      </c>
      <c r="B1496" s="4">
        <f t="shared" si="238"/>
        <v>4.3799999999999395</v>
      </c>
      <c r="C1496" s="6">
        <f t="shared" si="239"/>
        <v>1.2821562453995867</v>
      </c>
      <c r="E1496" s="4">
        <v>4.3799999999892503</v>
      </c>
      <c r="F1496" s="72">
        <f t="shared" si="240"/>
        <v>19.29515418497467</v>
      </c>
      <c r="G1496" s="72">
        <f t="shared" si="241"/>
        <v>9.3159678909375003</v>
      </c>
      <c r="H1496" s="73">
        <f t="shared" si="237"/>
        <v>8.9975972910484657E-5</v>
      </c>
      <c r="I1496" s="73">
        <f t="shared" si="242"/>
        <v>8.9975972910123121E-7</v>
      </c>
      <c r="J1496" s="73">
        <f t="shared" si="243"/>
        <v>8.8544928439213758E-7</v>
      </c>
      <c r="K1496" s="3">
        <f t="shared" si="244"/>
        <v>8.926045067466844E-7</v>
      </c>
      <c r="L1496" s="79">
        <f t="shared" si="245"/>
        <v>0.1062358031902499</v>
      </c>
    </row>
    <row r="1497" spans="1:12">
      <c r="A1497" s="4">
        <v>4.7099999999999396</v>
      </c>
      <c r="B1497" s="4">
        <f t="shared" si="238"/>
        <v>4.3899999999999393</v>
      </c>
      <c r="C1497" s="6">
        <f t="shared" si="239"/>
        <v>1.2790165598278627</v>
      </c>
      <c r="E1497" s="4">
        <v>4.3899999999892101</v>
      </c>
      <c r="F1497" s="72">
        <f t="shared" si="240"/>
        <v>19.339207048410618</v>
      </c>
      <c r="G1497" s="72">
        <f t="shared" si="241"/>
        <v>9.3320004687853331</v>
      </c>
      <c r="H1497" s="73">
        <f t="shared" si="237"/>
        <v>8.854492843956954E-5</v>
      </c>
      <c r="I1497" s="73">
        <f t="shared" si="242"/>
        <v>8.8544928439213758E-7</v>
      </c>
      <c r="J1497" s="73">
        <f t="shared" si="243"/>
        <v>8.7137426986951307E-7</v>
      </c>
      <c r="K1497" s="3">
        <f t="shared" si="244"/>
        <v>8.7841177713082527E-7</v>
      </c>
      <c r="L1497" s="79">
        <f t="shared" si="245"/>
        <v>0.10623668160202704</v>
      </c>
    </row>
    <row r="1498" spans="1:12">
      <c r="A1498" s="4">
        <v>4.7199999999999402</v>
      </c>
      <c r="B1498" s="4">
        <f t="shared" si="238"/>
        <v>4.39999999999994</v>
      </c>
      <c r="C1498" s="6">
        <f t="shared" si="239"/>
        <v>1.2758920972231473</v>
      </c>
      <c r="E1498" s="4">
        <v>4.3999999999891699</v>
      </c>
      <c r="F1498" s="72">
        <f t="shared" si="240"/>
        <v>19.383259911846562</v>
      </c>
      <c r="G1498" s="72">
        <f t="shared" si="241"/>
        <v>9.3480240650542576</v>
      </c>
      <c r="H1498" s="73">
        <f t="shared" si="237"/>
        <v>8.7137426987301435E-5</v>
      </c>
      <c r="I1498" s="73">
        <f t="shared" si="242"/>
        <v>8.7137426986951307E-7</v>
      </c>
      <c r="J1498" s="73">
        <f t="shared" si="243"/>
        <v>8.575306705304435E-7</v>
      </c>
      <c r="K1498" s="3">
        <f t="shared" si="244"/>
        <v>8.6445247019997823E-7</v>
      </c>
      <c r="L1498" s="79">
        <f t="shared" si="245"/>
        <v>0.10623754605449724</v>
      </c>
    </row>
    <row r="1499" spans="1:12">
      <c r="A1499" s="4">
        <v>4.72999999999994</v>
      </c>
      <c r="B1499" s="4">
        <f t="shared" si="238"/>
        <v>4.4099999999999397</v>
      </c>
      <c r="C1499" s="6">
        <f t="shared" si="239"/>
        <v>1.272782748674367</v>
      </c>
      <c r="E1499" s="4">
        <v>4.4099999999891297</v>
      </c>
      <c r="F1499" s="72">
        <f t="shared" si="240"/>
        <v>19.427312775282509</v>
      </c>
      <c r="G1499" s="72">
        <f t="shared" si="241"/>
        <v>9.3640387051714029</v>
      </c>
      <c r="H1499" s="73">
        <f t="shared" si="237"/>
        <v>8.5753067053388914E-5</v>
      </c>
      <c r="I1499" s="73">
        <f t="shared" si="242"/>
        <v>8.5753067053051963E-7</v>
      </c>
      <c r="J1499" s="73">
        <f t="shared" si="243"/>
        <v>8.4391454251055059E-7</v>
      </c>
      <c r="K1499" s="3">
        <f t="shared" si="244"/>
        <v>8.5072260652053511E-7</v>
      </c>
      <c r="L1499" s="79">
        <f t="shared" si="245"/>
        <v>0.10623839677710377</v>
      </c>
    </row>
    <row r="1500" spans="1:12">
      <c r="A1500" s="4">
        <v>4.7399999999999398</v>
      </c>
      <c r="B1500" s="4">
        <f t="shared" si="238"/>
        <v>4.4199999999999395</v>
      </c>
      <c r="C1500" s="6">
        <f t="shared" si="239"/>
        <v>1.2696884062862781</v>
      </c>
      <c r="E1500" s="4">
        <v>4.4199999999890904</v>
      </c>
      <c r="F1500" s="72">
        <f t="shared" si="240"/>
        <v>19.47136563871846</v>
      </c>
      <c r="G1500" s="72">
        <f t="shared" si="241"/>
        <v>9.3800444144344439</v>
      </c>
      <c r="H1500" s="73">
        <f t="shared" si="237"/>
        <v>8.4391454251386654E-5</v>
      </c>
      <c r="I1500" s="73">
        <f t="shared" si="242"/>
        <v>8.4391454251047563E-7</v>
      </c>
      <c r="J1500" s="73">
        <f t="shared" si="243"/>
        <v>8.3052201177103412E-7</v>
      </c>
      <c r="K1500" s="3">
        <f t="shared" si="244"/>
        <v>8.3721827714075488E-7</v>
      </c>
      <c r="L1500" s="79">
        <f t="shared" si="245"/>
        <v>0.10623923399538091</v>
      </c>
    </row>
    <row r="1501" spans="1:12">
      <c r="A1501" s="4">
        <v>4.7499999999999396</v>
      </c>
      <c r="B1501" s="4">
        <f t="shared" si="238"/>
        <v>4.4299999999999393</v>
      </c>
      <c r="C1501" s="6">
        <f t="shared" si="239"/>
        <v>1.2666089631679349</v>
      </c>
      <c r="E1501" s="4">
        <v>4.4299999999890503</v>
      </c>
      <c r="F1501" s="72">
        <f t="shared" si="240"/>
        <v>19.515418502154407</v>
      </c>
      <c r="G1501" s="72">
        <f t="shared" si="241"/>
        <v>9.3960412180125275</v>
      </c>
      <c r="H1501" s="73">
        <f t="shared" si="237"/>
        <v>8.3052201177437126E-5</v>
      </c>
      <c r="I1501" s="73">
        <f t="shared" si="242"/>
        <v>8.3052201177103412E-7</v>
      </c>
      <c r="J1501" s="73">
        <f t="shared" si="243"/>
        <v>8.1734927281207347E-7</v>
      </c>
      <c r="K1501" s="3">
        <f t="shared" si="244"/>
        <v>8.2393564229155379E-7</v>
      </c>
      <c r="L1501" s="79">
        <f t="shared" si="245"/>
        <v>0.1062400579310232</v>
      </c>
    </row>
    <row r="1502" spans="1:12">
      <c r="A1502" s="4">
        <v>4.7599999999999403</v>
      </c>
      <c r="B1502" s="4">
        <f t="shared" si="238"/>
        <v>4.43999999999994</v>
      </c>
      <c r="C1502" s="6">
        <f t="shared" si="239"/>
        <v>1.2635443134213076</v>
      </c>
      <c r="E1502" s="4">
        <v>4.4399999999890101</v>
      </c>
      <c r="F1502" s="72">
        <f t="shared" si="240"/>
        <v>19.559471365590351</v>
      </c>
      <c r="G1502" s="72">
        <f t="shared" si="241"/>
        <v>9.4120291409472419</v>
      </c>
      <c r="H1502" s="73">
        <f t="shared" si="237"/>
        <v>8.1734927281535764E-5</v>
      </c>
      <c r="I1502" s="73">
        <f t="shared" si="242"/>
        <v>8.1734927281207347E-7</v>
      </c>
      <c r="J1502" s="73">
        <f t="shared" si="243"/>
        <v>8.0439258740953935E-7</v>
      </c>
      <c r="K1502" s="3">
        <f t="shared" si="244"/>
        <v>8.1087093011080646E-7</v>
      </c>
      <c r="L1502" s="79">
        <f t="shared" si="245"/>
        <v>0.10624086880195331</v>
      </c>
    </row>
    <row r="1503" spans="1:12">
      <c r="A1503" s="4">
        <v>4.7699999999999401</v>
      </c>
      <c r="B1503" s="4">
        <f t="shared" si="238"/>
        <v>4.4499999999999398</v>
      </c>
      <c r="C1503" s="6">
        <f t="shared" si="239"/>
        <v>1.2604943521300538</v>
      </c>
      <c r="E1503" s="4">
        <v>4.4499999999889699</v>
      </c>
      <c r="F1503" s="72">
        <f t="shared" si="240"/>
        <v>19.603524229026299</v>
      </c>
      <c r="G1503" s="72">
        <f t="shared" si="241"/>
        <v>9.4280082081535355</v>
      </c>
      <c r="H1503" s="73">
        <f t="shared" si="237"/>
        <v>8.0439258741277149E-5</v>
      </c>
      <c r="I1503" s="73">
        <f t="shared" si="242"/>
        <v>8.0439258740953935E-7</v>
      </c>
      <c r="J1503" s="73">
        <f t="shared" si="243"/>
        <v>7.9164828337709366E-7</v>
      </c>
      <c r="K1503" s="3">
        <f t="shared" si="244"/>
        <v>7.980204353933165E-7</v>
      </c>
      <c r="L1503" s="79">
        <f t="shared" si="245"/>
        <v>0.10624166682238871</v>
      </c>
    </row>
    <row r="1504" spans="1:12">
      <c r="A1504" s="4">
        <v>4.7799999999999399</v>
      </c>
      <c r="B1504" s="4">
        <f t="shared" si="238"/>
        <v>4.4599999999999396</v>
      </c>
      <c r="C1504" s="6">
        <f t="shared" si="239"/>
        <v>1.2574589753484353</v>
      </c>
      <c r="E1504" s="4">
        <v>4.4599999999889297</v>
      </c>
      <c r="F1504" s="72">
        <f t="shared" si="240"/>
        <v>19.647577092462246</v>
      </c>
      <c r="G1504" s="72">
        <f t="shared" si="241"/>
        <v>9.4439784444206367</v>
      </c>
      <c r="H1504" s="73">
        <f t="shared" si="237"/>
        <v>7.9164828338027459E-5</v>
      </c>
      <c r="I1504" s="73">
        <f t="shared" si="242"/>
        <v>7.9164828337716396E-7</v>
      </c>
      <c r="J1504" s="73">
        <f t="shared" si="243"/>
        <v>7.7911275335169165E-7</v>
      </c>
      <c r="K1504" s="3">
        <f t="shared" si="244"/>
        <v>7.8538051836442786E-7</v>
      </c>
      <c r="L1504" s="79">
        <f t="shared" si="245"/>
        <v>0.10624245220290708</v>
      </c>
    </row>
    <row r="1505" spans="1:12">
      <c r="A1505" s="4">
        <v>4.7899999999999396</v>
      </c>
      <c r="B1505" s="4">
        <f t="shared" si="238"/>
        <v>4.4699999999999394</v>
      </c>
      <c r="C1505" s="6">
        <f t="shared" si="239"/>
        <v>1.2544380800903838</v>
      </c>
      <c r="E1505" s="4">
        <v>4.4699999999888904</v>
      </c>
      <c r="F1505" s="72">
        <f t="shared" si="240"/>
        <v>19.691629955898193</v>
      </c>
      <c r="G1505" s="72">
        <f t="shared" si="241"/>
        <v>9.459939874412969</v>
      </c>
      <c r="H1505" s="73">
        <f t="shared" si="237"/>
        <v>7.7911275335475306E-5</v>
      </c>
      <c r="I1505" s="73">
        <f t="shared" si="242"/>
        <v>7.7911275335162251E-7</v>
      </c>
      <c r="J1505" s="73">
        <f t="shared" si="243"/>
        <v>7.6678245360204433E-7</v>
      </c>
      <c r="K1505" s="3">
        <f t="shared" si="244"/>
        <v>7.7294760347683342E-7</v>
      </c>
      <c r="L1505" s="79">
        <f t="shared" si="245"/>
        <v>0.10624322515051056</v>
      </c>
    </row>
    <row r="1506" spans="1:12">
      <c r="A1506" s="4">
        <v>4.7999999999999403</v>
      </c>
      <c r="B1506" s="4">
        <f t="shared" si="238"/>
        <v>4.47999999999994</v>
      </c>
      <c r="C1506" s="6">
        <f t="shared" si="239"/>
        <v>1.2514315643187079</v>
      </c>
      <c r="E1506" s="4">
        <v>4.4799999999888502</v>
      </c>
      <c r="F1506" s="72">
        <f t="shared" si="240"/>
        <v>19.735682819334141</v>
      </c>
      <c r="G1506" s="72">
        <f t="shared" si="241"/>
        <v>9.4758925226710655</v>
      </c>
      <c r="H1506" s="73">
        <f t="shared" si="237"/>
        <v>7.6678245360512534E-5</v>
      </c>
      <c r="I1506" s="73">
        <f t="shared" si="242"/>
        <v>7.6678245360204433E-7</v>
      </c>
      <c r="J1506" s="73">
        <f t="shared" si="243"/>
        <v>7.5465390286096528E-7</v>
      </c>
      <c r="K1506" s="3">
        <f t="shared" si="244"/>
        <v>7.6071817823150475E-7</v>
      </c>
      <c r="L1506" s="79">
        <f t="shared" si="245"/>
        <v>0.10624398586868879</v>
      </c>
    </row>
    <row r="1507" spans="1:12">
      <c r="A1507" s="4">
        <v>4.8099999999999401</v>
      </c>
      <c r="B1507" s="4">
        <f t="shared" si="238"/>
        <v>4.4899999999999398</v>
      </c>
      <c r="C1507" s="6">
        <f t="shared" si="239"/>
        <v>1.2484393269344447</v>
      </c>
      <c r="E1507" s="4">
        <v>4.4899999999888101</v>
      </c>
      <c r="F1507" s="72">
        <f t="shared" si="240"/>
        <v>19.779735682770088</v>
      </c>
      <c r="G1507" s="72">
        <f t="shared" si="241"/>
        <v>9.4918364136124662</v>
      </c>
      <c r="H1507" s="73">
        <f t="shared" si="237"/>
        <v>7.5465390286399753E-5</v>
      </c>
      <c r="I1507" s="73">
        <f t="shared" si="242"/>
        <v>7.5465390286096528E-7</v>
      </c>
      <c r="J1507" s="73">
        <f t="shared" si="243"/>
        <v>7.4272368117872854E-7</v>
      </c>
      <c r="K1507" s="3">
        <f t="shared" si="244"/>
        <v>7.4868879201984696E-7</v>
      </c>
      <c r="L1507" s="79">
        <f t="shared" si="245"/>
        <v>0.1062447345574808</v>
      </c>
    </row>
    <row r="1508" spans="1:12">
      <c r="A1508" s="4">
        <v>4.8199999999999399</v>
      </c>
      <c r="B1508" s="4">
        <f t="shared" si="238"/>
        <v>4.4999999999999396</v>
      </c>
      <c r="C1508" s="6">
        <f t="shared" si="239"/>
        <v>1.2454612677663466</v>
      </c>
      <c r="E1508" s="4">
        <v>4.4999999999887699</v>
      </c>
      <c r="F1508" s="72">
        <f t="shared" si="240"/>
        <v>19.823788546206035</v>
      </c>
      <c r="G1508" s="72">
        <f t="shared" si="241"/>
        <v>9.5077715715325901</v>
      </c>
      <c r="H1508" s="73">
        <f t="shared" si="237"/>
        <v>7.4272368118171291E-5</v>
      </c>
      <c r="I1508" s="73">
        <f t="shared" si="242"/>
        <v>7.4272368117872854E-7</v>
      </c>
      <c r="J1508" s="73">
        <f t="shared" si="243"/>
        <v>7.3098842879936948E-7</v>
      </c>
      <c r="K1508" s="3">
        <f t="shared" si="244"/>
        <v>7.3685605498904895E-7</v>
      </c>
      <c r="L1508" s="79">
        <f t="shared" si="245"/>
        <v>0.1062454714135358</v>
      </c>
    </row>
    <row r="1509" spans="1:12">
      <c r="A1509" s="4">
        <v>4.8299999999999397</v>
      </c>
      <c r="B1509" s="4">
        <f t="shared" si="238"/>
        <v>4.5099999999999394</v>
      </c>
      <c r="C1509" s="6">
        <f t="shared" si="239"/>
        <v>1.2424972875605103</v>
      </c>
      <c r="E1509" s="4">
        <v>4.5099999999887297</v>
      </c>
      <c r="F1509" s="72">
        <f t="shared" si="240"/>
        <v>19.867841409641979</v>
      </c>
      <c r="G1509" s="72">
        <f t="shared" si="241"/>
        <v>9.5236980206056359</v>
      </c>
      <c r="H1509" s="73">
        <f t="shared" si="237"/>
        <v>7.3098842880230669E-5</v>
      </c>
      <c r="I1509" s="73">
        <f t="shared" si="242"/>
        <v>7.3098842879943438E-7</v>
      </c>
      <c r="J1509" s="73">
        <f t="shared" si="243"/>
        <v>7.194448450581488E-7</v>
      </c>
      <c r="K1509" s="3">
        <f t="shared" si="244"/>
        <v>7.2521663692879159E-7</v>
      </c>
      <c r="L1509" s="79">
        <f t="shared" si="245"/>
        <v>0.10624619663017272</v>
      </c>
    </row>
    <row r="1510" spans="1:12">
      <c r="A1510" s="4">
        <v>4.8399999999999403</v>
      </c>
      <c r="B1510" s="4">
        <f t="shared" si="238"/>
        <v>4.5199999999999401</v>
      </c>
      <c r="C1510" s="6">
        <f t="shared" si="239"/>
        <v>1.2395472879701379</v>
      </c>
      <c r="E1510" s="4">
        <v>4.5199999999886904</v>
      </c>
      <c r="F1510" s="72">
        <f t="shared" si="240"/>
        <v>19.91189427307793</v>
      </c>
      <c r="G1510" s="72">
        <f t="shared" si="241"/>
        <v>9.539615784885445</v>
      </c>
      <c r="H1510" s="73">
        <f t="shared" si="237"/>
        <v>7.194448450609757E-5</v>
      </c>
      <c r="I1510" s="73">
        <f t="shared" si="242"/>
        <v>7.1944484505808485E-7</v>
      </c>
      <c r="J1510" s="73">
        <f t="shared" si="243"/>
        <v>7.0808968729976095E-7</v>
      </c>
      <c r="K1510" s="3">
        <f t="shared" si="244"/>
        <v>7.137672661789229E-7</v>
      </c>
      <c r="L1510" s="79">
        <f t="shared" si="245"/>
        <v>0.1062469103974389</v>
      </c>
    </row>
    <row r="1511" spans="1:12">
      <c r="A1511" s="4">
        <v>4.8499999999999401</v>
      </c>
      <c r="B1511" s="4">
        <f t="shared" si="238"/>
        <v>4.5299999999999399</v>
      </c>
      <c r="C1511" s="6">
        <f t="shared" si="239"/>
        <v>1.2366111715454344</v>
      </c>
      <c r="E1511" s="4">
        <v>4.5299999999886502</v>
      </c>
      <c r="F1511" s="72">
        <f t="shared" si="240"/>
        <v>19.955947136513878</v>
      </c>
      <c r="G1511" s="72">
        <f t="shared" si="241"/>
        <v>9.555524888306369</v>
      </c>
      <c r="H1511" s="73">
        <f t="shared" si="237"/>
        <v>7.0808968730260618E-5</v>
      </c>
      <c r="I1511" s="73">
        <f t="shared" si="242"/>
        <v>7.0808968729976095E-7</v>
      </c>
      <c r="J1511" s="73">
        <f t="shared" si="243"/>
        <v>6.969197698181508E-7</v>
      </c>
      <c r="K1511" s="3">
        <f t="shared" si="244"/>
        <v>7.0250472855895582E-7</v>
      </c>
      <c r="L1511" s="79">
        <f t="shared" si="245"/>
        <v>0.10624761290216746</v>
      </c>
    </row>
    <row r="1512" spans="1:12">
      <c r="A1512" s="4">
        <v>4.8599999999999399</v>
      </c>
      <c r="B1512" s="4">
        <f t="shared" si="238"/>
        <v>4.5399999999999396</v>
      </c>
      <c r="C1512" s="6">
        <f t="shared" si="239"/>
        <v>1.2336888417236322</v>
      </c>
      <c r="E1512" s="4">
        <v>4.53999999998861</v>
      </c>
      <c r="F1512" s="72">
        <f t="shared" si="240"/>
        <v>19.999999999949825</v>
      </c>
      <c r="G1512" s="72">
        <f t="shared" si="241"/>
        <v>9.5714253546841164</v>
      </c>
      <c r="H1512" s="73">
        <f t="shared" si="237"/>
        <v>6.9691976982095113E-5</v>
      </c>
      <c r="I1512" s="73">
        <f t="shared" si="242"/>
        <v>6.969197698181508E-7</v>
      </c>
      <c r="J1512" s="73">
        <f t="shared" si="243"/>
        <v>6.8593196281526516E-7</v>
      </c>
      <c r="K1512" s="3">
        <f t="shared" si="244"/>
        <v>6.9142586631670803E-7</v>
      </c>
      <c r="L1512" s="79">
        <f t="shared" si="245"/>
        <v>0.10624830432803377</v>
      </c>
    </row>
    <row r="1513" spans="1:12">
      <c r="A1513" s="4">
        <v>4.8699999999999397</v>
      </c>
      <c r="B1513" s="4">
        <f t="shared" si="238"/>
        <v>4.5499999999999394</v>
      </c>
      <c r="C1513" s="6">
        <f t="shared" si="239"/>
        <v>1.2307802028191503</v>
      </c>
      <c r="E1513" s="4">
        <v>4.5499999999885699</v>
      </c>
      <c r="F1513" s="72">
        <f t="shared" si="240"/>
        <v>20.044052863385769</v>
      </c>
      <c r="G1513" s="72">
        <f t="shared" si="241"/>
        <v>9.5873172077166195</v>
      </c>
      <c r="H1513" s="73">
        <f t="shared" si="237"/>
        <v>6.859319628180213E-5</v>
      </c>
      <c r="I1513" s="73">
        <f t="shared" si="242"/>
        <v>6.8593196281526516E-7</v>
      </c>
      <c r="J1513" s="73">
        <f t="shared" si="243"/>
        <v>6.751231913806231E-7</v>
      </c>
      <c r="K1513" s="3">
        <f t="shared" si="244"/>
        <v>6.8052757709794418E-7</v>
      </c>
      <c r="L1513" s="79">
        <f t="shared" si="245"/>
        <v>0.10624898485561086</v>
      </c>
    </row>
    <row r="1514" spans="1:12">
      <c r="A1514" s="4">
        <v>4.8799999999999404</v>
      </c>
      <c r="B1514" s="4">
        <f t="shared" si="238"/>
        <v>4.5599999999999401</v>
      </c>
      <c r="C1514" s="6">
        <f t="shared" si="239"/>
        <v>1.2278851600138772</v>
      </c>
      <c r="E1514" s="4">
        <v>4.5599999999885297</v>
      </c>
      <c r="F1514" s="72">
        <f t="shared" si="240"/>
        <v>20.088105726821716</v>
      </c>
      <c r="G1514" s="72">
        <f t="shared" si="241"/>
        <v>9.6032004709848486</v>
      </c>
      <c r="H1514" s="73">
        <f t="shared" si="237"/>
        <v>6.7512319138333585E-5</v>
      </c>
      <c r="I1514" s="73">
        <f t="shared" si="242"/>
        <v>6.7512319138068314E-7</v>
      </c>
      <c r="J1514" s="73">
        <f t="shared" si="243"/>
        <v>6.6449043448995888E-7</v>
      </c>
      <c r="K1514" s="3">
        <f t="shared" si="244"/>
        <v>6.6980681293532095E-7</v>
      </c>
      <c r="L1514" s="79">
        <f t="shared" si="245"/>
        <v>0.1062496546624238</v>
      </c>
    </row>
    <row r="1515" spans="1:12">
      <c r="A1515" s="4">
        <v>4.8899999999999402</v>
      </c>
      <c r="B1515" s="4">
        <f t="shared" si="238"/>
        <v>4.5699999999999399</v>
      </c>
      <c r="C1515" s="6">
        <f t="shared" si="239"/>
        <v>1.2250036193475817</v>
      </c>
      <c r="E1515" s="4">
        <v>4.5699999999884904</v>
      </c>
      <c r="F1515" s="72">
        <f t="shared" si="240"/>
        <v>20.132158590257667</v>
      </c>
      <c r="G1515" s="72">
        <f t="shared" si="241"/>
        <v>9.619075167953671</v>
      </c>
      <c r="H1515" s="73">
        <f t="shared" si="237"/>
        <v>6.6449043449256983E-5</v>
      </c>
      <c r="I1515" s="73">
        <f t="shared" si="242"/>
        <v>6.644904344898998E-7</v>
      </c>
      <c r="J1515" s="73">
        <f t="shared" si="243"/>
        <v>6.5403072402265302E-7</v>
      </c>
      <c r="K1515" s="3">
        <f t="shared" si="244"/>
        <v>6.5926057925627641E-7</v>
      </c>
      <c r="L1515" s="79">
        <f t="shared" si="245"/>
        <v>0.10625031392300305</v>
      </c>
    </row>
    <row r="1516" spans="1:12">
      <c r="A1516" s="4">
        <v>4.89999999999994</v>
      </c>
      <c r="B1516" s="4">
        <f t="shared" si="238"/>
        <v>4.5799999999999397</v>
      </c>
      <c r="C1516" s="6">
        <f t="shared" si="239"/>
        <v>1.2221354877084472</v>
      </c>
      <c r="E1516" s="4">
        <v>4.5799999999884502</v>
      </c>
      <c r="F1516" s="72">
        <f t="shared" si="240"/>
        <v>20.176211453693611</v>
      </c>
      <c r="G1516" s="72">
        <f t="shared" si="241"/>
        <v>9.6349413219726543</v>
      </c>
      <c r="H1516" s="73">
        <f t="shared" si="237"/>
        <v>6.5403072402528102E-5</v>
      </c>
      <c r="I1516" s="73">
        <f t="shared" si="242"/>
        <v>6.5403072402265302E-7</v>
      </c>
      <c r="J1516" s="73">
        <f t="shared" si="243"/>
        <v>6.4374114379869504E-7</v>
      </c>
      <c r="K1516" s="3">
        <f t="shared" si="244"/>
        <v>6.4888593391067408E-7</v>
      </c>
      <c r="L1516" s="79">
        <f t="shared" si="245"/>
        <v>0.10625096280893696</v>
      </c>
    </row>
    <row r="1517" spans="1:12">
      <c r="A1517" s="4">
        <v>4.9099999999999397</v>
      </c>
      <c r="B1517" s="4">
        <f t="shared" si="238"/>
        <v>4.5899999999999395</v>
      </c>
      <c r="C1517" s="6">
        <f t="shared" si="239"/>
        <v>1.2192806728237258</v>
      </c>
      <c r="E1517" s="4">
        <v>4.58999999998841</v>
      </c>
      <c r="F1517" s="72">
        <f t="shared" si="240"/>
        <v>20.220264317129558</v>
      </c>
      <c r="G1517" s="72">
        <f t="shared" si="241"/>
        <v>9.6507989562768977</v>
      </c>
      <c r="H1517" s="73">
        <f t="shared" si="237"/>
        <v>6.4374114380128162E-5</v>
      </c>
      <c r="I1517" s="73">
        <f t="shared" si="242"/>
        <v>6.4374114379869504E-7</v>
      </c>
      <c r="J1517" s="73">
        <f t="shared" si="243"/>
        <v>6.3361882863278101E-7</v>
      </c>
      <c r="K1517" s="3">
        <f t="shared" si="244"/>
        <v>6.3867998621573797E-7</v>
      </c>
      <c r="L1517" s="79">
        <f t="shared" si="245"/>
        <v>0.10625160148892318</v>
      </c>
    </row>
    <row r="1518" spans="1:12">
      <c r="A1518" s="4">
        <v>4.9199999999999404</v>
      </c>
      <c r="B1518" s="4">
        <f t="shared" si="238"/>
        <v>4.5999999999999401</v>
      </c>
      <c r="C1518" s="6">
        <f t="shared" si="239"/>
        <v>1.216439083250517</v>
      </c>
      <c r="E1518" s="4">
        <v>4.5999999999883698</v>
      </c>
      <c r="F1518" s="72">
        <f t="shared" si="240"/>
        <v>20.264317180565506</v>
      </c>
      <c r="G1518" s="72">
        <f t="shared" si="241"/>
        <v>9.6666480939878259</v>
      </c>
      <c r="H1518" s="73">
        <f t="shared" si="237"/>
        <v>6.3361882863532693E-5</v>
      </c>
      <c r="I1518" s="73">
        <f t="shared" si="242"/>
        <v>6.3361882863278101E-7</v>
      </c>
      <c r="J1518" s="73">
        <f t="shared" si="243"/>
        <v>6.2366096340720327E-7</v>
      </c>
      <c r="K1518" s="3">
        <f t="shared" si="244"/>
        <v>6.2863989601999219E-7</v>
      </c>
      <c r="L1518" s="79">
        <f t="shared" si="245"/>
        <v>0.10625223012881919</v>
      </c>
    </row>
    <row r="1519" spans="1:12">
      <c r="A1519" s="4">
        <v>4.9299999999999402</v>
      </c>
      <c r="B1519" s="4">
        <f t="shared" si="238"/>
        <v>4.6099999999999399</v>
      </c>
      <c r="C1519" s="6">
        <f t="shared" si="239"/>
        <v>1.2136106283666619</v>
      </c>
      <c r="E1519" s="4">
        <v>4.6099999999883297</v>
      </c>
      <c r="F1519" s="72">
        <f t="shared" si="240"/>
        <v>20.308370044001453</v>
      </c>
      <c r="G1519" s="72">
        <f t="shared" si="241"/>
        <v>9.6824887581140207</v>
      </c>
      <c r="H1519" s="73">
        <f t="shared" si="237"/>
        <v>6.2366096340970919E-5</v>
      </c>
      <c r="I1519" s="73">
        <f t="shared" si="242"/>
        <v>6.2366096340725864E-7</v>
      </c>
      <c r="J1519" s="73">
        <f t="shared" si="243"/>
        <v>6.1386478216206885E-7</v>
      </c>
      <c r="K1519" s="3">
        <f t="shared" si="244"/>
        <v>6.1876287278466369E-7</v>
      </c>
      <c r="L1519" s="79">
        <f t="shared" si="245"/>
        <v>0.10625284889169198</v>
      </c>
    </row>
    <row r="1520" spans="1:12">
      <c r="A1520" s="4">
        <v>4.93999999999994</v>
      </c>
      <c r="B1520" s="4">
        <f t="shared" si="238"/>
        <v>4.6199999999999397</v>
      </c>
      <c r="C1520" s="6">
        <f t="shared" si="239"/>
        <v>1.2107952183617534</v>
      </c>
      <c r="E1520" s="4">
        <v>4.6199999999882904</v>
      </c>
      <c r="F1520" s="72">
        <f t="shared" si="240"/>
        <v>20.352422907437401</v>
      </c>
      <c r="G1520" s="72">
        <f t="shared" si="241"/>
        <v>9.6983209715519667</v>
      </c>
      <c r="H1520" s="73">
        <f t="shared" si="237"/>
        <v>6.1386478216448088E-5</v>
      </c>
      <c r="I1520" s="73">
        <f t="shared" si="242"/>
        <v>6.1386478216201432E-7</v>
      </c>
      <c r="J1520" s="73">
        <f t="shared" si="243"/>
        <v>6.042275672024139E-7</v>
      </c>
      <c r="K1520" s="3">
        <f t="shared" si="244"/>
        <v>6.0904617468221411E-7</v>
      </c>
      <c r="L1520" s="79">
        <f t="shared" si="245"/>
        <v>0.10625345793786667</v>
      </c>
    </row>
    <row r="1521" spans="1:12">
      <c r="A1521" s="4">
        <v>4.9499999999999398</v>
      </c>
      <c r="B1521" s="4">
        <f t="shared" si="238"/>
        <v>4.6299999999999395</v>
      </c>
      <c r="C1521" s="6">
        <f t="shared" si="239"/>
        <v>1.207992764228264</v>
      </c>
      <c r="E1521" s="4">
        <v>4.6299999999882502</v>
      </c>
      <c r="F1521" s="72">
        <f t="shared" si="240"/>
        <v>20.396475770873348</v>
      </c>
      <c r="G1521" s="72">
        <f t="shared" si="241"/>
        <v>9.7141447570868955</v>
      </c>
      <c r="H1521" s="73">
        <f t="shared" si="237"/>
        <v>6.0422756720484172E-5</v>
      </c>
      <c r="I1521" s="73">
        <f t="shared" si="242"/>
        <v>6.042275672024139E-7</v>
      </c>
      <c r="J1521" s="73">
        <f t="shared" si="243"/>
        <v>5.9474664822309007E-7</v>
      </c>
      <c r="K1521" s="3">
        <f t="shared" si="244"/>
        <v>5.9948710771275204E-7</v>
      </c>
      <c r="L1521" s="79">
        <f t="shared" si="245"/>
        <v>0.10625405742497439</v>
      </c>
    </row>
    <row r="1522" spans="1:12">
      <c r="A1522" s="4">
        <v>4.9599999999999396</v>
      </c>
      <c r="B1522" s="4">
        <f t="shared" si="238"/>
        <v>4.6399999999999393</v>
      </c>
      <c r="C1522" s="6">
        <f t="shared" si="239"/>
        <v>1.2052031777527856</v>
      </c>
      <c r="E1522" s="4">
        <v>4.63999999998821</v>
      </c>
      <c r="F1522" s="72">
        <f t="shared" si="240"/>
        <v>20.440528634309295</v>
      </c>
      <c r="G1522" s="72">
        <f t="shared" si="241"/>
        <v>9.7299601373935207</v>
      </c>
      <c r="H1522" s="73">
        <f t="shared" si="237"/>
        <v>5.9474664822547979E-5</v>
      </c>
      <c r="I1522" s="73">
        <f t="shared" si="242"/>
        <v>5.9474664822309007E-7</v>
      </c>
      <c r="J1522" s="73">
        <f t="shared" si="243"/>
        <v>5.8541940144907528E-7</v>
      </c>
      <c r="K1522" s="3">
        <f t="shared" si="244"/>
        <v>5.9008302483608262E-7</v>
      </c>
      <c r="L1522" s="79">
        <f t="shared" si="245"/>
        <v>0.10625464750799922</v>
      </c>
    </row>
    <row r="1523" spans="1:12">
      <c r="A1523" s="4">
        <v>4.9699999999999402</v>
      </c>
      <c r="B1523" s="4">
        <f t="shared" si="238"/>
        <v>4.64999999999994</v>
      </c>
      <c r="C1523" s="6">
        <f t="shared" si="239"/>
        <v>1.2024263715073822</v>
      </c>
      <c r="E1523" s="4">
        <v>4.6499999999881698</v>
      </c>
      <c r="F1523" s="72">
        <f t="shared" si="240"/>
        <v>20.484581497745239</v>
      </c>
      <c r="G1523" s="72">
        <f t="shared" si="241"/>
        <v>9.7457671350368322</v>
      </c>
      <c r="H1523" s="73">
        <f t="shared" si="237"/>
        <v>5.854194014514276E-5</v>
      </c>
      <c r="I1523" s="73">
        <f t="shared" si="242"/>
        <v>5.8541940144907528E-7</v>
      </c>
      <c r="J1523" s="73">
        <f t="shared" si="243"/>
        <v>5.7624324879285085E-7</v>
      </c>
      <c r="K1523" s="3">
        <f t="shared" si="244"/>
        <v>5.8083132512096312E-7</v>
      </c>
      <c r="L1523" s="79">
        <f t="shared" si="245"/>
        <v>0.10625522833932434</v>
      </c>
    </row>
    <row r="1524" spans="1:12">
      <c r="A1524" s="4">
        <v>4.97999999999994</v>
      </c>
      <c r="B1524" s="4">
        <f t="shared" si="238"/>
        <v>4.6599999999999397</v>
      </c>
      <c r="C1524" s="6">
        <f t="shared" si="239"/>
        <v>1.1996622588410499</v>
      </c>
      <c r="E1524" s="4">
        <v>4.6599999999881296</v>
      </c>
      <c r="F1524" s="72">
        <f t="shared" si="240"/>
        <v>20.528634361181187</v>
      </c>
      <c r="G1524" s="72">
        <f t="shared" si="241"/>
        <v>9.7615657724728528</v>
      </c>
      <c r="H1524" s="73">
        <f t="shared" si="237"/>
        <v>5.7624324879516629E-5</v>
      </c>
      <c r="I1524" s="73">
        <f t="shared" si="242"/>
        <v>5.762432487929021E-7</v>
      </c>
      <c r="J1524" s="73">
        <f t="shared" si="243"/>
        <v>5.6721565702739727E-7</v>
      </c>
      <c r="K1524" s="3">
        <f t="shared" si="244"/>
        <v>5.7172945291014968E-7</v>
      </c>
      <c r="L1524" s="79">
        <f t="shared" si="245"/>
        <v>0.10625580006877725</v>
      </c>
    </row>
    <row r="1525" spans="1:12">
      <c r="A1525" s="4">
        <v>4.9899999999999398</v>
      </c>
      <c r="B1525" s="4">
        <f t="shared" si="238"/>
        <v>4.6699999999999395</v>
      </c>
      <c r="C1525" s="6">
        <f t="shared" si="239"/>
        <v>1.1969107538712898</v>
      </c>
      <c r="E1525" s="4">
        <v>4.6699999999880903</v>
      </c>
      <c r="F1525" s="72">
        <f t="shared" si="240"/>
        <v>20.572687224617138</v>
      </c>
      <c r="G1525" s="72">
        <f t="shared" si="241"/>
        <v>9.7773560720494093</v>
      </c>
      <c r="H1525" s="73">
        <f t="shared" si="237"/>
        <v>5.6721565702962604E-5</v>
      </c>
      <c r="I1525" s="73">
        <f t="shared" si="242"/>
        <v>5.6721565702734687E-7</v>
      </c>
      <c r="J1525" s="73">
        <f t="shared" si="243"/>
        <v>5.5833413697455256E-7</v>
      </c>
      <c r="K1525" s="3">
        <f t="shared" si="244"/>
        <v>5.6277489700094977E-7</v>
      </c>
      <c r="L1525" s="79">
        <f t="shared" si="245"/>
        <v>0.10625636284367425</v>
      </c>
    </row>
    <row r="1526" spans="1:12">
      <c r="A1526" s="4">
        <v>4.9999999999999396</v>
      </c>
      <c r="B1526" s="4">
        <f t="shared" si="238"/>
        <v>4.6799999999999393</v>
      </c>
      <c r="C1526" s="6">
        <f t="shared" si="239"/>
        <v>1.1942237258782926</v>
      </c>
      <c r="E1526" s="4">
        <v>4.6799999999880502</v>
      </c>
      <c r="F1526" s="72">
        <f t="shared" si="240"/>
        <v>20.616740088053085</v>
      </c>
      <c r="G1526" s="72">
        <f t="shared" si="241"/>
        <v>9.7931380560068728</v>
      </c>
      <c r="H1526" s="73">
        <f t="shared" si="237"/>
        <v>5.5833413697679601E-5</v>
      </c>
      <c r="I1526" s="73">
        <f t="shared" si="242"/>
        <v>5.5833413704351745E-6</v>
      </c>
      <c r="J1526" s="73">
        <f t="shared" si="243"/>
        <v>4.7703520681557722E-6</v>
      </c>
      <c r="K1526" s="3">
        <f t="shared" si="244"/>
        <v>5.1768467192954729E-6</v>
      </c>
      <c r="L1526" s="79">
        <f t="shared" si="245"/>
        <v>0.10626153969039355</v>
      </c>
    </row>
    <row r="1527" spans="1:12">
      <c r="A1527" s="4">
        <v>5.0999999999999996</v>
      </c>
      <c r="B1527" s="4">
        <f t="shared" si="238"/>
        <v>4.7799999999999994</v>
      </c>
      <c r="C1527" s="6">
        <f t="shared" si="239"/>
        <v>1.1674960212637666</v>
      </c>
      <c r="E1527" s="4">
        <v>4.78</v>
      </c>
      <c r="F1527" s="72">
        <f t="shared" si="240"/>
        <v>21.057268722466961</v>
      </c>
      <c r="G1527" s="72">
        <f t="shared" si="241"/>
        <v>9.9505053540755295</v>
      </c>
      <c r="H1527" s="73">
        <f t="shared" ref="H1527:H1531" si="246">EXP(-G1527)</f>
        <v>4.7703520675857112E-5</v>
      </c>
      <c r="I1527" s="73">
        <f t="shared" ref="I1527:I1528" si="247">(E1528-E1527)*H1527</f>
        <v>4.7703520681557722E-6</v>
      </c>
      <c r="J1527" s="73">
        <f t="shared" ref="J1527:J1528" si="248">(E1528-E1527)*H1528</f>
        <v>4.0790359773485352E-6</v>
      </c>
      <c r="K1527" s="3">
        <f t="shared" ref="K1527:K1528" si="249">(I1527+J1527)/2</f>
        <v>4.4246940227521541E-6</v>
      </c>
      <c r="L1527" s="79">
        <f t="shared" ref="L1527:L1528" si="250">K1527+L1526</f>
        <v>0.10626596438441631</v>
      </c>
    </row>
    <row r="1528" spans="1:12">
      <c r="A1528" s="4">
        <v>5.2000000000000597</v>
      </c>
      <c r="B1528" s="4">
        <f t="shared" si="238"/>
        <v>4.8800000000000594</v>
      </c>
      <c r="C1528" s="6">
        <f t="shared" si="239"/>
        <v>1.1419337088140042</v>
      </c>
      <c r="E1528" s="4">
        <v>4.8800000000119503</v>
      </c>
      <c r="F1528" s="72">
        <f t="shared" si="240"/>
        <v>21.497797356880838</v>
      </c>
      <c r="G1528" s="72">
        <f t="shared" si="241"/>
        <v>10.107064784653824</v>
      </c>
      <c r="H1528" s="73">
        <f t="shared" si="237"/>
        <v>4.0790359768610872E-5</v>
      </c>
      <c r="I1528" s="73">
        <f t="shared" si="247"/>
        <v>4.0790359773485352E-6</v>
      </c>
      <c r="J1528" s="73">
        <f t="shared" si="248"/>
        <v>3.4906520034544784E-6</v>
      </c>
      <c r="K1528" s="3">
        <f t="shared" si="249"/>
        <v>3.7848439904015066E-6</v>
      </c>
      <c r="L1528" s="79">
        <f t="shared" si="250"/>
        <v>0.10626974922840671</v>
      </c>
    </row>
    <row r="1529" spans="1:12">
      <c r="A1529" s="4">
        <v>5.3000000000001197</v>
      </c>
      <c r="B1529" s="4">
        <f t="shared" si="238"/>
        <v>4.9800000000001194</v>
      </c>
      <c r="C1529" s="6">
        <f t="shared" si="239"/>
        <v>1.1174627627245073</v>
      </c>
      <c r="E1529" s="4">
        <v>4.9800000000239004</v>
      </c>
      <c r="F1529" s="72">
        <f t="shared" si="240"/>
        <v>21.938325991294715</v>
      </c>
      <c r="G1529" s="72">
        <f t="shared" si="241"/>
        <v>10.262836925850102</v>
      </c>
      <c r="H1529" s="73">
        <f t="shared" si="246"/>
        <v>3.4906520030373426E-5</v>
      </c>
      <c r="I1529" s="73">
        <f t="shared" ref="I1529:I1592" si="251">(E1530-E1529)*H1529</f>
        <v>3.4906520034544475E-6</v>
      </c>
      <c r="J1529" s="73">
        <f t="shared" ref="J1529:J1592" si="252">(E1530-E1529)*H1530</f>
        <v>2.9894338907872456E-6</v>
      </c>
      <c r="K1529" s="3">
        <f t="shared" ref="K1529:K1592" si="253">(I1529+J1529)/2</f>
        <v>3.2400429471208466E-6</v>
      </c>
      <c r="L1529" s="79">
        <f t="shared" ref="L1529:L1592" si="254">K1529+L1528</f>
        <v>0.10627298927135383</v>
      </c>
    </row>
    <row r="1530" spans="1:12">
      <c r="A1530" s="4">
        <v>5.4000000000001798</v>
      </c>
      <c r="B1530" s="4">
        <f t="shared" si="238"/>
        <v>5.0800000000001795</v>
      </c>
      <c r="C1530" s="6">
        <f t="shared" si="239"/>
        <v>1.0940152283505395</v>
      </c>
      <c r="E1530" s="4">
        <v>5.0800000000358496</v>
      </c>
      <c r="F1530" s="72">
        <f t="shared" si="240"/>
        <v>22.378854625708588</v>
      </c>
      <c r="G1530" s="72">
        <f t="shared" si="241"/>
        <v>10.417841429797972</v>
      </c>
      <c r="H1530" s="73">
        <f t="shared" si="237"/>
        <v>2.9894338904300323E-5</v>
      </c>
      <c r="I1530" s="73">
        <f t="shared" si="251"/>
        <v>2.9894338907872723E-6</v>
      </c>
      <c r="J1530" s="73">
        <f t="shared" si="252"/>
        <v>2.5621029430221958E-6</v>
      </c>
      <c r="K1530" s="3">
        <f t="shared" si="253"/>
        <v>2.7757684169047341E-6</v>
      </c>
      <c r="L1530" s="79">
        <f t="shared" si="254"/>
        <v>0.10627576503977074</v>
      </c>
    </row>
    <row r="1531" spans="1:12">
      <c r="A1531" s="4">
        <v>5.5000000000002398</v>
      </c>
      <c r="B1531" s="4">
        <f t="shared" si="238"/>
        <v>5.1800000000002395</v>
      </c>
      <c r="C1531" s="6">
        <f t="shared" si="239"/>
        <v>1.0715286206418491</v>
      </c>
      <c r="E1531" s="4">
        <v>5.1800000000477997</v>
      </c>
      <c r="F1531" s="72">
        <f t="shared" si="240"/>
        <v>22.819383260122464</v>
      </c>
      <c r="G1531" s="72">
        <f t="shared" si="241"/>
        <v>10.572097081695558</v>
      </c>
      <c r="H1531" s="73">
        <f t="shared" si="246"/>
        <v>2.5621029427160223E-5</v>
      </c>
      <c r="I1531" s="73">
        <f t="shared" si="251"/>
        <v>2.5621029430221958E-6</v>
      </c>
      <c r="J1531" s="73">
        <f t="shared" si="252"/>
        <v>2.1974632152502527E-6</v>
      </c>
      <c r="K1531" s="3">
        <f t="shared" si="253"/>
        <v>2.3797830791362243E-6</v>
      </c>
      <c r="L1531" s="79">
        <f t="shared" si="254"/>
        <v>0.10627814482284988</v>
      </c>
    </row>
    <row r="1532" spans="1:12">
      <c r="A1532" s="4">
        <v>5.6000000000002998</v>
      </c>
      <c r="B1532" s="4">
        <f t="shared" si="238"/>
        <v>5.2800000000002996</v>
      </c>
      <c r="C1532" s="6">
        <f t="shared" si="239"/>
        <v>1.0499453916843071</v>
      </c>
      <c r="E1532" s="4">
        <v>5.2800000000597498</v>
      </c>
      <c r="F1532" s="72">
        <f t="shared" si="240"/>
        <v>23.259911894536341</v>
      </c>
      <c r="G1532" s="72">
        <f t="shared" si="241"/>
        <v>10.725621854015436</v>
      </c>
      <c r="H1532" s="73">
        <f t="shared" ref="H1532:H1595" si="255">EXP(-G1532)</f>
        <v>2.1974632149876539E-5</v>
      </c>
      <c r="I1532" s="73">
        <f t="shared" si="251"/>
        <v>2.1974632152502527E-6</v>
      </c>
      <c r="J1532" s="73">
        <f t="shared" si="252"/>
        <v>1.8860647371451807E-6</v>
      </c>
      <c r="K1532" s="3">
        <f t="shared" si="253"/>
        <v>2.0417639761977168E-6</v>
      </c>
      <c r="L1532" s="79">
        <f t="shared" si="254"/>
        <v>0.10628018658682607</v>
      </c>
    </row>
    <row r="1533" spans="1:12">
      <c r="A1533" s="4">
        <v>5.7000000000003599</v>
      </c>
      <c r="B1533" s="4">
        <f t="shared" si="238"/>
        <v>5.3800000000003596</v>
      </c>
      <c r="C1533" s="6">
        <f t="shared" si="239"/>
        <v>1.0292124583897895</v>
      </c>
      <c r="E1533" s="4">
        <v>5.3800000000716999</v>
      </c>
      <c r="F1533" s="72">
        <f t="shared" si="240"/>
        <v>23.700440528950217</v>
      </c>
      <c r="G1533" s="72">
        <f t="shared" si="241"/>
        <v>10.878432956364067</v>
      </c>
      <c r="H1533" s="73">
        <f t="shared" si="255"/>
        <v>1.8860647369197944E-5</v>
      </c>
      <c r="I1533" s="73">
        <f t="shared" si="251"/>
        <v>1.8860647371451807E-6</v>
      </c>
      <c r="J1533" s="73">
        <f t="shared" si="252"/>
        <v>1.6199229456113186E-6</v>
      </c>
      <c r="K1533" s="3">
        <f t="shared" si="253"/>
        <v>1.7529938413782497E-6</v>
      </c>
      <c r="L1533" s="79">
        <f t="shared" si="254"/>
        <v>0.10628193958066745</v>
      </c>
    </row>
    <row r="1534" spans="1:12">
      <c r="A1534" s="4">
        <v>5.8000000000004199</v>
      </c>
      <c r="B1534" s="4">
        <f t="shared" si="238"/>
        <v>5.4800000000004196</v>
      </c>
      <c r="C1534" s="6">
        <f t="shared" si="239"/>
        <v>1.0092807826623886</v>
      </c>
      <c r="E1534" s="4">
        <v>5.48000000008365</v>
      </c>
      <c r="F1534" s="72">
        <f t="shared" si="240"/>
        <v>24.140969163364097</v>
      </c>
      <c r="G1534" s="72">
        <f t="shared" si="241"/>
        <v>11.030546881414118</v>
      </c>
      <c r="H1534" s="73">
        <f t="shared" si="255"/>
        <v>1.6199229454177364E-5</v>
      </c>
      <c r="I1534" s="73">
        <f t="shared" si="251"/>
        <v>1.6199229456113186E-6</v>
      </c>
      <c r="J1534" s="73">
        <f t="shared" si="252"/>
        <v>1.3922846316988175E-6</v>
      </c>
      <c r="K1534" s="3">
        <f t="shared" si="253"/>
        <v>1.506103788655068E-6</v>
      </c>
      <c r="L1534" s="79">
        <f t="shared" si="254"/>
        <v>0.10628344568445611</v>
      </c>
    </row>
    <row r="1535" spans="1:12">
      <c r="A1535" s="4">
        <v>5.90000000000048</v>
      </c>
      <c r="B1535" s="4">
        <f t="shared" si="238"/>
        <v>5.5800000000004797</v>
      </c>
      <c r="C1535" s="6">
        <f t="shared" si="239"/>
        <v>0.99010499745362135</v>
      </c>
      <c r="E1535" s="4">
        <v>5.5800000000956</v>
      </c>
      <c r="F1535" s="72">
        <f t="shared" si="240"/>
        <v>24.581497797777974</v>
      </c>
      <c r="G1535" s="72">
        <f t="shared" si="241"/>
        <v>11.181979447284904</v>
      </c>
      <c r="H1535" s="73">
        <f t="shared" si="255"/>
        <v>1.3922846315324383E-5</v>
      </c>
      <c r="I1535" s="73">
        <f t="shared" si="251"/>
        <v>1.3922846316988175E-6</v>
      </c>
      <c r="J1535" s="73">
        <f t="shared" si="252"/>
        <v>1.1974324366599084E-6</v>
      </c>
      <c r="K1535" s="3">
        <f t="shared" si="253"/>
        <v>1.2948585341793628E-6</v>
      </c>
      <c r="L1535" s="79">
        <f t="shared" si="254"/>
        <v>0.10628474054299028</v>
      </c>
    </row>
    <row r="1536" spans="1:12">
      <c r="A1536" s="4">
        <v>6.00000000000054</v>
      </c>
      <c r="B1536" s="4">
        <f t="shared" si="238"/>
        <v>5.6800000000005397</v>
      </c>
      <c r="C1536" s="6">
        <f t="shared" si="239"/>
        <v>0.97164307303611674</v>
      </c>
      <c r="E1536" s="4">
        <v>5.6800000001075501</v>
      </c>
      <c r="F1536" s="72">
        <f t="shared" si="240"/>
        <v>25.022026432191851</v>
      </c>
      <c r="G1536" s="72">
        <f t="shared" si="241"/>
        <v>11.332745836704238</v>
      </c>
      <c r="H1536" s="73">
        <f t="shared" si="255"/>
        <v>1.1974324365168142E-5</v>
      </c>
      <c r="I1536" s="73">
        <f t="shared" si="251"/>
        <v>1.1974324366599084E-6</v>
      </c>
      <c r="J1536" s="73">
        <f t="shared" si="252"/>
        <v>1.030521342383998E-6</v>
      </c>
      <c r="K1536" s="3">
        <f t="shared" si="253"/>
        <v>1.1139768895219533E-6</v>
      </c>
      <c r="L1536" s="79">
        <f t="shared" si="254"/>
        <v>0.1062858545198798</v>
      </c>
    </row>
    <row r="1537" spans="1:12">
      <c r="A1537" s="4">
        <v>6.1000000000006001</v>
      </c>
      <c r="B1537" s="4">
        <f t="shared" si="238"/>
        <v>5.7800000000005998</v>
      </c>
      <c r="C1537" s="6">
        <f t="shared" si="239"/>
        <v>0.95385601860245095</v>
      </c>
      <c r="E1537" s="4">
        <v>5.7800000001195002</v>
      </c>
      <c r="F1537" s="72">
        <f t="shared" si="240"/>
        <v>25.462555066605727</v>
      </c>
      <c r="G1537" s="72">
        <f t="shared" si="241"/>
        <v>11.482860633248395</v>
      </c>
      <c r="H1537" s="73">
        <f t="shared" si="255"/>
        <v>1.0305213422608498E-5</v>
      </c>
      <c r="I1537" s="73">
        <f t="shared" si="251"/>
        <v>1.030521342383998E-6</v>
      </c>
      <c r="J1537" s="73">
        <f t="shared" si="252"/>
        <v>8.8744175333163131E-7</v>
      </c>
      <c r="K1537" s="3">
        <f t="shared" si="253"/>
        <v>9.5898154785781454E-7</v>
      </c>
      <c r="L1537" s="79">
        <f t="shared" si="254"/>
        <v>0.10628681350142766</v>
      </c>
    </row>
    <row r="1538" spans="1:12">
      <c r="A1538" s="4">
        <v>6.2000000000006601</v>
      </c>
      <c r="B1538" s="4">
        <f t="shared" si="238"/>
        <v>5.8800000000006598</v>
      </c>
      <c r="C1538" s="6">
        <f t="shared" si="239"/>
        <v>0.93670761495641675</v>
      </c>
      <c r="E1538" s="4">
        <v>5.8800000001314503</v>
      </c>
      <c r="F1538" s="72">
        <f t="shared" si="240"/>
        <v>25.903083701019604</v>
      </c>
      <c r="G1538" s="72">
        <f t="shared" si="241"/>
        <v>11.632337854924907</v>
      </c>
      <c r="H1538" s="73">
        <f t="shared" si="255"/>
        <v>8.874417532255813E-6</v>
      </c>
      <c r="I1538" s="73">
        <f t="shared" si="251"/>
        <v>8.8744175333163131E-7</v>
      </c>
      <c r="J1538" s="73">
        <f t="shared" si="252"/>
        <v>7.6470470956233829E-7</v>
      </c>
      <c r="K1538" s="3">
        <f t="shared" si="253"/>
        <v>8.260732314469848E-7</v>
      </c>
      <c r="L1538" s="79">
        <f t="shared" si="254"/>
        <v>0.1062876395746591</v>
      </c>
    </row>
    <row r="1539" spans="1:12">
      <c r="A1539" s="4">
        <v>6.3000000000007201</v>
      </c>
      <c r="B1539" s="4">
        <f t="shared" si="238"/>
        <v>5.9800000000007199</v>
      </c>
      <c r="C1539" s="6">
        <f t="shared" si="239"/>
        <v>0.92016417462699984</v>
      </c>
      <c r="E1539" s="4">
        <v>5.9800000001434004</v>
      </c>
      <c r="F1539" s="72">
        <f t="shared" si="240"/>
        <v>26.34361233543348</v>
      </c>
      <c r="G1539" s="72">
        <f t="shared" si="241"/>
        <v>11.781190985334835</v>
      </c>
      <c r="H1539" s="73">
        <f t="shared" si="255"/>
        <v>7.6470470947095542E-6</v>
      </c>
      <c r="I1539" s="73">
        <f t="shared" si="251"/>
        <v>7.6470470956233151E-7</v>
      </c>
      <c r="J1539" s="73">
        <f t="shared" si="252"/>
        <v>6.5934554293546405E-7</v>
      </c>
      <c r="K1539" s="3">
        <f t="shared" si="253"/>
        <v>7.1202512624889778E-7</v>
      </c>
      <c r="L1539" s="79">
        <f t="shared" si="254"/>
        <v>0.10628835159978535</v>
      </c>
    </row>
    <row r="1540" spans="1:12">
      <c r="A1540" s="4">
        <v>6.4000000000007802</v>
      </c>
      <c r="B1540" s="4">
        <f t="shared" si="238"/>
        <v>6.0800000000007799</v>
      </c>
      <c r="C1540" s="6">
        <f t="shared" si="239"/>
        <v>0.90419432621635176</v>
      </c>
      <c r="E1540" s="4">
        <v>6.0800000001553496</v>
      </c>
      <c r="F1540" s="72">
        <f t="shared" si="240"/>
        <v>26.784140969847353</v>
      </c>
      <c r="G1540" s="72">
        <f t="shared" si="241"/>
        <v>11.929433002626446</v>
      </c>
      <c r="H1540" s="73">
        <f t="shared" si="255"/>
        <v>6.5934554285667753E-6</v>
      </c>
      <c r="I1540" s="73">
        <f t="shared" si="251"/>
        <v>6.5934554293546987E-7</v>
      </c>
      <c r="J1540" s="73">
        <f t="shared" si="252"/>
        <v>5.6884292278526425E-7</v>
      </c>
      <c r="K1540" s="3">
        <f t="shared" si="253"/>
        <v>6.1409423286036706E-7</v>
      </c>
      <c r="L1540" s="79">
        <f t="shared" si="254"/>
        <v>0.1062889656940182</v>
      </c>
    </row>
    <row r="1541" spans="1:12">
      <c r="A1541" s="4">
        <v>6.5000000000008402</v>
      </c>
      <c r="B1541" s="4">
        <f t="shared" si="238"/>
        <v>6.1800000000008399</v>
      </c>
      <c r="C1541" s="6">
        <f t="shared" si="239"/>
        <v>0.88876882020500803</v>
      </c>
      <c r="E1541" s="4">
        <v>6.1800000001672997</v>
      </c>
      <c r="F1541" s="72">
        <f t="shared" si="240"/>
        <v>27.22466960426123</v>
      </c>
      <c r="G1541" s="72">
        <f t="shared" si="241"/>
        <v>12.077076406430539</v>
      </c>
      <c r="H1541" s="73">
        <f t="shared" si="255"/>
        <v>5.68842922717287E-6</v>
      </c>
      <c r="I1541" s="73">
        <f t="shared" si="251"/>
        <v>5.6884292278526425E-7</v>
      </c>
      <c r="J1541" s="73">
        <f t="shared" si="252"/>
        <v>4.9105075892797133E-7</v>
      </c>
      <c r="K1541" s="3">
        <f t="shared" si="253"/>
        <v>5.2994684085661784E-7</v>
      </c>
      <c r="L1541" s="79">
        <f t="shared" si="254"/>
        <v>0.10628949564085906</v>
      </c>
    </row>
    <row r="1542" spans="1:12">
      <c r="A1542" s="4">
        <v>6.6000000000009003</v>
      </c>
      <c r="B1542" s="4">
        <f t="shared" si="238"/>
        <v>6.2800000000009</v>
      </c>
      <c r="C1542" s="6">
        <f t="shared" si="239"/>
        <v>0.87386035379126792</v>
      </c>
      <c r="E1542" s="4">
        <v>6.2800000001792498</v>
      </c>
      <c r="F1542" s="72">
        <f t="shared" si="240"/>
        <v>27.665198238675107</v>
      </c>
      <c r="G1542" s="72">
        <f t="shared" si="241"/>
        <v>12.224133242948513</v>
      </c>
      <c r="H1542" s="73">
        <f t="shared" si="255"/>
        <v>4.9105075886929033E-6</v>
      </c>
      <c r="I1542" s="73">
        <f t="shared" si="251"/>
        <v>4.9105075892797133E-7</v>
      </c>
      <c r="J1542" s="73">
        <f t="shared" si="252"/>
        <v>4.2414085944162533E-7</v>
      </c>
      <c r="K1542" s="3">
        <f t="shared" si="253"/>
        <v>4.5759580918479835E-7</v>
      </c>
      <c r="L1542" s="79">
        <f t="shared" si="254"/>
        <v>0.10628995323666825</v>
      </c>
    </row>
    <row r="1543" spans="1:12">
      <c r="A1543" s="4">
        <v>6.7000000000009603</v>
      </c>
      <c r="B1543" s="4">
        <f t="shared" si="238"/>
        <v>6.38000000000096</v>
      </c>
      <c r="C1543" s="6">
        <f t="shared" si="239"/>
        <v>0.85944341264596591</v>
      </c>
      <c r="E1543" s="4">
        <v>6.3800000001911998</v>
      </c>
      <c r="F1543" s="72">
        <f t="shared" si="240"/>
        <v>28.105726873088987</v>
      </c>
      <c r="G1543" s="72">
        <f t="shared" si="241"/>
        <v>12.370615128347103</v>
      </c>
      <c r="H1543" s="73">
        <f t="shared" si="255"/>
        <v>4.2414085939094016E-6</v>
      </c>
      <c r="I1543" s="73">
        <f t="shared" si="251"/>
        <v>4.2414085944162533E-7</v>
      </c>
      <c r="J1543" s="73">
        <f t="shared" si="252"/>
        <v>3.6655459502753816E-7</v>
      </c>
      <c r="K1543" s="3">
        <f t="shared" si="253"/>
        <v>3.9534772723458171E-7</v>
      </c>
      <c r="L1543" s="79">
        <f t="shared" si="254"/>
        <v>0.10629034858439548</v>
      </c>
    </row>
    <row r="1544" spans="1:12">
      <c r="A1544" s="4">
        <v>6.8000000000010203</v>
      </c>
      <c r="B1544" s="4">
        <f t="shared" si="238"/>
        <v>6.4800000000010201</v>
      </c>
      <c r="C1544" s="6">
        <f t="shared" si="239"/>
        <v>0.84549412772628241</v>
      </c>
      <c r="E1544" s="4">
        <v>6.4800000002031499</v>
      </c>
      <c r="F1544" s="72">
        <f t="shared" si="240"/>
        <v>28.546255507502863</v>
      </c>
      <c r="G1544" s="72">
        <f t="shared" si="241"/>
        <v>12.516533270598869</v>
      </c>
      <c r="H1544" s="73">
        <f t="shared" si="255"/>
        <v>3.6655459498373459E-6</v>
      </c>
      <c r="I1544" s="73">
        <f t="shared" si="251"/>
        <v>3.6655459502753816E-7</v>
      </c>
      <c r="J1544" s="73">
        <f t="shared" si="252"/>
        <v>3.1696211451933776E-7</v>
      </c>
      <c r="K1544" s="3">
        <f t="shared" si="253"/>
        <v>3.4175835477343793E-7</v>
      </c>
      <c r="L1544" s="79">
        <f t="shared" si="254"/>
        <v>0.10629069034275025</v>
      </c>
    </row>
    <row r="1545" spans="1:12">
      <c r="A1545" s="4">
        <v>6.9000000000010804</v>
      </c>
      <c r="B1545" s="4">
        <f t="shared" si="238"/>
        <v>6.5800000000010801</v>
      </c>
      <c r="C1545" s="6">
        <f t="shared" si="239"/>
        <v>0.83199014551903794</v>
      </c>
      <c r="E1545" s="4">
        <v>6.5800000002151</v>
      </c>
      <c r="F1545" s="72">
        <f t="shared" si="240"/>
        <v>28.98678414191674</v>
      </c>
      <c r="G1545" s="72">
        <f t="shared" si="241"/>
        <v>12.661898489894075</v>
      </c>
      <c r="H1545" s="73">
        <f t="shared" si="255"/>
        <v>3.1696211448146053E-6</v>
      </c>
      <c r="I1545" s="73">
        <f t="shared" si="251"/>
        <v>3.1696211451933776E-7</v>
      </c>
      <c r="J1545" s="73">
        <f t="shared" si="252"/>
        <v>2.7422789830945289E-7</v>
      </c>
      <c r="K1545" s="3">
        <f t="shared" si="253"/>
        <v>2.9559500641439532E-7</v>
      </c>
      <c r="L1545" s="79">
        <f t="shared" si="254"/>
        <v>0.10629098593775667</v>
      </c>
    </row>
    <row r="1546" spans="1:12">
      <c r="A1546" s="4">
        <v>7.0000000000011404</v>
      </c>
      <c r="B1546" s="4">
        <f t="shared" si="238"/>
        <v>6.6800000000011401</v>
      </c>
      <c r="C1546" s="6">
        <f t="shared" si="239"/>
        <v>0.81891051028030826</v>
      </c>
      <c r="E1546" s="4">
        <v>6.6800000002270501</v>
      </c>
      <c r="F1546" s="72">
        <f t="shared" si="240"/>
        <v>29.427312776330616</v>
      </c>
      <c r="G1546" s="72">
        <f t="shared" si="241"/>
        <v>12.806721237737595</v>
      </c>
      <c r="H1546" s="73">
        <f t="shared" si="255"/>
        <v>2.7422789827668242E-6</v>
      </c>
      <c r="I1546" s="73">
        <f t="shared" si="251"/>
        <v>2.7422789830945289E-7</v>
      </c>
      <c r="J1546" s="73">
        <f t="shared" si="252"/>
        <v>2.3738163712281896E-7</v>
      </c>
      <c r="K1546" s="3">
        <f t="shared" si="253"/>
        <v>2.5580476771613595E-7</v>
      </c>
      <c r="L1546" s="79">
        <f t="shared" si="254"/>
        <v>0.10629124174252438</v>
      </c>
    </row>
    <row r="1547" spans="1:12">
      <c r="A1547" s="4">
        <v>7.1000000000011996</v>
      </c>
      <c r="B1547" s="4">
        <f t="shared" si="238"/>
        <v>6.7800000000011993</v>
      </c>
      <c r="C1547" s="6">
        <f t="shared" si="239"/>
        <v>0.80623555700863669</v>
      </c>
      <c r="E1547" s="4">
        <v>6.7800000002390002</v>
      </c>
      <c r="F1547" s="72">
        <f t="shared" si="240"/>
        <v>29.867841410744493</v>
      </c>
      <c r="G1547" s="72">
        <f t="shared" si="241"/>
        <v>12.951011614833963</v>
      </c>
      <c r="H1547" s="73">
        <f t="shared" si="255"/>
        <v>2.3738163709445166E-6</v>
      </c>
      <c r="I1547" s="73">
        <f t="shared" si="251"/>
        <v>2.3738163712281896E-7</v>
      </c>
      <c r="J1547" s="73">
        <f t="shared" si="252"/>
        <v>2.0559359003401097E-7</v>
      </c>
      <c r="K1547" s="3">
        <f t="shared" si="253"/>
        <v>2.2148761357841495E-7</v>
      </c>
      <c r="L1547" s="79">
        <f t="shared" si="254"/>
        <v>0.10629146323013797</v>
      </c>
    </row>
    <row r="1548" spans="1:12">
      <c r="A1548" s="4">
        <v>7.2000000000012596</v>
      </c>
      <c r="B1548" s="4">
        <f t="shared" ref="B1548:B1611" si="256">A1548-$C$6</f>
        <v>6.8800000000012593</v>
      </c>
      <c r="C1548" s="6">
        <f t="shared" ref="C1548:C1611" si="257">2*$C$3/(A1548-2*$C$6)*L1548</f>
        <v>0.79394681403730283</v>
      </c>
      <c r="E1548" s="4">
        <v>6.8800000002509503</v>
      </c>
      <c r="F1548" s="72">
        <f t="shared" ref="F1548:F1611" si="258">E1548/$C$4</f>
        <v>30.30837004515837</v>
      </c>
      <c r="G1548" s="72">
        <f t="shared" ref="G1548:G1611" si="259">F1548^$C$5</f>
        <v>13.094779387854244</v>
      </c>
      <c r="H1548" s="73">
        <f t="shared" si="255"/>
        <v>2.0559359000944237E-6</v>
      </c>
      <c r="I1548" s="73">
        <f t="shared" si="251"/>
        <v>2.0559359003401097E-7</v>
      </c>
      <c r="J1548" s="73">
        <f t="shared" si="252"/>
        <v>1.7815371390507658E-7</v>
      </c>
      <c r="K1548" s="3">
        <f t="shared" si="253"/>
        <v>1.9187365196954376E-7</v>
      </c>
      <c r="L1548" s="79">
        <f t="shared" si="254"/>
        <v>0.10629165510378993</v>
      </c>
    </row>
    <row r="1549" spans="1:12">
      <c r="A1549" s="4">
        <v>7.3000000000013197</v>
      </c>
      <c r="B1549" s="4">
        <f t="shared" si="256"/>
        <v>6.9800000000013194</v>
      </c>
      <c r="C1549" s="6">
        <f t="shared" si="257"/>
        <v>0.78202691426020499</v>
      </c>
      <c r="E1549" s="4">
        <v>6.9800000002629004</v>
      </c>
      <c r="F1549" s="72">
        <f t="shared" si="258"/>
        <v>30.748898679572246</v>
      </c>
      <c r="G1549" s="72">
        <f t="shared" si="259"/>
        <v>13.23803400516981</v>
      </c>
      <c r="H1549" s="73">
        <f t="shared" si="255"/>
        <v>1.7815371388378706E-6</v>
      </c>
      <c r="I1549" s="73">
        <f t="shared" si="251"/>
        <v>1.7815371390507658E-7</v>
      </c>
      <c r="J1549" s="73">
        <f t="shared" si="252"/>
        <v>1.544539714357698E-7</v>
      </c>
      <c r="K1549" s="3">
        <f t="shared" si="253"/>
        <v>1.663038426704232E-7</v>
      </c>
      <c r="L1549" s="79">
        <f t="shared" si="254"/>
        <v>0.1062918214076326</v>
      </c>
    </row>
    <row r="1550" spans="1:12">
      <c r="A1550" s="4">
        <v>7.4000000000013797</v>
      </c>
      <c r="B1550" s="4">
        <f t="shared" si="256"/>
        <v>7.0800000000013794</v>
      </c>
      <c r="C1550" s="6">
        <f t="shared" si="257"/>
        <v>0.77045951411857905</v>
      </c>
      <c r="E1550" s="4">
        <v>7.0800000002748504</v>
      </c>
      <c r="F1550" s="72">
        <f t="shared" si="258"/>
        <v>31.189427313986123</v>
      </c>
      <c r="G1550" s="72">
        <f t="shared" si="259"/>
        <v>13.38078461163048</v>
      </c>
      <c r="H1550" s="73">
        <f t="shared" si="255"/>
        <v>1.5445397141731243E-6</v>
      </c>
      <c r="I1550" s="73">
        <f t="shared" si="251"/>
        <v>1.5445397143576845E-7</v>
      </c>
      <c r="J1550" s="73">
        <f t="shared" si="252"/>
        <v>1.3397332079909964E-7</v>
      </c>
      <c r="K1550" s="3">
        <f t="shared" si="253"/>
        <v>1.4421364611743406E-7</v>
      </c>
      <c r="L1550" s="79">
        <f t="shared" si="254"/>
        <v>0.10629196562127873</v>
      </c>
    </row>
    <row r="1551" spans="1:12">
      <c r="A1551" s="4">
        <v>7.5000000000014397</v>
      </c>
      <c r="B1551" s="4">
        <f t="shared" si="256"/>
        <v>7.1800000000014395</v>
      </c>
      <c r="C1551" s="6">
        <f t="shared" si="257"/>
        <v>0.75922921957429756</v>
      </c>
      <c r="E1551" s="4">
        <v>7.1800000002867996</v>
      </c>
      <c r="F1551" s="72">
        <f t="shared" si="258"/>
        <v>31.629955948399996</v>
      </c>
      <c r="G1551" s="72">
        <f t="shared" si="259"/>
        <v>13.523040062457868</v>
      </c>
      <c r="H1551" s="73">
        <f t="shared" si="255"/>
        <v>1.3397332078309092E-6</v>
      </c>
      <c r="I1551" s="73">
        <f t="shared" si="251"/>
        <v>1.3397332079910084E-7</v>
      </c>
      <c r="J1551" s="73">
        <f t="shared" si="252"/>
        <v>1.1626496969575447E-7</v>
      </c>
      <c r="K1551" s="3">
        <f t="shared" si="253"/>
        <v>1.2511914524742766E-7</v>
      </c>
      <c r="L1551" s="79">
        <f t="shared" si="254"/>
        <v>0.10629209074042398</v>
      </c>
    </row>
    <row r="1552" spans="1:12">
      <c r="A1552" s="4">
        <v>7.6000000000014998</v>
      </c>
      <c r="B1552" s="4">
        <f t="shared" si="256"/>
        <v>7.2800000000014995</v>
      </c>
      <c r="C1552" s="6">
        <f t="shared" si="257"/>
        <v>0.74832151838178473</v>
      </c>
      <c r="E1552" s="4">
        <v>7.2800000002987497</v>
      </c>
      <c r="F1552" s="72">
        <f t="shared" si="258"/>
        <v>32.070484582813876</v>
      </c>
      <c r="G1552" s="72">
        <f t="shared" si="259"/>
        <v>13.664808936318366</v>
      </c>
      <c r="H1552" s="73">
        <f t="shared" si="255"/>
        <v>1.1626496968186071E-6</v>
      </c>
      <c r="I1552" s="73">
        <f t="shared" si="251"/>
        <v>1.1626496969575447E-7</v>
      </c>
      <c r="J1552" s="73">
        <f t="shared" si="252"/>
        <v>1.0094554332529048E-7</v>
      </c>
      <c r="K1552" s="3">
        <f t="shared" si="253"/>
        <v>1.0860525651052247E-7</v>
      </c>
      <c r="L1552" s="79">
        <f t="shared" si="254"/>
        <v>0.10629219934568049</v>
      </c>
    </row>
    <row r="1553" spans="1:12">
      <c r="A1553" s="4">
        <v>7.7000000000015598</v>
      </c>
      <c r="B1553" s="4">
        <f t="shared" si="256"/>
        <v>7.3800000000015595</v>
      </c>
      <c r="C1553" s="6">
        <f t="shared" si="257"/>
        <v>0.73772271804629685</v>
      </c>
      <c r="E1553" s="4">
        <v>7.3800000003106998</v>
      </c>
      <c r="F1553" s="72">
        <f t="shared" si="258"/>
        <v>32.511013217227749</v>
      </c>
      <c r="G1553" s="72">
        <f t="shared" si="259"/>
        <v>13.806099547634838</v>
      </c>
      <c r="H1553" s="73">
        <f t="shared" si="255"/>
        <v>1.009455433132274E-6</v>
      </c>
      <c r="I1553" s="73">
        <f t="shared" si="251"/>
        <v>1.0094554332529048E-7</v>
      </c>
      <c r="J1553" s="73">
        <f t="shared" si="252"/>
        <v>8.7685871484464071E-8</v>
      </c>
      <c r="K1553" s="3">
        <f t="shared" si="253"/>
        <v>9.431570740487728E-8</v>
      </c>
      <c r="L1553" s="79">
        <f t="shared" si="254"/>
        <v>0.1062922936613879</v>
      </c>
    </row>
    <row r="1554" spans="1:12">
      <c r="A1554" s="4">
        <v>7.8000000000016199</v>
      </c>
      <c r="B1554" s="4">
        <f t="shared" si="256"/>
        <v>7.4800000000016196</v>
      </c>
      <c r="C1554" s="6">
        <f t="shared" si="257"/>
        <v>0.72741988892287324</v>
      </c>
      <c r="E1554" s="4">
        <v>7.4800000003226499</v>
      </c>
      <c r="F1554" s="72">
        <f t="shared" si="258"/>
        <v>32.951541851641629</v>
      </c>
      <c r="G1554" s="72">
        <f t="shared" si="259"/>
        <v>13.946919958191035</v>
      </c>
      <c r="H1554" s="73">
        <f t="shared" si="255"/>
        <v>8.7685871473985541E-7</v>
      </c>
      <c r="I1554" s="73">
        <f t="shared" si="251"/>
        <v>8.7685871484464071E-8</v>
      </c>
      <c r="J1554" s="73">
        <f t="shared" si="252"/>
        <v>7.6203146614500577E-8</v>
      </c>
      <c r="K1554" s="3">
        <f t="shared" si="253"/>
        <v>8.1944509049482317E-8</v>
      </c>
      <c r="L1554" s="79">
        <f t="shared" si="254"/>
        <v>0.10629237560589695</v>
      </c>
    </row>
    <row r="1555" spans="1:12">
      <c r="A1555" s="4">
        <v>7.9000000000016799</v>
      </c>
      <c r="B1555" s="4">
        <f t="shared" si="256"/>
        <v>7.5800000000016796</v>
      </c>
      <c r="C1555" s="6">
        <f t="shared" si="257"/>
        <v>0.71740081196884398</v>
      </c>
      <c r="E1555" s="4">
        <v>7.5800000003346</v>
      </c>
      <c r="F1555" s="72">
        <f t="shared" si="258"/>
        <v>33.392070486055502</v>
      </c>
      <c r="G1555" s="72">
        <f t="shared" si="259"/>
        <v>14.087277988078295</v>
      </c>
      <c r="H1555" s="73">
        <f t="shared" si="255"/>
        <v>7.6203146605394231E-7</v>
      </c>
      <c r="I1555" s="73">
        <f t="shared" si="251"/>
        <v>7.6203146614500577E-8</v>
      </c>
      <c r="J1555" s="73">
        <f t="shared" si="252"/>
        <v>6.625424365879E-8</v>
      </c>
      <c r="K1555" s="3">
        <f t="shared" si="253"/>
        <v>7.1228695136645288E-8</v>
      </c>
      <c r="L1555" s="79">
        <f t="shared" si="254"/>
        <v>0.10629244683459209</v>
      </c>
    </row>
    <row r="1556" spans="1:12">
      <c r="A1556" s="4">
        <v>8.0000000000017408</v>
      </c>
      <c r="B1556" s="4">
        <f t="shared" si="256"/>
        <v>7.6800000000017405</v>
      </c>
      <c r="C1556" s="6">
        <f t="shared" si="257"/>
        <v>0.70765393071445248</v>
      </c>
      <c r="E1556" s="4">
        <v>7.6800000003465501</v>
      </c>
      <c r="F1556" s="72">
        <f t="shared" si="258"/>
        <v>33.832599120469382</v>
      </c>
      <c r="G1556" s="72">
        <f t="shared" si="259"/>
        <v>14.227181226029964</v>
      </c>
      <c r="H1556" s="73">
        <f t="shared" si="255"/>
        <v>6.6254243650872555E-7</v>
      </c>
      <c r="I1556" s="73">
        <f t="shared" si="251"/>
        <v>6.625424365879E-8</v>
      </c>
      <c r="J1556" s="73">
        <f t="shared" si="252"/>
        <v>5.7630025324816739E-8</v>
      </c>
      <c r="K1556" s="3">
        <f t="shared" si="253"/>
        <v>6.1942134491803366E-8</v>
      </c>
      <c r="L1556" s="79">
        <f t="shared" si="254"/>
        <v>0.10629250877672658</v>
      </c>
    </row>
    <row r="1557" spans="1:12">
      <c r="A1557" s="4">
        <v>8.1000000000018009</v>
      </c>
      <c r="B1557" s="4">
        <f t="shared" si="256"/>
        <v>7.7800000000018006</v>
      </c>
      <c r="C1557" s="6">
        <f t="shared" si="257"/>
        <v>0.69816830706177191</v>
      </c>
      <c r="E1557" s="4">
        <v>7.7800000003585001</v>
      </c>
      <c r="F1557" s="72">
        <f t="shared" si="258"/>
        <v>34.273127754883262</v>
      </c>
      <c r="G1557" s="72">
        <f t="shared" si="259"/>
        <v>14.366637039185305</v>
      </c>
      <c r="H1557" s="73">
        <f t="shared" si="255"/>
        <v>5.7630025317929904E-7</v>
      </c>
      <c r="I1557" s="73">
        <f t="shared" si="251"/>
        <v>5.7630025324816739E-8</v>
      </c>
      <c r="J1557" s="73">
        <f t="shared" si="252"/>
        <v>5.0150483816567496E-8</v>
      </c>
      <c r="K1557" s="3">
        <f t="shared" si="253"/>
        <v>5.3890254570692117E-8</v>
      </c>
      <c r="L1557" s="79">
        <f t="shared" si="254"/>
        <v>0.10629256266698114</v>
      </c>
    </row>
    <row r="1558" spans="1:12">
      <c r="A1558" s="4">
        <v>8.2000000000018591</v>
      </c>
      <c r="B1558" s="4">
        <f t="shared" si="256"/>
        <v>7.8800000000018589</v>
      </c>
      <c r="C1558" s="6">
        <f t="shared" si="257"/>
        <v>0.6889335805624579</v>
      </c>
      <c r="E1558" s="4">
        <v>7.8800000003704502</v>
      </c>
      <c r="F1558" s="72">
        <f t="shared" si="258"/>
        <v>34.713656389297135</v>
      </c>
      <c r="G1558" s="72">
        <f t="shared" si="259"/>
        <v>14.505652582321275</v>
      </c>
      <c r="H1558" s="73">
        <f t="shared" si="255"/>
        <v>5.0150483810574472E-7</v>
      </c>
      <c r="I1558" s="73">
        <f t="shared" si="251"/>
        <v>5.0150483816567496E-8</v>
      </c>
      <c r="J1558" s="73">
        <f t="shared" si="252"/>
        <v>4.3660593184613923E-8</v>
      </c>
      <c r="K1558" s="3">
        <f t="shared" si="253"/>
        <v>4.690553850059071E-8</v>
      </c>
      <c r="L1558" s="79">
        <f t="shared" si="254"/>
        <v>0.10629260957251964</v>
      </c>
    </row>
    <row r="1559" spans="1:12">
      <c r="A1559" s="4">
        <v>8.3000000000019192</v>
      </c>
      <c r="B1559" s="4">
        <f t="shared" si="256"/>
        <v>7.9800000000019189</v>
      </c>
      <c r="C1559" s="6">
        <f t="shared" si="257"/>
        <v>0.67993993086063365</v>
      </c>
      <c r="E1559" s="4">
        <v>7.9800000003824003</v>
      </c>
      <c r="F1559" s="72">
        <f t="shared" si="258"/>
        <v>35.154185023711015</v>
      </c>
      <c r="G1559" s="72">
        <f t="shared" si="259"/>
        <v>14.644234806587624</v>
      </c>
      <c r="H1559" s="73">
        <f t="shared" si="255"/>
        <v>4.3660593179396443E-7</v>
      </c>
      <c r="I1559" s="73">
        <f t="shared" si="251"/>
        <v>4.3660593184613533E-8</v>
      </c>
      <c r="J1559" s="73">
        <f t="shared" si="252"/>
        <v>3.802676585160426E-8</v>
      </c>
      <c r="K1559" s="3">
        <f t="shared" si="253"/>
        <v>4.0843679518108896E-8</v>
      </c>
      <c r="L1559" s="79">
        <f t="shared" si="254"/>
        <v>0.10629265041619916</v>
      </c>
    </row>
    <row r="1560" spans="1:12">
      <c r="A1560" s="4">
        <v>8.4000000000019792</v>
      </c>
      <c r="B1560" s="4">
        <f t="shared" si="256"/>
        <v>8.0800000000019789</v>
      </c>
      <c r="C1560" s="6">
        <f t="shared" si="257"/>
        <v>0.67117804301892559</v>
      </c>
      <c r="E1560" s="4">
        <v>8.0800000003943495</v>
      </c>
      <c r="F1560" s="72">
        <f t="shared" si="258"/>
        <v>35.594713658124888</v>
      </c>
      <c r="G1560" s="72">
        <f t="shared" si="259"/>
        <v>14.782390467777832</v>
      </c>
      <c r="H1560" s="73">
        <f t="shared" si="255"/>
        <v>3.8026765847060365E-7</v>
      </c>
      <c r="I1560" s="73">
        <f t="shared" si="251"/>
        <v>3.8026765851604935E-8</v>
      </c>
      <c r="J1560" s="73">
        <f t="shared" si="252"/>
        <v>3.3133823210353403E-8</v>
      </c>
      <c r="K1560" s="3">
        <f t="shared" si="253"/>
        <v>3.5580294530979172E-8</v>
      </c>
      <c r="L1560" s="79">
        <f t="shared" si="254"/>
        <v>0.10629268599649369</v>
      </c>
    </row>
    <row r="1561" spans="1:12">
      <c r="A1561" s="4">
        <v>8.5000000000020393</v>
      </c>
      <c r="B1561" s="4">
        <f t="shared" si="256"/>
        <v>8.180000000002039</v>
      </c>
      <c r="C1561" s="6">
        <f t="shared" si="257"/>
        <v>0.66263907547384293</v>
      </c>
      <c r="E1561" s="4">
        <v>8.1800000004063005</v>
      </c>
      <c r="F1561" s="72">
        <f t="shared" si="258"/>
        <v>36.035242292538769</v>
      </c>
      <c r="G1561" s="72">
        <f t="shared" si="259"/>
        <v>14.920126134166027</v>
      </c>
      <c r="H1561" s="73">
        <f t="shared" si="255"/>
        <v>3.3133823206393589E-7</v>
      </c>
      <c r="I1561" s="73">
        <f t="shared" si="251"/>
        <v>3.3133823210352815E-8</v>
      </c>
      <c r="J1561" s="73">
        <f t="shared" si="252"/>
        <v>2.888240395888915E-8</v>
      </c>
      <c r="K1561" s="3">
        <f t="shared" si="253"/>
        <v>3.1008113584620984E-8</v>
      </c>
      <c r="L1561" s="79">
        <f t="shared" si="254"/>
        <v>0.10629271700460728</v>
      </c>
    </row>
    <row r="1562" spans="1:12">
      <c r="A1562" s="4">
        <v>8.6000000000020993</v>
      </c>
      <c r="B1562" s="4">
        <f t="shared" si="256"/>
        <v>8.280000000002099</v>
      </c>
      <c r="C1562" s="6">
        <f t="shared" si="257"/>
        <v>0.65431463039177684</v>
      </c>
      <c r="E1562" s="4">
        <v>8.2800000004182497</v>
      </c>
      <c r="F1562" s="72">
        <f t="shared" si="258"/>
        <v>36.475770926952642</v>
      </c>
      <c r="G1562" s="72">
        <f t="shared" si="259"/>
        <v>15.057448193937729</v>
      </c>
      <c r="H1562" s="73">
        <f t="shared" si="255"/>
        <v>2.8882403955437936E-7</v>
      </c>
      <c r="I1562" s="73">
        <f t="shared" si="251"/>
        <v>2.8882403958889666E-8</v>
      </c>
      <c r="J1562" s="73">
        <f t="shared" si="252"/>
        <v>2.5186745447325981E-8</v>
      </c>
      <c r="K1562" s="3">
        <f t="shared" si="253"/>
        <v>2.7034574703107822E-8</v>
      </c>
      <c r="L1562" s="79">
        <f t="shared" si="254"/>
        <v>0.10629274403918199</v>
      </c>
    </row>
    <row r="1563" spans="1:12">
      <c r="A1563" s="4">
        <v>8.7000000000021593</v>
      </c>
      <c r="B1563" s="4">
        <f t="shared" si="256"/>
        <v>8.3800000000021591</v>
      </c>
      <c r="C1563" s="6">
        <f t="shared" si="257"/>
        <v>0.6461967262192273</v>
      </c>
      <c r="E1563" s="4">
        <v>8.3800000004302007</v>
      </c>
      <c r="F1563" s="72">
        <f t="shared" si="258"/>
        <v>36.916299561366522</v>
      </c>
      <c r="G1563" s="72">
        <f t="shared" si="259"/>
        <v>15.19436286223997</v>
      </c>
      <c r="H1563" s="73">
        <f t="shared" si="255"/>
        <v>2.5186745444315919E-7</v>
      </c>
      <c r="I1563" s="73">
        <f t="shared" si="251"/>
        <v>2.5186745447325531E-8</v>
      </c>
      <c r="J1563" s="73">
        <f t="shared" si="252"/>
        <v>2.19727831117828E-8</v>
      </c>
      <c r="K1563" s="3">
        <f t="shared" si="253"/>
        <v>2.3579764279554166E-8</v>
      </c>
      <c r="L1563" s="79">
        <f t="shared" si="254"/>
        <v>0.10629276761894627</v>
      </c>
    </row>
    <row r="1564" spans="1:12">
      <c r="A1564" s="4">
        <v>8.8000000000022194</v>
      </c>
      <c r="B1564" s="4">
        <f t="shared" si="256"/>
        <v>8.4800000000022191</v>
      </c>
      <c r="C1564" s="6">
        <f t="shared" si="257"/>
        <v>0.63827777224079785</v>
      </c>
      <c r="E1564" s="4">
        <v>8.4800000004421499</v>
      </c>
      <c r="F1564" s="72">
        <f t="shared" si="258"/>
        <v>37.356828195780395</v>
      </c>
      <c r="G1564" s="72">
        <f t="shared" si="259"/>
        <v>15.330876187874773</v>
      </c>
      <c r="H1564" s="73">
        <f t="shared" si="255"/>
        <v>2.197278310915723E-7</v>
      </c>
      <c r="I1564" s="73">
        <f t="shared" si="251"/>
        <v>2.1972783111783191E-8</v>
      </c>
      <c r="J1564" s="73">
        <f t="shared" si="252"/>
        <v>1.9176521350405099E-8</v>
      </c>
      <c r="K1564" s="3">
        <f t="shared" si="253"/>
        <v>2.0574652231094145E-8</v>
      </c>
      <c r="L1564" s="79">
        <f t="shared" si="254"/>
        <v>0.1062927881935985</v>
      </c>
    </row>
    <row r="1565" spans="1:12">
      <c r="A1565" s="4">
        <v>8.9000000000022794</v>
      </c>
      <c r="B1565" s="4">
        <f t="shared" si="256"/>
        <v>8.5800000000022791</v>
      </c>
      <c r="C1565" s="6">
        <f t="shared" si="257"/>
        <v>0.63055054497630136</v>
      </c>
      <c r="E1565" s="4">
        <v>8.5800000004541008</v>
      </c>
      <c r="F1565" s="72">
        <f t="shared" si="258"/>
        <v>37.797356830194275</v>
      </c>
      <c r="G1565" s="72">
        <f t="shared" si="259"/>
        <v>15.466994059657873</v>
      </c>
      <c r="H1565" s="73">
        <f t="shared" si="255"/>
        <v>1.9176521348113317E-7</v>
      </c>
      <c r="I1565" s="73">
        <f t="shared" si="251"/>
        <v>1.9176521350404758E-8</v>
      </c>
      <c r="J1565" s="73">
        <f t="shared" si="252"/>
        <v>1.6742636197553249E-8</v>
      </c>
      <c r="K1565" s="3">
        <f t="shared" si="253"/>
        <v>1.7959578773979004E-8</v>
      </c>
      <c r="L1565" s="79">
        <f t="shared" si="254"/>
        <v>0.10629280615317727</v>
      </c>
    </row>
    <row r="1566" spans="1:12">
      <c r="A1566" s="4">
        <v>9.0000000000023395</v>
      </c>
      <c r="B1566" s="4">
        <f t="shared" si="256"/>
        <v>8.6800000000023392</v>
      </c>
      <c r="C1566" s="6">
        <f t="shared" si="257"/>
        <v>0.62300816626424393</v>
      </c>
      <c r="E1566" s="4">
        <v>8.68000000046605</v>
      </c>
      <c r="F1566" s="72">
        <f t="shared" si="258"/>
        <v>38.237885464608148</v>
      </c>
      <c r="G1566" s="72">
        <f t="shared" si="259"/>
        <v>15.602722212463203</v>
      </c>
      <c r="H1566" s="73">
        <f t="shared" si="255"/>
        <v>1.6742636195552637E-7</v>
      </c>
      <c r="I1566" s="73">
        <f t="shared" si="251"/>
        <v>1.6742636197553249E-8</v>
      </c>
      <c r="J1566" s="73">
        <f t="shared" si="252"/>
        <v>1.4623276077096664E-8</v>
      </c>
      <c r="K1566" s="3">
        <f t="shared" si="253"/>
        <v>1.5682956137324957E-8</v>
      </c>
      <c r="L1566" s="79">
        <f t="shared" si="254"/>
        <v>0.10629282183613341</v>
      </c>
    </row>
    <row r="1567" spans="1:12">
      <c r="A1567" s="4">
        <v>9.1000000000023995</v>
      </c>
      <c r="B1567" s="4">
        <f t="shared" si="256"/>
        <v>8.7800000000023992</v>
      </c>
      <c r="C1567" s="6">
        <f t="shared" si="257"/>
        <v>0.61564408289321593</v>
      </c>
      <c r="E1567" s="4">
        <v>8.7800000004779992</v>
      </c>
      <c r="F1567" s="72">
        <f t="shared" si="258"/>
        <v>38.678414099022021</v>
      </c>
      <c r="G1567" s="72">
        <f t="shared" si="259"/>
        <v>15.738066232972063</v>
      </c>
      <c r="H1567" s="73">
        <f t="shared" si="255"/>
        <v>1.4623276075349299E-7</v>
      </c>
      <c r="I1567" s="73">
        <f t="shared" si="251"/>
        <v>1.4623276077096924E-8</v>
      </c>
      <c r="J1567" s="73">
        <f t="shared" si="252"/>
        <v>1.2777031933826057E-8</v>
      </c>
      <c r="K1567" s="3">
        <f t="shared" si="253"/>
        <v>1.3700154005461489E-8</v>
      </c>
      <c r="L1567" s="79">
        <f t="shared" si="254"/>
        <v>0.10629283553628742</v>
      </c>
    </row>
    <row r="1568" spans="1:12">
      <c r="A1568" s="4">
        <v>9.2000000000024595</v>
      </c>
      <c r="B1568" s="4">
        <f t="shared" si="256"/>
        <v>8.8800000000024593</v>
      </c>
      <c r="C1568" s="6">
        <f t="shared" si="257"/>
        <v>0.60845204765550831</v>
      </c>
      <c r="E1568" s="4">
        <v>8.8800000004899502</v>
      </c>
      <c r="F1568" s="72">
        <f t="shared" si="258"/>
        <v>39.118942733435901</v>
      </c>
      <c r="G1568" s="72">
        <f t="shared" si="259"/>
        <v>15.873031565144684</v>
      </c>
      <c r="H1568" s="73">
        <f t="shared" si="255"/>
        <v>1.2777031932299077E-7</v>
      </c>
      <c r="I1568" s="73">
        <f t="shared" si="251"/>
        <v>1.277703193382583E-8</v>
      </c>
      <c r="J1568" s="73">
        <f t="shared" si="252"/>
        <v>1.116805229563826E-8</v>
      </c>
      <c r="K1568" s="3">
        <f t="shared" si="253"/>
        <v>1.1972542114732046E-8</v>
      </c>
      <c r="L1568" s="79">
        <f t="shared" si="254"/>
        <v>0.10629284750882953</v>
      </c>
    </row>
    <row r="1569" spans="1:12">
      <c r="A1569" s="4">
        <v>9.3000000000025196</v>
      </c>
      <c r="B1569" s="4">
        <f t="shared" si="256"/>
        <v>8.9800000000025193</v>
      </c>
      <c r="C1569" s="6">
        <f t="shared" si="257"/>
        <v>0.60142610170875666</v>
      </c>
      <c r="E1569" s="4">
        <v>8.9800000005018994</v>
      </c>
      <c r="F1569" s="72">
        <f t="shared" si="258"/>
        <v>39.559471367849774</v>
      </c>
      <c r="G1569" s="72">
        <f t="shared" si="259"/>
        <v>16.007623515430438</v>
      </c>
      <c r="H1569" s="73">
        <f t="shared" si="255"/>
        <v>1.1168052294303768E-7</v>
      </c>
      <c r="I1569" s="73">
        <f t="shared" si="251"/>
        <v>1.1168052295638458E-8</v>
      </c>
      <c r="J1569" s="73">
        <f t="shared" si="252"/>
        <v>9.7652824275234447E-9</v>
      </c>
      <c r="K1569" s="3">
        <f t="shared" si="253"/>
        <v>1.0466667361580951E-8</v>
      </c>
      <c r="L1569" s="79">
        <f t="shared" si="254"/>
        <v>0.1062928579754969</v>
      </c>
    </row>
    <row r="1570" spans="1:12">
      <c r="A1570" s="4">
        <v>9.4000000000025796</v>
      </c>
      <c r="B1570" s="4">
        <f t="shared" si="256"/>
        <v>9.0800000000025793</v>
      </c>
      <c r="C1570" s="6">
        <f t="shared" si="257"/>
        <v>0.59456055814173214</v>
      </c>
      <c r="E1570" s="4">
        <v>9.0800000005138504</v>
      </c>
      <c r="F1570" s="72">
        <f t="shared" si="258"/>
        <v>40.000000002263654</v>
      </c>
      <c r="G1570" s="72">
        <f t="shared" si="259"/>
        <v>16.141847257732042</v>
      </c>
      <c r="H1570" s="73">
        <f t="shared" si="255"/>
        <v>9.7652824263563981E-8</v>
      </c>
      <c r="I1570" s="73">
        <f t="shared" si="251"/>
        <v>9.765282427523271E-9</v>
      </c>
      <c r="J1570" s="73">
        <f t="shared" si="252"/>
        <v>8.5418098018002149E-9</v>
      </c>
      <c r="K1570" s="3">
        <f t="shared" si="253"/>
        <v>9.153546114661743E-9</v>
      </c>
      <c r="L1570" s="79">
        <f t="shared" si="254"/>
        <v>0.10629286712904301</v>
      </c>
    </row>
    <row r="1571" spans="1:12">
      <c r="A1571" s="4">
        <v>9.5000000000026397</v>
      </c>
      <c r="B1571" s="4">
        <f t="shared" si="256"/>
        <v>9.1800000000026394</v>
      </c>
      <c r="C1571" s="6">
        <f t="shared" si="257"/>
        <v>0.58784998664969113</v>
      </c>
      <c r="E1571" s="4">
        <v>9.1800000005257996</v>
      </c>
      <c r="F1571" s="72">
        <f t="shared" si="258"/>
        <v>40.440528636677527</v>
      </c>
      <c r="G1571" s="72">
        <f t="shared" si="259"/>
        <v>16.275707838137869</v>
      </c>
      <c r="H1571" s="73">
        <f t="shared" si="255"/>
        <v>8.5418098007795366E-8</v>
      </c>
      <c r="I1571" s="73">
        <f t="shared" si="251"/>
        <v>8.5418098018003655E-9</v>
      </c>
      <c r="J1571" s="73">
        <f t="shared" si="252"/>
        <v>7.474300711772697E-9</v>
      </c>
      <c r="K1571" s="3">
        <f t="shared" si="253"/>
        <v>8.0080552567865304E-9</v>
      </c>
      <c r="L1571" s="79">
        <f t="shared" si="254"/>
        <v>0.10629287513709827</v>
      </c>
    </row>
    <row r="1572" spans="1:12">
      <c r="A1572" s="4">
        <v>9.6000000000026997</v>
      </c>
      <c r="B1572" s="4">
        <f t="shared" si="256"/>
        <v>9.2800000000026994</v>
      </c>
      <c r="C1572" s="6">
        <f t="shared" si="257"/>
        <v>0.58128919923306177</v>
      </c>
      <c r="E1572" s="4">
        <v>9.2800000005377505</v>
      </c>
      <c r="F1572" s="72">
        <f t="shared" si="258"/>
        <v>40.881057271091407</v>
      </c>
      <c r="G1572" s="72">
        <f t="shared" si="259"/>
        <v>16.409210179435746</v>
      </c>
      <c r="H1572" s="73">
        <f t="shared" si="255"/>
        <v>7.4743007108794456E-8</v>
      </c>
      <c r="I1572" s="73">
        <f t="shared" si="251"/>
        <v>7.4743007117725647E-9</v>
      </c>
      <c r="J1572" s="73">
        <f t="shared" si="252"/>
        <v>6.5425150688951415E-9</v>
      </c>
      <c r="K1572" s="3">
        <f t="shared" si="253"/>
        <v>7.0084078903338535E-9</v>
      </c>
      <c r="L1572" s="79">
        <f t="shared" si="254"/>
        <v>0.10629288214550617</v>
      </c>
    </row>
    <row r="1573" spans="1:12">
      <c r="A1573" s="4">
        <v>9.7000000000027597</v>
      </c>
      <c r="B1573" s="4">
        <f t="shared" si="256"/>
        <v>9.3800000000027595</v>
      </c>
      <c r="C1573" s="6">
        <f t="shared" si="257"/>
        <v>0.5748732368407945</v>
      </c>
      <c r="E1573" s="4">
        <v>9.3800000005496997</v>
      </c>
      <c r="F1573" s="72">
        <f t="shared" si="258"/>
        <v>41.32158590550528</v>
      </c>
      <c r="G1573" s="72">
        <f t="shared" si="259"/>
        <v>16.542359085420379</v>
      </c>
      <c r="H1573" s="73">
        <f t="shared" si="255"/>
        <v>6.5425150681133637E-8</v>
      </c>
      <c r="I1573" s="73">
        <f t="shared" si="251"/>
        <v>6.5425150688952581E-9</v>
      </c>
      <c r="J1573" s="73">
        <f t="shared" si="252"/>
        <v>5.7288883064385608E-9</v>
      </c>
      <c r="K1573" s="3">
        <f t="shared" si="253"/>
        <v>6.1357016876669095E-9</v>
      </c>
      <c r="L1573" s="79">
        <f t="shared" si="254"/>
        <v>0.10629288828120785</v>
      </c>
    </row>
    <row r="1574" spans="1:12">
      <c r="A1574" s="4">
        <v>9.8000000000028198</v>
      </c>
      <c r="B1574" s="4">
        <f t="shared" si="256"/>
        <v>9.4800000000028195</v>
      </c>
      <c r="C1574" s="6">
        <f t="shared" si="257"/>
        <v>0.56859735688652102</v>
      </c>
      <c r="E1574" s="4">
        <v>9.4800000005616507</v>
      </c>
      <c r="F1574" s="72">
        <f t="shared" si="258"/>
        <v>41.762114539919168</v>
      </c>
      <c r="G1574" s="72">
        <f t="shared" si="259"/>
        <v>16.6751592450061</v>
      </c>
      <c r="H1574" s="73">
        <f t="shared" si="255"/>
        <v>5.7288883057539031E-8</v>
      </c>
      <c r="I1574" s="73">
        <f t="shared" si="251"/>
        <v>5.7288883064384591E-9</v>
      </c>
      <c r="J1574" s="73">
        <f t="shared" si="252"/>
        <v>5.0181709158503883E-9</v>
      </c>
      <c r="K1574" s="3">
        <f t="shared" si="253"/>
        <v>5.3735296111444237E-9</v>
      </c>
      <c r="L1574" s="79">
        <f t="shared" si="254"/>
        <v>0.10629289365473746</v>
      </c>
    </row>
    <row r="1575" spans="1:12">
      <c r="A1575" s="4">
        <v>9.9000000000028798</v>
      </c>
      <c r="B1575" s="4">
        <f t="shared" si="256"/>
        <v>9.5800000000028795</v>
      </c>
      <c r="C1575" s="6">
        <f t="shared" si="257"/>
        <v>0.56245702157182309</v>
      </c>
      <c r="E1575" s="4">
        <v>9.5800000005735999</v>
      </c>
      <c r="F1575" s="72">
        <f t="shared" si="258"/>
        <v>42.202643174333041</v>
      </c>
      <c r="G1575" s="72">
        <f t="shared" si="259"/>
        <v>16.807615236155584</v>
      </c>
      <c r="H1575" s="73">
        <f t="shared" si="255"/>
        <v>5.018170915250757E-8</v>
      </c>
      <c r="I1575" s="73">
        <f t="shared" si="251"/>
        <v>5.0181709158504776E-9</v>
      </c>
      <c r="J1575" s="73">
        <f t="shared" si="252"/>
        <v>4.3971175080468956E-9</v>
      </c>
      <c r="K1575" s="3">
        <f t="shared" si="253"/>
        <v>4.7076442119486866E-9</v>
      </c>
      <c r="L1575" s="79">
        <f t="shared" si="254"/>
        <v>0.10629289836238166</v>
      </c>
    </row>
    <row r="1576" spans="1:12">
      <c r="A1576" s="4">
        <v>10.000000000002901</v>
      </c>
      <c r="B1576" s="4">
        <f t="shared" si="256"/>
        <v>9.6800000000029005</v>
      </c>
      <c r="C1576" s="6">
        <f t="shared" si="257"/>
        <v>0.55644788695649783</v>
      </c>
      <c r="E1576" s="4">
        <v>9.6800000005855509</v>
      </c>
      <c r="F1576" s="72">
        <f t="shared" si="258"/>
        <v>42.643171808746921</v>
      </c>
      <c r="G1576" s="72">
        <f t="shared" si="259"/>
        <v>16.939731529634688</v>
      </c>
      <c r="H1576" s="73">
        <f t="shared" si="255"/>
        <v>4.3971175075213968E-8</v>
      </c>
      <c r="I1576" s="73">
        <f t="shared" si="251"/>
        <v>4.397117508046817E-9</v>
      </c>
      <c r="J1576" s="73">
        <f t="shared" si="252"/>
        <v>3.8542184566031937E-9</v>
      </c>
      <c r="K1576" s="3">
        <f t="shared" si="253"/>
        <v>4.1256679823250049E-9</v>
      </c>
      <c r="L1576" s="79">
        <f t="shared" si="254"/>
        <v>0.10629290248804965</v>
      </c>
    </row>
    <row r="1577" spans="1:12">
      <c r="A1577" s="4">
        <v>10.100000000003</v>
      </c>
      <c r="B1577" s="4">
        <f t="shared" si="256"/>
        <v>9.7800000000029996</v>
      </c>
      <c r="C1577" s="6">
        <f t="shared" si="257"/>
        <v>0.5505657927207297</v>
      </c>
      <c r="E1577" s="4">
        <v>9.7800000005975001</v>
      </c>
      <c r="F1577" s="72">
        <f t="shared" si="258"/>
        <v>43.083700443160794</v>
      </c>
      <c r="G1577" s="72">
        <f t="shared" si="259"/>
        <v>17.071512492602768</v>
      </c>
      <c r="H1577" s="73">
        <f t="shared" si="255"/>
        <v>3.8542184561426455E-8</v>
      </c>
      <c r="I1577" s="73">
        <f t="shared" si="251"/>
        <v>3.8542184566031937E-9</v>
      </c>
      <c r="J1577" s="73">
        <f t="shared" si="252"/>
        <v>3.3794681735946739E-9</v>
      </c>
      <c r="K1577" s="3">
        <f t="shared" si="253"/>
        <v>3.6168433150989338E-9</v>
      </c>
      <c r="L1577" s="79">
        <f t="shared" si="254"/>
        <v>0.10629290610489296</v>
      </c>
    </row>
    <row r="1578" spans="1:12">
      <c r="A1578" s="4">
        <v>10.200000000003101</v>
      </c>
      <c r="B1578" s="4">
        <f t="shared" si="256"/>
        <v>9.8800000000031005</v>
      </c>
      <c r="C1578" s="6">
        <f t="shared" si="257"/>
        <v>0.5448067525687319</v>
      </c>
      <c r="E1578" s="4">
        <v>9.8800000006094493</v>
      </c>
      <c r="F1578" s="72">
        <f t="shared" si="258"/>
        <v>43.524229077574667</v>
      </c>
      <c r="G1578" s="72">
        <f t="shared" si="259"/>
        <v>17.202962392047301</v>
      </c>
      <c r="H1578" s="73">
        <f t="shared" si="255"/>
        <v>3.3794681731908544E-8</v>
      </c>
      <c r="I1578" s="73">
        <f t="shared" si="251"/>
        <v>3.3794681735947338E-9</v>
      </c>
      <c r="J1578" s="73">
        <f t="shared" si="252"/>
        <v>2.9641649173003503E-9</v>
      </c>
      <c r="K1578" s="3">
        <f t="shared" si="253"/>
        <v>3.1718165454475421E-9</v>
      </c>
      <c r="L1578" s="79">
        <f t="shared" si="254"/>
        <v>0.10629290927670951</v>
      </c>
    </row>
    <row r="1579" spans="1:12">
      <c r="A1579" s="4">
        <v>10.3000000000031</v>
      </c>
      <c r="B1579" s="4">
        <f t="shared" si="256"/>
        <v>9.9800000000031002</v>
      </c>
      <c r="C1579" s="6">
        <f t="shared" si="257"/>
        <v>0.53916694522745445</v>
      </c>
      <c r="E1579" s="4">
        <v>9.9800000006214002</v>
      </c>
      <c r="F1579" s="72">
        <f t="shared" si="258"/>
        <v>43.964757711988547</v>
      </c>
      <c r="G1579" s="72">
        <f t="shared" si="259"/>
        <v>17.334085398071061</v>
      </c>
      <c r="H1579" s="73">
        <f t="shared" si="255"/>
        <v>2.9641649169461037E-8</v>
      </c>
      <c r="I1579" s="73">
        <f t="shared" si="251"/>
        <v>2.9641649173017718E-9</v>
      </c>
      <c r="J1579" s="73">
        <f t="shared" si="252"/>
        <v>2.6007377558636451E-9</v>
      </c>
      <c r="K1579" s="3">
        <f t="shared" si="253"/>
        <v>2.7824513365827082E-9</v>
      </c>
      <c r="L1579" s="79">
        <f t="shared" si="254"/>
        <v>0.10629291205916085</v>
      </c>
    </row>
    <row r="1580" spans="1:12">
      <c r="A1580" s="4">
        <v>10.4000000000032</v>
      </c>
      <c r="B1580" s="4">
        <f t="shared" si="256"/>
        <v>10.080000000003199</v>
      </c>
      <c r="C1580" s="6">
        <f t="shared" si="257"/>
        <v>0.53364270599783548</v>
      </c>
      <c r="E1580" s="4">
        <v>10.080000000633399</v>
      </c>
      <c r="F1580" s="72">
        <f t="shared" si="258"/>
        <v>44.40528634640264</v>
      </c>
      <c r="G1580" s="72">
        <f t="shared" si="259"/>
        <v>17.464885587039728</v>
      </c>
      <c r="H1580" s="73">
        <f t="shared" si="255"/>
        <v>2.6007377555515842E-8</v>
      </c>
      <c r="I1580" s="73">
        <f t="shared" si="251"/>
        <v>2.600737755861104E-9</v>
      </c>
      <c r="J1580" s="73">
        <f t="shared" si="252"/>
        <v>2.2825969306752752E-9</v>
      </c>
      <c r="K1580" s="3">
        <f t="shared" si="253"/>
        <v>2.4416673432681894E-9</v>
      </c>
      <c r="L1580" s="79">
        <f t="shared" si="254"/>
        <v>0.10629291450082819</v>
      </c>
    </row>
    <row r="1581" spans="1:12">
      <c r="A1581" s="4">
        <v>10.500000000003199</v>
      </c>
      <c r="B1581" s="4">
        <f t="shared" si="256"/>
        <v>10.180000000003199</v>
      </c>
      <c r="C1581" s="6">
        <f t="shared" si="257"/>
        <v>0.52823051881953598</v>
      </c>
      <c r="E1581" s="4">
        <v>10.1800000006453</v>
      </c>
      <c r="F1581" s="72">
        <f t="shared" si="258"/>
        <v>44.8458149808163</v>
      </c>
      <c r="G1581" s="72">
        <f t="shared" si="259"/>
        <v>17.595366944596588</v>
      </c>
      <c r="H1581" s="73">
        <f t="shared" si="255"/>
        <v>2.2825969304036179E-8</v>
      </c>
      <c r="I1581" s="73">
        <f t="shared" si="251"/>
        <v>2.2825969306752347E-9</v>
      </c>
      <c r="J1581" s="73">
        <f t="shared" si="252"/>
        <v>2.0040043933663542E-9</v>
      </c>
      <c r="K1581" s="3">
        <f t="shared" si="253"/>
        <v>2.1433006620207942E-9</v>
      </c>
      <c r="L1581" s="79">
        <f t="shared" si="254"/>
        <v>0.10629291664412885</v>
      </c>
    </row>
    <row r="1582" spans="1:12">
      <c r="A1582" s="4">
        <v>10.6000000000033</v>
      </c>
      <c r="B1582" s="4">
        <f t="shared" si="256"/>
        <v>10.2800000000033</v>
      </c>
      <c r="C1582" s="6">
        <f t="shared" si="257"/>
        <v>0.522927008813028</v>
      </c>
      <c r="E1582" s="4">
        <v>10.2800000006572</v>
      </c>
      <c r="F1582" s="72">
        <f t="shared" si="258"/>
        <v>45.286343615229953</v>
      </c>
      <c r="G1582" s="72">
        <f t="shared" si="259"/>
        <v>17.725533368552565</v>
      </c>
      <c r="H1582" s="73">
        <f t="shared" si="255"/>
        <v>2.0040043931278884E-8</v>
      </c>
      <c r="I1582" s="73">
        <f t="shared" si="251"/>
        <v>2.0040043933683833E-9</v>
      </c>
      <c r="J1582" s="73">
        <f t="shared" si="252"/>
        <v>1.7599617439401244E-9</v>
      </c>
      <c r="K1582" s="3">
        <f t="shared" si="253"/>
        <v>1.881983068654254E-9</v>
      </c>
      <c r="L1582" s="79">
        <f t="shared" si="254"/>
        <v>0.10629291852611192</v>
      </c>
    </row>
    <row r="1583" spans="1:12">
      <c r="A1583" s="4">
        <v>10.700000000003399</v>
      </c>
      <c r="B1583" s="4">
        <f t="shared" si="256"/>
        <v>10.380000000003399</v>
      </c>
      <c r="C1583" s="6">
        <f t="shared" si="257"/>
        <v>0.51772893526605979</v>
      </c>
      <c r="E1583" s="4">
        <v>10.380000000669201</v>
      </c>
      <c r="F1583" s="72">
        <f t="shared" si="258"/>
        <v>45.726872249644053</v>
      </c>
      <c r="G1583" s="72">
        <f t="shared" si="259"/>
        <v>17.855388671656208</v>
      </c>
      <c r="H1583" s="73">
        <f t="shared" si="255"/>
        <v>1.7599617437289166E-8</v>
      </c>
      <c r="I1583" s="73">
        <f t="shared" si="251"/>
        <v>1.7599617439383424E-9</v>
      </c>
      <c r="J1583" s="73">
        <f t="shared" si="252"/>
        <v>1.5461131862710773E-9</v>
      </c>
      <c r="K1583" s="3">
        <f t="shared" si="253"/>
        <v>1.65303746510471E-9</v>
      </c>
      <c r="L1583" s="79">
        <f t="shared" si="254"/>
        <v>0.10629292017914939</v>
      </c>
    </row>
    <row r="1584" spans="1:12">
      <c r="A1584" s="4">
        <v>10.800000000003401</v>
      </c>
      <c r="B1584" s="4">
        <f t="shared" si="256"/>
        <v>10.4800000000034</v>
      </c>
      <c r="C1584" s="6">
        <f t="shared" si="257"/>
        <v>0.5126331850338145</v>
      </c>
      <c r="E1584" s="4">
        <v>10.4800000006811</v>
      </c>
      <c r="F1584" s="72">
        <f t="shared" si="258"/>
        <v>46.167400884057706</v>
      </c>
      <c r="G1584" s="72">
        <f t="shared" si="259"/>
        <v>17.984936584250267</v>
      </c>
      <c r="H1584" s="73">
        <f t="shared" si="255"/>
        <v>1.5461131860870981E-8</v>
      </c>
      <c r="I1584" s="73">
        <f t="shared" si="251"/>
        <v>1.5461131862726428E-9</v>
      </c>
      <c r="J1584" s="73">
        <f t="shared" si="252"/>
        <v>1.3586614501546027E-9</v>
      </c>
      <c r="K1584" s="3">
        <f t="shared" si="253"/>
        <v>1.4523873182136227E-9</v>
      </c>
      <c r="L1584" s="79">
        <f t="shared" si="254"/>
        <v>0.10629292163153671</v>
      </c>
    </row>
    <row r="1585" spans="1:12">
      <c r="A1585" s="4">
        <v>10.9000000000035</v>
      </c>
      <c r="B1585" s="4">
        <f t="shared" si="256"/>
        <v>10.580000000003499</v>
      </c>
      <c r="C1585" s="6">
        <f t="shared" si="257"/>
        <v>0.50763676632465438</v>
      </c>
      <c r="E1585" s="4">
        <v>10.580000000693101</v>
      </c>
      <c r="F1585" s="72">
        <f t="shared" si="258"/>
        <v>46.607929518471806</v>
      </c>
      <c r="G1585" s="72">
        <f t="shared" si="259"/>
        <v>18.114180756822162</v>
      </c>
      <c r="H1585" s="73">
        <f t="shared" si="255"/>
        <v>1.3586614499915537E-8</v>
      </c>
      <c r="I1585" s="73">
        <f t="shared" si="251"/>
        <v>1.3586614501545785E-9</v>
      </c>
      <c r="J1585" s="73">
        <f t="shared" si="252"/>
        <v>1.1942949145974684E-9</v>
      </c>
      <c r="K1585" s="3">
        <f t="shared" si="253"/>
        <v>1.2764781823760235E-9</v>
      </c>
      <c r="L1585" s="79">
        <f t="shared" si="254"/>
        <v>0.1062929229080149</v>
      </c>
    </row>
    <row r="1586" spans="1:12">
      <c r="A1586" s="4">
        <v>11.000000000003499</v>
      </c>
      <c r="B1586" s="4">
        <f t="shared" si="256"/>
        <v>10.680000000003499</v>
      </c>
      <c r="C1586" s="6">
        <f t="shared" si="257"/>
        <v>0.50273680284548683</v>
      </c>
      <c r="E1586" s="4">
        <v>10.6800000007051</v>
      </c>
      <c r="F1586" s="72">
        <f t="shared" si="258"/>
        <v>47.0484581528859</v>
      </c>
      <c r="G1586" s="72">
        <f t="shared" si="259"/>
        <v>18.24312476245041</v>
      </c>
      <c r="H1586" s="73">
        <f t="shared" si="255"/>
        <v>1.1942949144541656E-8</v>
      </c>
      <c r="I1586" s="73">
        <f t="shared" si="251"/>
        <v>1.1942949145962803E-9</v>
      </c>
      <c r="J1586" s="73">
        <f t="shared" si="252"/>
        <v>1.0501244121542518E-9</v>
      </c>
      <c r="K1586" s="3">
        <f t="shared" si="253"/>
        <v>1.122209663375266E-9</v>
      </c>
      <c r="L1586" s="79">
        <f t="shared" si="254"/>
        <v>0.10629292403022456</v>
      </c>
    </row>
    <row r="1587" spans="1:12">
      <c r="A1587" s="4">
        <v>11.1000000000036</v>
      </c>
      <c r="B1587" s="4">
        <f t="shared" si="256"/>
        <v>10.7800000000036</v>
      </c>
      <c r="C1587" s="6">
        <f t="shared" si="257"/>
        <v>0.49793052828261525</v>
      </c>
      <c r="E1587" s="4">
        <v>10.780000000716999</v>
      </c>
      <c r="F1587" s="72">
        <f t="shared" si="258"/>
        <v>47.488986787299552</v>
      </c>
      <c r="G1587" s="72">
        <f t="shared" si="259"/>
        <v>18.371772099155095</v>
      </c>
      <c r="H1587" s="73">
        <f t="shared" si="255"/>
        <v>1.0501244120292927E-8</v>
      </c>
      <c r="I1587" s="73">
        <f t="shared" si="251"/>
        <v>1.0501244121553151E-9</v>
      </c>
      <c r="J1587" s="73">
        <f t="shared" si="252"/>
        <v>9.2362840429384643E-10</v>
      </c>
      <c r="K1587" s="3">
        <f t="shared" si="253"/>
        <v>9.8687640822458083E-10</v>
      </c>
      <c r="L1587" s="79">
        <f t="shared" si="254"/>
        <v>0.10629292501710097</v>
      </c>
    </row>
    <row r="1588" spans="1:12">
      <c r="A1588" s="4">
        <v>11.200000000003699</v>
      </c>
      <c r="B1588" s="4">
        <f t="shared" si="256"/>
        <v>10.880000000003699</v>
      </c>
      <c r="C1588" s="6">
        <f t="shared" si="257"/>
        <v>0.49321528109600865</v>
      </c>
      <c r="E1588" s="4">
        <v>10.880000000729</v>
      </c>
      <c r="F1588" s="72">
        <f t="shared" si="258"/>
        <v>47.929515421713653</v>
      </c>
      <c r="G1588" s="72">
        <f t="shared" si="259"/>
        <v>18.500126192155932</v>
      </c>
      <c r="H1588" s="73">
        <f t="shared" si="255"/>
        <v>9.2362840418300441E-9</v>
      </c>
      <c r="I1588" s="73">
        <f t="shared" si="251"/>
        <v>9.236284042929112E-10</v>
      </c>
      <c r="J1588" s="73">
        <f t="shared" si="252"/>
        <v>8.1260539849262591E-10</v>
      </c>
      <c r="K1588" s="3">
        <f t="shared" si="253"/>
        <v>8.681169013927686E-10</v>
      </c>
      <c r="L1588" s="79">
        <f t="shared" si="254"/>
        <v>0.10629292588521787</v>
      </c>
    </row>
    <row r="1589" spans="1:12">
      <c r="A1589" s="4">
        <v>11.300000000003701</v>
      </c>
      <c r="B1589" s="4">
        <f t="shared" si="256"/>
        <v>10.980000000003701</v>
      </c>
      <c r="C1589" s="6">
        <f t="shared" si="257"/>
        <v>0.48858849960632728</v>
      </c>
      <c r="E1589" s="4">
        <v>10.980000000740899</v>
      </c>
      <c r="F1589" s="72">
        <f t="shared" si="258"/>
        <v>48.370044056127306</v>
      </c>
      <c r="G1589" s="72">
        <f t="shared" si="259"/>
        <v>18.628190396040981</v>
      </c>
      <c r="H1589" s="73">
        <f t="shared" si="255"/>
        <v>8.1260539839593021E-9</v>
      </c>
      <c r="I1589" s="73">
        <f t="shared" si="251"/>
        <v>8.1260539849344864E-10</v>
      </c>
      <c r="J1589" s="73">
        <f t="shared" si="252"/>
        <v>7.1513263300771383E-10</v>
      </c>
      <c r="K1589" s="3">
        <f t="shared" si="253"/>
        <v>7.6386901575058123E-10</v>
      </c>
      <c r="L1589" s="79">
        <f t="shared" si="254"/>
        <v>0.10629292664908688</v>
      </c>
    </row>
    <row r="1590" spans="1:12">
      <c r="A1590" s="4">
        <v>11.4000000000038</v>
      </c>
      <c r="B1590" s="4">
        <f t="shared" si="256"/>
        <v>11.0800000000038</v>
      </c>
      <c r="C1590" s="6">
        <f t="shared" si="257"/>
        <v>0.48404771735573021</v>
      </c>
      <c r="E1590" s="4">
        <v>11.0800000007529</v>
      </c>
      <c r="F1590" s="72">
        <f t="shared" si="258"/>
        <v>48.810572690541406</v>
      </c>
      <c r="G1590" s="72">
        <f t="shared" si="259"/>
        <v>18.755967996853542</v>
      </c>
      <c r="H1590" s="73">
        <f t="shared" si="255"/>
        <v>7.151326329218928E-9</v>
      </c>
      <c r="I1590" s="73">
        <f t="shared" si="251"/>
        <v>7.1513263300698973E-10</v>
      </c>
      <c r="J1590" s="73">
        <f t="shared" si="252"/>
        <v>6.2953018869348468E-10</v>
      </c>
      <c r="K1590" s="3">
        <f t="shared" si="253"/>
        <v>6.7233141085023721E-10</v>
      </c>
      <c r="L1590" s="79">
        <f t="shared" si="254"/>
        <v>0.10629292732141829</v>
      </c>
    </row>
    <row r="1591" spans="1:12">
      <c r="A1591" s="4">
        <v>11.5000000000038</v>
      </c>
      <c r="B1591" s="4">
        <f t="shared" si="256"/>
        <v>11.180000000003799</v>
      </c>
      <c r="C1591" s="6">
        <f t="shared" si="257"/>
        <v>0.47959055872488437</v>
      </c>
      <c r="E1591" s="4">
        <v>11.180000000764799</v>
      </c>
      <c r="F1591" s="72">
        <f t="shared" si="258"/>
        <v>49.251101324955066</v>
      </c>
      <c r="G1591" s="72">
        <f t="shared" si="259"/>
        <v>18.883462214097079</v>
      </c>
      <c r="H1591" s="73">
        <f t="shared" si="255"/>
        <v>6.2953018861857402E-9</v>
      </c>
      <c r="I1591" s="73">
        <f t="shared" si="251"/>
        <v>6.2953018869412212E-10</v>
      </c>
      <c r="J1591" s="73">
        <f t="shared" si="252"/>
        <v>5.5432980216562298E-10</v>
      </c>
      <c r="K1591" s="3">
        <f t="shared" si="253"/>
        <v>5.9192999542987255E-10</v>
      </c>
      <c r="L1591" s="79">
        <f t="shared" si="254"/>
        <v>0.10629292791334828</v>
      </c>
    </row>
    <row r="1592" spans="1:12">
      <c r="A1592" s="4">
        <v>11.600000000003901</v>
      </c>
      <c r="B1592" s="4">
        <f t="shared" si="256"/>
        <v>11.2800000000039</v>
      </c>
      <c r="C1592" s="6">
        <f t="shared" si="257"/>
        <v>0.47521473478972281</v>
      </c>
      <c r="E1592" s="4">
        <v>11.2800000007768</v>
      </c>
      <c r="F1592" s="72">
        <f t="shared" si="258"/>
        <v>49.691629959369159</v>
      </c>
      <c r="G1592" s="72">
        <f t="shared" si="259"/>
        <v>19.010676202666115</v>
      </c>
      <c r="H1592" s="73">
        <f t="shared" si="255"/>
        <v>5.5432980209909946E-9</v>
      </c>
      <c r="I1592" s="73">
        <f t="shared" si="251"/>
        <v>5.5432980216506174E-10</v>
      </c>
      <c r="J1592" s="73">
        <f t="shared" si="252"/>
        <v>4.8824775336875731E-10</v>
      </c>
      <c r="K1592" s="3">
        <f t="shared" si="253"/>
        <v>5.2128877776690952E-10</v>
      </c>
      <c r="L1592" s="79">
        <f t="shared" si="254"/>
        <v>0.10629292843463706</v>
      </c>
    </row>
    <row r="1593" spans="1:12">
      <c r="A1593" s="4">
        <v>11.700000000004</v>
      </c>
      <c r="B1593" s="4">
        <f t="shared" si="256"/>
        <v>11.380000000003999</v>
      </c>
      <c r="C1593" s="6">
        <f t="shared" si="257"/>
        <v>0.47091803940292537</v>
      </c>
      <c r="E1593" s="4">
        <v>11.3800000007887</v>
      </c>
      <c r="F1593" s="72">
        <f t="shared" si="258"/>
        <v>50.132158593782819</v>
      </c>
      <c r="G1593" s="72">
        <f t="shared" si="259"/>
        <v>19.13761305470257</v>
      </c>
      <c r="H1593" s="73">
        <f t="shared" si="255"/>
        <v>4.882477533106585E-9</v>
      </c>
      <c r="I1593" s="73">
        <f t="shared" ref="I1593:I1656" si="260">(E1594-E1593)*H1593</f>
        <v>4.8824775336925175E-10</v>
      </c>
      <c r="J1593" s="73">
        <f t="shared" ref="J1593:J1656" si="261">(E1594-E1593)*H1594</f>
        <v>4.3016128582255908E-10</v>
      </c>
      <c r="K1593" s="3">
        <f t="shared" ref="K1593:K1656" si="262">(I1593+J1593)/2</f>
        <v>4.5920451959590542E-10</v>
      </c>
      <c r="L1593" s="79">
        <f t="shared" ref="L1593:L1656" si="263">K1593+L1592</f>
        <v>0.10629292889384158</v>
      </c>
    </row>
    <row r="1594" spans="1:12">
      <c r="A1594" s="4">
        <v>11.800000000003999</v>
      </c>
      <c r="B1594" s="4">
        <f t="shared" si="256"/>
        <v>11.480000000003999</v>
      </c>
      <c r="C1594" s="6">
        <f t="shared" si="257"/>
        <v>0.4666983454859302</v>
      </c>
      <c r="E1594" s="4">
        <v>11.4800000008007</v>
      </c>
      <c r="F1594" s="72">
        <f t="shared" si="258"/>
        <v>50.572687228196919</v>
      </c>
      <c r="G1594" s="72">
        <f t="shared" si="259"/>
        <v>19.264275801384784</v>
      </c>
      <c r="H1594" s="73">
        <f t="shared" si="255"/>
        <v>4.3016128577093664E-9</v>
      </c>
      <c r="I1594" s="73">
        <f t="shared" si="260"/>
        <v>4.3016128582212352E-10</v>
      </c>
      <c r="J1594" s="73">
        <f t="shared" si="261"/>
        <v>3.7908809109515808E-10</v>
      </c>
      <c r="K1594" s="3">
        <f t="shared" si="262"/>
        <v>4.046246884586408E-10</v>
      </c>
      <c r="L1594" s="79">
        <f t="shared" si="263"/>
        <v>0.10629292929846627</v>
      </c>
    </row>
    <row r="1595" spans="1:12">
      <c r="A1595" s="4">
        <v>11.9000000000041</v>
      </c>
      <c r="B1595" s="4">
        <f t="shared" si="256"/>
        <v>11.5800000000041</v>
      </c>
      <c r="C1595" s="6">
        <f t="shared" si="257"/>
        <v>0.46255360151844904</v>
      </c>
      <c r="E1595" s="4">
        <v>11.5800000008126</v>
      </c>
      <c r="F1595" s="72">
        <f t="shared" si="258"/>
        <v>51.013215862610572</v>
      </c>
      <c r="G1595" s="72">
        <f t="shared" si="259"/>
        <v>19.390667414648583</v>
      </c>
      <c r="H1595" s="73">
        <f t="shared" si="255"/>
        <v>3.7908809105004862E-9</v>
      </c>
      <c r="I1595" s="73">
        <f t="shared" si="260"/>
        <v>3.7908809109554189E-10</v>
      </c>
      <c r="J1595" s="73">
        <f t="shared" si="261"/>
        <v>3.3416845235609676E-10</v>
      </c>
      <c r="K1595" s="3">
        <f t="shared" si="262"/>
        <v>3.5662827172581933E-10</v>
      </c>
      <c r="L1595" s="79">
        <f t="shared" si="263"/>
        <v>0.10629292965509454</v>
      </c>
    </row>
    <row r="1596" spans="1:12">
      <c r="A1596" s="4">
        <v>12.0000000000041</v>
      </c>
      <c r="B1596" s="4">
        <f t="shared" si="256"/>
        <v>11.6800000000041</v>
      </c>
      <c r="C1596" s="6">
        <f t="shared" si="257"/>
        <v>0.45848182821336242</v>
      </c>
      <c r="E1596" s="4">
        <v>11.680000000824601</v>
      </c>
      <c r="F1596" s="72">
        <f t="shared" si="258"/>
        <v>51.453744497024672</v>
      </c>
      <c r="G1596" s="72">
        <f t="shared" si="259"/>
        <v>19.516790808847155</v>
      </c>
      <c r="H1596" s="73">
        <f t="shared" ref="H1596:H1659" si="264">EXP(-G1596)</f>
        <v>3.3416845231599419E-9</v>
      </c>
      <c r="I1596" s="73">
        <f t="shared" si="260"/>
        <v>3.3416845235575844E-10</v>
      </c>
      <c r="J1596" s="73">
        <f t="shared" si="261"/>
        <v>2.9464969633999144E-10</v>
      </c>
      <c r="K1596" s="3">
        <f t="shared" si="262"/>
        <v>3.1440907434787497E-10</v>
      </c>
      <c r="L1596" s="79">
        <f t="shared" si="263"/>
        <v>0.10629292996950361</v>
      </c>
    </row>
    <row r="1597" spans="1:12">
      <c r="A1597" s="4">
        <v>12.100000000004201</v>
      </c>
      <c r="B1597" s="4">
        <f t="shared" si="256"/>
        <v>11.7800000000042</v>
      </c>
      <c r="C1597" s="6">
        <f t="shared" si="257"/>
        <v>0.45448111536558161</v>
      </c>
      <c r="E1597" s="4">
        <v>11.7800000008365</v>
      </c>
      <c r="F1597" s="72">
        <f t="shared" si="258"/>
        <v>51.894273131438325</v>
      </c>
      <c r="G1597" s="72">
        <f t="shared" si="259"/>
        <v>19.642648842348787</v>
      </c>
      <c r="H1597" s="73">
        <f t="shared" si="264"/>
        <v>2.9464969630492973E-9</v>
      </c>
      <c r="I1597" s="73">
        <f t="shared" si="260"/>
        <v>2.9464969634028979E-10</v>
      </c>
      <c r="J1597" s="73">
        <f t="shared" si="261"/>
        <v>2.5987265016821056E-10</v>
      </c>
      <c r="K1597" s="3">
        <f t="shared" si="262"/>
        <v>2.772611732542502E-10</v>
      </c>
      <c r="L1597" s="79">
        <f t="shared" si="263"/>
        <v>0.10629293024676478</v>
      </c>
    </row>
    <row r="1598" spans="1:12">
      <c r="A1598" s="4">
        <v>12.2000000000043</v>
      </c>
      <c r="B1598" s="4">
        <f t="shared" si="256"/>
        <v>11.8800000000043</v>
      </c>
      <c r="C1598" s="6">
        <f t="shared" si="257"/>
        <v>0.45054961886447087</v>
      </c>
      <c r="E1598" s="4">
        <v>11.880000000848501</v>
      </c>
      <c r="F1598" s="72">
        <f t="shared" si="258"/>
        <v>52.334801765852426</v>
      </c>
      <c r="G1598" s="72">
        <f t="shared" si="259"/>
        <v>19.768244319078981</v>
      </c>
      <c r="H1598" s="73">
        <f t="shared" si="264"/>
        <v>2.5987265013702399E-9</v>
      </c>
      <c r="I1598" s="73">
        <f t="shared" si="260"/>
        <v>2.5987265016794741E-10</v>
      </c>
      <c r="J1598" s="73">
        <f t="shared" si="261"/>
        <v>2.2925984005936544E-10</v>
      </c>
      <c r="K1598" s="3">
        <f t="shared" si="262"/>
        <v>2.4456624511365641E-10</v>
      </c>
      <c r="L1598" s="79">
        <f t="shared" si="263"/>
        <v>0.10629293049133103</v>
      </c>
    </row>
    <row r="1599" spans="1:12">
      <c r="A1599" s="4">
        <v>12.300000000004299</v>
      </c>
      <c r="B1599" s="4">
        <f t="shared" si="256"/>
        <v>11.980000000004299</v>
      </c>
      <c r="C1599" s="6">
        <f t="shared" si="257"/>
        <v>0.44668555785991798</v>
      </c>
      <c r="E1599" s="4">
        <v>11.9800000008604</v>
      </c>
      <c r="F1599" s="72">
        <f t="shared" si="258"/>
        <v>52.775330400266078</v>
      </c>
      <c r="G1599" s="72">
        <f t="shared" si="259"/>
        <v>19.893579990005517</v>
      </c>
      <c r="H1599" s="73">
        <f t="shared" si="264"/>
        <v>2.2925984003208477E-9</v>
      </c>
      <c r="I1599" s="73">
        <f t="shared" si="260"/>
        <v>2.2925984005959351E-10</v>
      </c>
      <c r="J1599" s="73">
        <f t="shared" si="261"/>
        <v>2.0230520409441317E-10</v>
      </c>
      <c r="K1599" s="3">
        <f t="shared" si="262"/>
        <v>2.1578252207700333E-10</v>
      </c>
      <c r="L1599" s="79">
        <f t="shared" si="263"/>
        <v>0.10629293070711354</v>
      </c>
    </row>
    <row r="1600" spans="1:12">
      <c r="A1600" s="4">
        <v>12.4000000000044</v>
      </c>
      <c r="B1600" s="4">
        <f t="shared" si="256"/>
        <v>12.0800000000044</v>
      </c>
      <c r="C1600" s="6">
        <f t="shared" si="257"/>
        <v>0.44288721207295395</v>
      </c>
      <c r="E1600" s="4">
        <v>12.080000000872399</v>
      </c>
      <c r="F1600" s="72">
        <f t="shared" si="258"/>
        <v>53.215859034680172</v>
      </c>
      <c r="G1600" s="72">
        <f t="shared" si="259"/>
        <v>20.018658554572944</v>
      </c>
      <c r="H1600" s="73">
        <f t="shared" si="264"/>
        <v>2.0230520407013871E-9</v>
      </c>
      <c r="I1600" s="73">
        <f t="shared" si="260"/>
        <v>2.0230520409421553E-10</v>
      </c>
      <c r="J1600" s="73">
        <f t="shared" si="261"/>
        <v>1.7856512149133717E-10</v>
      </c>
      <c r="K1600" s="3">
        <f t="shared" si="262"/>
        <v>1.9043516279277636E-10</v>
      </c>
      <c r="L1600" s="79">
        <f t="shared" si="263"/>
        <v>0.10629293089754871</v>
      </c>
    </row>
    <row r="1601" spans="1:12">
      <c r="A1601" s="4">
        <v>12.5000000000044</v>
      </c>
      <c r="B1601" s="4">
        <f t="shared" si="256"/>
        <v>12.1800000000044</v>
      </c>
      <c r="C1601" s="6">
        <f t="shared" si="257"/>
        <v>0.43915291924243172</v>
      </c>
      <c r="E1601" s="4">
        <v>12.1800000008843</v>
      </c>
      <c r="F1601" s="72">
        <f t="shared" si="258"/>
        <v>53.656387669093832</v>
      </c>
      <c r="G1601" s="72">
        <f t="shared" si="259"/>
        <v>20.143482662084747</v>
      </c>
      <c r="H1601" s="73">
        <f t="shared" si="264"/>
        <v>1.7856512147008572E-9</v>
      </c>
      <c r="I1601" s="73">
        <f t="shared" si="260"/>
        <v>1.7856512149151163E-10</v>
      </c>
      <c r="J1601" s="73">
        <f t="shared" si="261"/>
        <v>1.5765058709350098E-10</v>
      </c>
      <c r="K1601" s="3">
        <f t="shared" si="262"/>
        <v>1.6810785429250631E-10</v>
      </c>
      <c r="L1601" s="79">
        <f t="shared" si="263"/>
        <v>0.10629293106565657</v>
      </c>
    </row>
    <row r="1602" spans="1:12">
      <c r="A1602" s="4">
        <v>12.600000000004499</v>
      </c>
      <c r="B1602" s="4">
        <f t="shared" si="256"/>
        <v>12.280000000004499</v>
      </c>
      <c r="C1602" s="6">
        <f t="shared" si="257"/>
        <v>0.4354810726997117</v>
      </c>
      <c r="E1602" s="4">
        <v>12.280000000896299</v>
      </c>
      <c r="F1602" s="72">
        <f t="shared" si="258"/>
        <v>54.096916303507925</v>
      </c>
      <c r="G1602" s="72">
        <f t="shared" si="259"/>
        <v>20.268054913039268</v>
      </c>
      <c r="H1602" s="73">
        <f t="shared" si="264"/>
        <v>1.576505870745846E-9</v>
      </c>
      <c r="I1602" s="73">
        <f t="shared" si="260"/>
        <v>1.5765058709334697E-10</v>
      </c>
      <c r="J1602" s="73">
        <f t="shared" si="261"/>
        <v>1.3922038242330501E-10</v>
      </c>
      <c r="K1602" s="3">
        <f t="shared" si="262"/>
        <v>1.4843548475832601E-10</v>
      </c>
      <c r="L1602" s="79">
        <f t="shared" si="263"/>
        <v>0.10629293121409206</v>
      </c>
    </row>
    <row r="1603" spans="1:12">
      <c r="A1603" s="4">
        <v>12.7000000000046</v>
      </c>
      <c r="B1603" s="4">
        <f t="shared" si="256"/>
        <v>12.3800000000046</v>
      </c>
      <c r="C1603" s="6">
        <f t="shared" si="257"/>
        <v>0.43187011906403927</v>
      </c>
      <c r="E1603" s="4">
        <v>12.380000000908201</v>
      </c>
      <c r="F1603" s="72">
        <f t="shared" si="258"/>
        <v>54.537444937921585</v>
      </c>
      <c r="G1603" s="72">
        <f t="shared" si="259"/>
        <v>20.392377860417579</v>
      </c>
      <c r="H1603" s="73">
        <f t="shared" si="264"/>
        <v>1.3922038240673607E-9</v>
      </c>
      <c r="I1603" s="73">
        <f t="shared" si="260"/>
        <v>1.3922038242344103E-10</v>
      </c>
      <c r="J1603" s="73">
        <f t="shared" si="261"/>
        <v>1.2297511429841593E-10</v>
      </c>
      <c r="K1603" s="3">
        <f t="shared" si="262"/>
        <v>1.3109774836092848E-10</v>
      </c>
      <c r="L1603" s="79">
        <f t="shared" si="263"/>
        <v>0.1062929313451898</v>
      </c>
    </row>
    <row r="1604" spans="1:12">
      <c r="A1604" s="4">
        <v>12.8000000000046</v>
      </c>
      <c r="B1604" s="4">
        <f t="shared" si="256"/>
        <v>12.480000000004599</v>
      </c>
      <c r="C1604" s="6">
        <f t="shared" si="257"/>
        <v>0.42831855605157854</v>
      </c>
      <c r="E1604" s="4">
        <v>12.480000000920199</v>
      </c>
      <c r="F1604" s="72">
        <f t="shared" si="258"/>
        <v>54.977973572335678</v>
      </c>
      <c r="G1604" s="72">
        <f t="shared" si="259"/>
        <v>20.516454010929195</v>
      </c>
      <c r="H1604" s="73">
        <f t="shared" si="264"/>
        <v>1.2297511428366022E-9</v>
      </c>
      <c r="I1604" s="73">
        <f t="shared" si="260"/>
        <v>1.2297511429829579E-10</v>
      </c>
      <c r="J1604" s="73">
        <f t="shared" si="261"/>
        <v>1.0865200897203191E-10</v>
      </c>
      <c r="K1604" s="3">
        <f t="shared" si="262"/>
        <v>1.1581356163516385E-10</v>
      </c>
      <c r="L1604" s="79">
        <f t="shared" si="263"/>
        <v>0.10629293146100337</v>
      </c>
    </row>
    <row r="1605" spans="1:12">
      <c r="A1605" s="4">
        <v>12.900000000004701</v>
      </c>
      <c r="B1605" s="4">
        <f t="shared" si="256"/>
        <v>12.5800000000047</v>
      </c>
      <c r="C1605" s="6">
        <f t="shared" si="257"/>
        <v>0.42482493039165098</v>
      </c>
      <c r="E1605" s="4">
        <v>12.580000000932101</v>
      </c>
      <c r="F1605" s="72">
        <f t="shared" si="258"/>
        <v>55.418502206749338</v>
      </c>
      <c r="G1605" s="72">
        <f t="shared" si="259"/>
        <v>20.640285826213397</v>
      </c>
      <c r="H1605" s="73">
        <f t="shared" si="264"/>
        <v>1.0865200895910097E-9</v>
      </c>
      <c r="I1605" s="73">
        <f t="shared" si="260"/>
        <v>1.0865200897213806E-10</v>
      </c>
      <c r="J1605" s="73">
        <f t="shared" si="261"/>
        <v>9.602036448776929E-11</v>
      </c>
      <c r="K1605" s="3">
        <f t="shared" si="262"/>
        <v>1.0233618672995368E-10</v>
      </c>
      <c r="L1605" s="79">
        <f t="shared" si="263"/>
        <v>0.10629293156333955</v>
      </c>
    </row>
    <row r="1606" spans="1:12">
      <c r="A1606" s="4">
        <v>13.0000000000047</v>
      </c>
      <c r="B1606" s="4">
        <f t="shared" si="256"/>
        <v>12.6800000000047</v>
      </c>
      <c r="C1606" s="6">
        <f t="shared" si="257"/>
        <v>0.42138783584414702</v>
      </c>
      <c r="E1606" s="4">
        <v>12.6800000009441</v>
      </c>
      <c r="F1606" s="72">
        <f t="shared" si="258"/>
        <v>55.859030841163431</v>
      </c>
      <c r="G1606" s="72">
        <f t="shared" si="259"/>
        <v>20.76387572400213</v>
      </c>
      <c r="H1606" s="73">
        <f t="shared" si="264"/>
        <v>9.6020364476247866E-10</v>
      </c>
      <c r="I1606" s="73">
        <f t="shared" si="260"/>
        <v>9.602036448767547E-11</v>
      </c>
      <c r="J1606" s="73">
        <f t="shared" si="261"/>
        <v>8.4877576668647925E-11</v>
      </c>
      <c r="K1606" s="3">
        <f t="shared" si="262"/>
        <v>9.0448970578161697E-11</v>
      </c>
      <c r="L1606" s="79">
        <f t="shared" si="263"/>
        <v>0.10629293165378852</v>
      </c>
    </row>
    <row r="1607" spans="1:12">
      <c r="A1607" s="4">
        <v>13.100000000004799</v>
      </c>
      <c r="B1607" s="4">
        <f t="shared" si="256"/>
        <v>12.780000000004799</v>
      </c>
      <c r="C1607" s="6">
        <f t="shared" si="257"/>
        <v>0.41800591131233955</v>
      </c>
      <c r="E1607" s="4">
        <v>12.780000000956001</v>
      </c>
      <c r="F1607" s="72">
        <f t="shared" si="258"/>
        <v>56.299559475577091</v>
      </c>
      <c r="G1607" s="72">
        <f t="shared" si="259"/>
        <v>20.887226079241966</v>
      </c>
      <c r="H1607" s="73">
        <f t="shared" si="264"/>
        <v>8.4877576658546441E-10</v>
      </c>
      <c r="I1607" s="73">
        <f t="shared" si="260"/>
        <v>8.4877576668730849E-11</v>
      </c>
      <c r="J1607" s="73">
        <f t="shared" si="261"/>
        <v>7.5045665221750566E-11</v>
      </c>
      <c r="K1607" s="3">
        <f t="shared" si="262"/>
        <v>7.9961620945240708E-11</v>
      </c>
      <c r="L1607" s="79">
        <f t="shared" si="263"/>
        <v>0.10629293173375014</v>
      </c>
    </row>
    <row r="1608" spans="1:12">
      <c r="A1608" s="4">
        <v>13.2000000000049</v>
      </c>
      <c r="B1608" s="4">
        <f t="shared" si="256"/>
        <v>12.8800000000049</v>
      </c>
      <c r="C1608" s="6">
        <f t="shared" si="257"/>
        <v>0.41467783904588901</v>
      </c>
      <c r="E1608" s="4">
        <v>12.880000000968</v>
      </c>
      <c r="F1608" s="72">
        <f t="shared" si="258"/>
        <v>56.740088109991184</v>
      </c>
      <c r="G1608" s="72">
        <f t="shared" si="259"/>
        <v>21.010339225180743</v>
      </c>
      <c r="H1608" s="73">
        <f t="shared" si="264"/>
        <v>7.5045665212745888E-10</v>
      </c>
      <c r="I1608" s="73">
        <f t="shared" si="260"/>
        <v>7.5045665221675913E-11</v>
      </c>
      <c r="J1608" s="73">
        <f t="shared" si="261"/>
        <v>6.6368236007010629E-11</v>
      </c>
      <c r="K1608" s="3">
        <f t="shared" si="262"/>
        <v>7.0706950614343271E-11</v>
      </c>
      <c r="L1608" s="79">
        <f t="shared" si="263"/>
        <v>0.10629293180445709</v>
      </c>
    </row>
    <row r="1609" spans="1:12">
      <c r="A1609" s="4">
        <v>13.3000000000049</v>
      </c>
      <c r="B1609" s="4">
        <f t="shared" si="256"/>
        <v>12.9800000000049</v>
      </c>
      <c r="C1609" s="6">
        <f t="shared" si="257"/>
        <v>0.41140234292896882</v>
      </c>
      <c r="E1609" s="4">
        <v>12.980000000979899</v>
      </c>
      <c r="F1609" s="72">
        <f t="shared" si="258"/>
        <v>57.180616744404844</v>
      </c>
      <c r="G1609" s="72">
        <f t="shared" si="259"/>
        <v>21.133217454416556</v>
      </c>
      <c r="H1609" s="73">
        <f t="shared" si="264"/>
        <v>6.6368235999113169E-10</v>
      </c>
      <c r="I1609" s="73">
        <f t="shared" si="260"/>
        <v>6.6368236007077825E-11</v>
      </c>
      <c r="J1609" s="73">
        <f t="shared" si="261"/>
        <v>5.8707823840523876E-11</v>
      </c>
      <c r="K1609" s="3">
        <f t="shared" si="262"/>
        <v>6.2538029923800857E-11</v>
      </c>
      <c r="L1609" s="79">
        <f t="shared" si="263"/>
        <v>0.10629293186699512</v>
      </c>
    </row>
    <row r="1610" spans="1:12">
      <c r="A1610" s="4">
        <v>13.400000000005001</v>
      </c>
      <c r="B1610" s="4">
        <f t="shared" si="256"/>
        <v>13.080000000005001</v>
      </c>
      <c r="C1610" s="6">
        <f t="shared" si="257"/>
        <v>0.40817818684887769</v>
      </c>
      <c r="E1610" s="4">
        <v>13.0800000009919</v>
      </c>
      <c r="F1610" s="72">
        <f t="shared" si="258"/>
        <v>57.621145378818937</v>
      </c>
      <c r="G1610" s="72">
        <f t="shared" si="259"/>
        <v>21.25586301991434</v>
      </c>
      <c r="H1610" s="73">
        <f t="shared" si="264"/>
        <v>5.8707823833478515E-10</v>
      </c>
      <c r="I1610" s="73">
        <f t="shared" si="260"/>
        <v>5.8707823840464423E-11</v>
      </c>
      <c r="J1610" s="73">
        <f t="shared" si="261"/>
        <v>5.1943567404882228E-11</v>
      </c>
      <c r="K1610" s="3">
        <f t="shared" si="262"/>
        <v>5.5325695622673325E-11</v>
      </c>
      <c r="L1610" s="79">
        <f t="shared" si="263"/>
        <v>0.10629293192232082</v>
      </c>
    </row>
    <row r="1611" spans="1:12">
      <c r="A1611" s="4">
        <v>13.500000000005</v>
      </c>
      <c r="B1611" s="4">
        <f t="shared" si="256"/>
        <v>13.180000000005</v>
      </c>
      <c r="C1611" s="6">
        <f t="shared" si="257"/>
        <v>0.40500417314078985</v>
      </c>
      <c r="E1611" s="4">
        <v>13.180000001003799</v>
      </c>
      <c r="F1611" s="72">
        <f t="shared" si="258"/>
        <v>58.061674013232597</v>
      </c>
      <c r="G1611" s="72">
        <f t="shared" si="259"/>
        <v>21.3782781359876</v>
      </c>
      <c r="H1611" s="73">
        <f t="shared" si="264"/>
        <v>5.1943567398701227E-10</v>
      </c>
      <c r="I1611" s="73">
        <f t="shared" si="260"/>
        <v>5.1943567404934825E-11</v>
      </c>
      <c r="J1611" s="73">
        <f t="shared" si="261"/>
        <v>4.5969174109754878E-11</v>
      </c>
      <c r="K1611" s="3">
        <f t="shared" si="262"/>
        <v>4.8956370757344852E-11</v>
      </c>
      <c r="L1611" s="79">
        <f t="shared" si="263"/>
        <v>0.10629293197127719</v>
      </c>
    </row>
    <row r="1612" spans="1:12">
      <c r="A1612" s="4">
        <v>13.6000000000051</v>
      </c>
      <c r="B1612" s="4">
        <f t="shared" ref="B1612:B1675" si="265">A1612-$C$6</f>
        <v>13.280000000005099</v>
      </c>
      <c r="C1612" s="6">
        <f t="shared" ref="C1612:C1675" si="266">2*$C$3/(A1612-2*$C$6)*L1612</f>
        <v>0.401879141104453</v>
      </c>
      <c r="E1612" s="4">
        <v>13.2800000010158</v>
      </c>
      <c r="F1612" s="72">
        <f t="shared" ref="F1612:F1675" si="267">E1612/$C$4</f>
        <v>58.502202647646698</v>
      </c>
      <c r="G1612" s="72">
        <f t="shared" ref="G1612:G1675" si="268">F1612^$C$5</f>
        <v>21.500464979250385</v>
      </c>
      <c r="H1612" s="73">
        <f t="shared" si="264"/>
        <v>4.5969174104238249E-10</v>
      </c>
      <c r="I1612" s="73">
        <f t="shared" si="260"/>
        <v>4.596917410970833E-11</v>
      </c>
      <c r="J1612" s="73">
        <f t="shared" si="261"/>
        <v>4.0691138176369106E-11</v>
      </c>
      <c r="K1612" s="3">
        <f t="shared" si="262"/>
        <v>4.3330156143038715E-11</v>
      </c>
      <c r="L1612" s="79">
        <f t="shared" si="263"/>
        <v>0.10629293201460735</v>
      </c>
    </row>
    <row r="1613" spans="1:12">
      <c r="A1613" s="4">
        <v>13.7000000000052</v>
      </c>
      <c r="B1613" s="4">
        <f t="shared" si="265"/>
        <v>13.3800000000052</v>
      </c>
      <c r="C1613" s="6">
        <f t="shared" si="266"/>
        <v>0.39880196558907238</v>
      </c>
      <c r="E1613" s="4">
        <v>13.3800000010277</v>
      </c>
      <c r="F1613" s="72">
        <f t="shared" si="267"/>
        <v>58.94273128206035</v>
      </c>
      <c r="G1613" s="72">
        <f t="shared" si="268"/>
        <v>21.622425689537049</v>
      </c>
      <c r="H1613" s="73">
        <f t="shared" si="264"/>
        <v>4.0691138171527081E-10</v>
      </c>
      <c r="I1613" s="73">
        <f t="shared" si="260"/>
        <v>4.069113817641031E-11</v>
      </c>
      <c r="J1613" s="73">
        <f t="shared" si="261"/>
        <v>3.6027179952187757E-11</v>
      </c>
      <c r="K1613" s="3">
        <f t="shared" si="262"/>
        <v>3.8359159064299033E-11</v>
      </c>
      <c r="L1613" s="79">
        <f t="shared" si="263"/>
        <v>0.10629293205296651</v>
      </c>
    </row>
    <row r="1614" spans="1:12">
      <c r="A1614" s="4">
        <v>13.8000000000052</v>
      </c>
      <c r="B1614" s="4">
        <f t="shared" si="265"/>
        <v>13.4800000000052</v>
      </c>
      <c r="C1614" s="6">
        <f t="shared" si="266"/>
        <v>0.39577155564267752</v>
      </c>
      <c r="E1614" s="4">
        <v>13.4800000010397</v>
      </c>
      <c r="F1614" s="72">
        <f t="shared" si="267"/>
        <v>59.383259916474451</v>
      </c>
      <c r="G1614" s="72">
        <f t="shared" si="268"/>
        <v>21.744162370794641</v>
      </c>
      <c r="H1614" s="73">
        <f t="shared" si="264"/>
        <v>3.6027179947864237E-10</v>
      </c>
      <c r="I1614" s="73">
        <f t="shared" si="260"/>
        <v>3.6027179952151277E-11</v>
      </c>
      <c r="J1614" s="73">
        <f t="shared" si="261"/>
        <v>3.1904878563030325E-11</v>
      </c>
      <c r="K1614" s="3">
        <f t="shared" si="262"/>
        <v>3.3966029257590804E-11</v>
      </c>
      <c r="L1614" s="79">
        <f t="shared" si="263"/>
        <v>0.10629293208693254</v>
      </c>
    </row>
    <row r="1615" spans="1:12">
      <c r="A1615" s="4">
        <v>13.900000000005299</v>
      </c>
      <c r="B1615" s="4">
        <f t="shared" si="265"/>
        <v>13.580000000005299</v>
      </c>
      <c r="C1615" s="6">
        <f t="shared" si="266"/>
        <v>0.3927868532225991</v>
      </c>
      <c r="E1615" s="4">
        <v>13.5800000010516</v>
      </c>
      <c r="F1615" s="72">
        <f t="shared" si="267"/>
        <v>59.823788550888104</v>
      </c>
      <c r="G1615" s="72">
        <f t="shared" si="268"/>
        <v>21.865677091945404</v>
      </c>
      <c r="H1615" s="73">
        <f t="shared" si="264"/>
        <v>3.1904878559233816E-10</v>
      </c>
      <c r="I1615" s="73">
        <f t="shared" si="260"/>
        <v>3.1904878563062631E-11</v>
      </c>
      <c r="J1615" s="73">
        <f t="shared" si="261"/>
        <v>2.8260473587138747E-11</v>
      </c>
      <c r="K1615" s="3">
        <f t="shared" si="262"/>
        <v>3.0082676075100692E-11</v>
      </c>
      <c r="L1615" s="79">
        <f t="shared" si="263"/>
        <v>0.10629293211701521</v>
      </c>
    </row>
    <row r="1616" spans="1:12">
      <c r="A1616" s="4">
        <v>14.000000000005301</v>
      </c>
      <c r="B1616" s="4">
        <f t="shared" si="265"/>
        <v>13.6800000000053</v>
      </c>
      <c r="C1616" s="6">
        <f t="shared" si="266"/>
        <v>0.38984683196388376</v>
      </c>
      <c r="E1616" s="4">
        <v>13.6800000010636</v>
      </c>
      <c r="F1616" s="72">
        <f t="shared" si="267"/>
        <v>60.264317185302204</v>
      </c>
      <c r="G1616" s="72">
        <f t="shared" si="268"/>
        <v>21.986971887724152</v>
      </c>
      <c r="H1616" s="73">
        <f t="shared" si="264"/>
        <v>2.826047358374729E-10</v>
      </c>
      <c r="I1616" s="73">
        <f t="shared" si="260"/>
        <v>2.8260473587110132E-11</v>
      </c>
      <c r="J1616" s="73">
        <f t="shared" si="261"/>
        <v>2.5037814537413712E-11</v>
      </c>
      <c r="K1616" s="3">
        <f t="shared" si="262"/>
        <v>2.664914406226192E-11</v>
      </c>
      <c r="L1616" s="79">
        <f t="shared" si="263"/>
        <v>0.10629293214366435</v>
      </c>
    </row>
    <row r="1617" spans="1:12">
      <c r="A1617" s="4">
        <v>14.1000000000054</v>
      </c>
      <c r="B1617" s="4">
        <f t="shared" si="265"/>
        <v>13.780000000005399</v>
      </c>
      <c r="C1617" s="6">
        <f t="shared" si="266"/>
        <v>0.38695049600256187</v>
      </c>
      <c r="E1617" s="4">
        <v>13.7800000010755</v>
      </c>
      <c r="F1617" s="72">
        <f t="shared" si="267"/>
        <v>60.704845819715857</v>
      </c>
      <c r="G1617" s="72">
        <f t="shared" si="268"/>
        <v>22.1080487594879</v>
      </c>
      <c r="H1617" s="73">
        <f t="shared" si="264"/>
        <v>2.5037814534434348E-10</v>
      </c>
      <c r="I1617" s="73">
        <f t="shared" si="260"/>
        <v>2.5037814537439064E-11</v>
      </c>
      <c r="J1617" s="73">
        <f t="shared" si="261"/>
        <v>2.2187439646013232E-11</v>
      </c>
      <c r="K1617" s="3">
        <f t="shared" si="262"/>
        <v>2.3612627091726149E-11</v>
      </c>
      <c r="L1617" s="79">
        <f t="shared" si="263"/>
        <v>0.10629293216727698</v>
      </c>
    </row>
    <row r="1618" spans="1:12">
      <c r="A1618" s="4">
        <v>14.200000000005501</v>
      </c>
      <c r="B1618" s="4">
        <f t="shared" si="265"/>
        <v>13.8800000000055</v>
      </c>
      <c r="C1618" s="6">
        <f t="shared" si="266"/>
        <v>0.38409687885102234</v>
      </c>
      <c r="E1618" s="4">
        <v>13.880000001087501</v>
      </c>
      <c r="F1618" s="72">
        <f t="shared" si="267"/>
        <v>61.145374454129957</v>
      </c>
      <c r="G1618" s="72">
        <f t="shared" si="268"/>
        <v>22.22890967600226</v>
      </c>
      <c r="H1618" s="73">
        <f t="shared" si="264"/>
        <v>2.218743964335058E-10</v>
      </c>
      <c r="I1618" s="73">
        <f t="shared" si="260"/>
        <v>2.2187439645990765E-11</v>
      </c>
      <c r="J1618" s="73">
        <f t="shared" si="261"/>
        <v>1.9665767794945805E-11</v>
      </c>
      <c r="K1618" s="3">
        <f t="shared" si="262"/>
        <v>2.0926603720468287E-11</v>
      </c>
      <c r="L1618" s="79">
        <f t="shared" si="263"/>
        <v>0.10629293218820358</v>
      </c>
    </row>
    <row r="1619" spans="1:12">
      <c r="A1619" s="4">
        <v>14.3000000000055</v>
      </c>
      <c r="B1619" s="4">
        <f t="shared" si="265"/>
        <v>13.9800000000055</v>
      </c>
      <c r="C1619" s="6">
        <f t="shared" si="266"/>
        <v>0.38128504232275495</v>
      </c>
      <c r="E1619" s="4">
        <v>13.9800000010994</v>
      </c>
      <c r="F1619" s="72">
        <f t="shared" si="267"/>
        <v>61.58590308854361</v>
      </c>
      <c r="G1619" s="72">
        <f t="shared" si="268"/>
        <v>22.349556574202147</v>
      </c>
      <c r="H1619" s="73">
        <f t="shared" si="264"/>
        <v>1.9665767792605686E-10</v>
      </c>
      <c r="I1619" s="73">
        <f t="shared" si="260"/>
        <v>1.9665767794965719E-11</v>
      </c>
      <c r="J1619" s="73">
        <f t="shared" si="261"/>
        <v>1.7434389489221493E-11</v>
      </c>
      <c r="K1619" s="3">
        <f t="shared" si="262"/>
        <v>1.8550078642093606E-11</v>
      </c>
      <c r="L1619" s="79">
        <f t="shared" si="263"/>
        <v>0.10629293220675366</v>
      </c>
    </row>
    <row r="1620" spans="1:12">
      <c r="A1620" s="4">
        <v>14.400000000005599</v>
      </c>
      <c r="B1620" s="4">
        <f t="shared" si="265"/>
        <v>14.080000000005599</v>
      </c>
      <c r="C1620" s="6">
        <f t="shared" si="266"/>
        <v>0.37851407550397592</v>
      </c>
      <c r="E1620" s="4">
        <v>14.080000001111401</v>
      </c>
      <c r="F1620" s="72">
        <f t="shared" si="267"/>
        <v>62.02643172295771</v>
      </c>
      <c r="G1620" s="72">
        <f t="shared" si="268"/>
        <v>22.469991359931065</v>
      </c>
      <c r="H1620" s="73">
        <f t="shared" si="264"/>
        <v>1.7434389487129242E-10</v>
      </c>
      <c r="I1620" s="73">
        <f t="shared" si="260"/>
        <v>1.7434389489203841E-11</v>
      </c>
      <c r="J1620" s="73">
        <f t="shared" si="261"/>
        <v>1.5459444551314401E-11</v>
      </c>
      <c r="K1620" s="3">
        <f t="shared" si="262"/>
        <v>1.6446917020259123E-11</v>
      </c>
      <c r="L1620" s="79">
        <f t="shared" si="263"/>
        <v>0.10629293222320058</v>
      </c>
    </row>
    <row r="1621" spans="1:12">
      <c r="A1621" s="4">
        <v>14.500000000005601</v>
      </c>
      <c r="B1621" s="4">
        <f t="shared" si="265"/>
        <v>14.180000000005601</v>
      </c>
      <c r="C1621" s="6">
        <f t="shared" si="266"/>
        <v>0.37578309376979807</v>
      </c>
      <c r="E1621" s="4">
        <v>14.1800000011233</v>
      </c>
      <c r="F1621" s="72">
        <f t="shared" si="267"/>
        <v>62.466960357371363</v>
      </c>
      <c r="G1621" s="72">
        <f t="shared" si="268"/>
        <v>22.590215908656443</v>
      </c>
      <c r="H1621" s="73">
        <f t="shared" si="264"/>
        <v>1.545944454947481E-10</v>
      </c>
      <c r="I1621" s="73">
        <f t="shared" si="260"/>
        <v>1.5459444551329778E-11</v>
      </c>
      <c r="J1621" s="73">
        <f t="shared" si="261"/>
        <v>1.3711075774252705E-11</v>
      </c>
      <c r="K1621" s="3">
        <f t="shared" si="262"/>
        <v>1.458526016279124E-11</v>
      </c>
      <c r="L1621" s="79">
        <f t="shared" si="263"/>
        <v>0.10629293223778584</v>
      </c>
    </row>
    <row r="1622" spans="1:12">
      <c r="A1622" s="4">
        <v>14.6000000000057</v>
      </c>
      <c r="B1622" s="4">
        <f t="shared" si="265"/>
        <v>14.2800000000057</v>
      </c>
      <c r="C1622" s="6">
        <f t="shared" si="266"/>
        <v>0.37309123784264275</v>
      </c>
      <c r="E1622" s="4">
        <v>14.280000001135299</v>
      </c>
      <c r="F1622" s="72">
        <f t="shared" si="267"/>
        <v>62.907488991785456</v>
      </c>
      <c r="G1622" s="72">
        <f t="shared" si="268"/>
        <v>22.710232066165254</v>
      </c>
      <c r="H1622" s="73">
        <f t="shared" si="264"/>
        <v>1.3711075772607523E-10</v>
      </c>
      <c r="I1622" s="73">
        <f t="shared" si="260"/>
        <v>1.3711075774239311E-11</v>
      </c>
      <c r="J1622" s="73">
        <f t="shared" si="261"/>
        <v>1.2162949124465562E-11</v>
      </c>
      <c r="K1622" s="3">
        <f t="shared" si="262"/>
        <v>1.2937012449352436E-11</v>
      </c>
      <c r="L1622" s="79">
        <f t="shared" si="263"/>
        <v>0.10629293225072285</v>
      </c>
    </row>
    <row r="1623" spans="1:12">
      <c r="A1623" s="4">
        <v>14.700000000005801</v>
      </c>
      <c r="B1623" s="4">
        <f t="shared" si="265"/>
        <v>14.380000000005801</v>
      </c>
      <c r="C1623" s="6">
        <f t="shared" si="266"/>
        <v>0.3704376728908722</v>
      </c>
      <c r="E1623" s="4">
        <v>14.3800000011472</v>
      </c>
      <c r="F1623" s="72">
        <f t="shared" si="267"/>
        <v>63.348017626199116</v>
      </c>
      <c r="G1623" s="72">
        <f t="shared" si="268"/>
        <v>22.830041649237312</v>
      </c>
      <c r="H1623" s="73">
        <f t="shared" si="264"/>
        <v>1.2162949123018022E-10</v>
      </c>
      <c r="I1623" s="73">
        <f t="shared" si="260"/>
        <v>1.2162949124477447E-11</v>
      </c>
      <c r="J1623" s="73">
        <f t="shared" si="261"/>
        <v>1.0791832270407443E-11</v>
      </c>
      <c r="K1623" s="3">
        <f t="shared" si="262"/>
        <v>1.1477390697442445E-11</v>
      </c>
      <c r="L1623" s="79">
        <f t="shared" si="263"/>
        <v>0.10629293226220024</v>
      </c>
    </row>
    <row r="1624" spans="1:12">
      <c r="A1624" s="4">
        <v>14.800000000005801</v>
      </c>
      <c r="B1624" s="4">
        <f t="shared" si="265"/>
        <v>14.4800000000058</v>
      </c>
      <c r="C1624" s="6">
        <f t="shared" si="266"/>
        <v>0.36782158766558765</v>
      </c>
      <c r="E1624" s="4">
        <v>14.480000001159199</v>
      </c>
      <c r="F1624" s="72">
        <f t="shared" si="267"/>
        <v>63.788546260613209</v>
      </c>
      <c r="G1624" s="72">
        <f t="shared" si="268"/>
        <v>22.94964644630026</v>
      </c>
      <c r="H1624" s="73">
        <f t="shared" si="264"/>
        <v>1.0791832269112538E-10</v>
      </c>
      <c r="I1624" s="73">
        <f t="shared" si="260"/>
        <v>1.0791832270396899E-11</v>
      </c>
      <c r="J1624" s="73">
        <f t="shared" si="261"/>
        <v>9.577224242814225E-12</v>
      </c>
      <c r="K1624" s="3">
        <f t="shared" si="262"/>
        <v>1.0184528256605563E-11</v>
      </c>
      <c r="L1624" s="79">
        <f t="shared" si="263"/>
        <v>0.10629293227238477</v>
      </c>
    </row>
    <row r="1625" spans="1:12">
      <c r="A1625" s="4">
        <v>14.9000000000059</v>
      </c>
      <c r="B1625" s="4">
        <f t="shared" si="265"/>
        <v>14.580000000005899</v>
      </c>
      <c r="C1625" s="6">
        <f t="shared" si="266"/>
        <v>0.36524219367374589</v>
      </c>
      <c r="E1625" s="4">
        <v>14.580000001171101</v>
      </c>
      <c r="F1625" s="72">
        <f t="shared" si="267"/>
        <v>64.229074895026869</v>
      </c>
      <c r="G1625" s="72">
        <f t="shared" si="268"/>
        <v>23.069048218063894</v>
      </c>
      <c r="H1625" s="73">
        <f t="shared" si="264"/>
        <v>9.5772242416744163E-11</v>
      </c>
      <c r="I1625" s="73">
        <f t="shared" si="260"/>
        <v>9.5772242428140537E-12</v>
      </c>
      <c r="J1625" s="73">
        <f t="shared" si="261"/>
        <v>8.5010299344615751E-12</v>
      </c>
      <c r="K1625" s="3">
        <f t="shared" si="262"/>
        <v>9.0391270886378136E-12</v>
      </c>
      <c r="L1625" s="79">
        <f t="shared" si="263"/>
        <v>0.1062929322814239</v>
      </c>
    </row>
    <row r="1626" spans="1:12">
      <c r="A1626" s="4">
        <v>15.000000000005899</v>
      </c>
      <c r="B1626" s="4">
        <f t="shared" si="265"/>
        <v>14.680000000005899</v>
      </c>
      <c r="C1626" s="6">
        <f t="shared" si="266"/>
        <v>0.36269872438585066</v>
      </c>
      <c r="E1626" s="4">
        <v>14.680000001183</v>
      </c>
      <c r="F1626" s="72">
        <f t="shared" si="267"/>
        <v>64.669603529440522</v>
      </c>
      <c r="G1626" s="72">
        <f t="shared" si="268"/>
        <v>23.188248698137382</v>
      </c>
      <c r="H1626" s="73">
        <f t="shared" si="264"/>
        <v>8.5010299334499985E-11</v>
      </c>
      <c r="I1626" s="73">
        <f t="shared" si="260"/>
        <v>8.5010299344786389E-12</v>
      </c>
      <c r="J1626" s="73">
        <f t="shared" si="261"/>
        <v>7.5472739318252803E-12</v>
      </c>
      <c r="K1626" s="3">
        <f t="shared" si="262"/>
        <v>8.0241519331519588E-12</v>
      </c>
      <c r="L1626" s="79">
        <f t="shared" si="263"/>
        <v>0.10629293228944806</v>
      </c>
    </row>
    <row r="1627" spans="1:12">
      <c r="A1627" s="4">
        <v>15.100000000006</v>
      </c>
      <c r="B1627" s="4">
        <f t="shared" si="265"/>
        <v>14.780000000006</v>
      </c>
      <c r="C1627" s="6">
        <f t="shared" si="266"/>
        <v>0.36019043447647975</v>
      </c>
      <c r="E1627" s="4">
        <v>14.7800000011951</v>
      </c>
      <c r="F1627" s="72">
        <f t="shared" si="267"/>
        <v>65.11013216385507</v>
      </c>
      <c r="G1627" s="72">
        <f t="shared" si="268"/>
        <v>23.307249593627958</v>
      </c>
      <c r="H1627" s="73">
        <f t="shared" si="264"/>
        <v>7.5472739309120468E-11</v>
      </c>
      <c r="I1627" s="73">
        <f t="shared" si="260"/>
        <v>7.5472739318026234E-12</v>
      </c>
      <c r="J1627" s="73">
        <f t="shared" si="261"/>
        <v>6.701848858307208E-12</v>
      </c>
      <c r="K1627" s="3">
        <f t="shared" si="262"/>
        <v>7.1245613950549157E-12</v>
      </c>
      <c r="L1627" s="79">
        <f t="shared" si="263"/>
        <v>0.10629293229657262</v>
      </c>
    </row>
    <row r="1628" spans="1:12">
      <c r="A1628" s="4">
        <v>15.200000000006</v>
      </c>
      <c r="B1628" s="4">
        <f t="shared" si="265"/>
        <v>14.880000000006</v>
      </c>
      <c r="C1628" s="6">
        <f t="shared" si="266"/>
        <v>0.35771659909614967</v>
      </c>
      <c r="E1628" s="4">
        <v>14.8800000012069</v>
      </c>
      <c r="F1628" s="72">
        <f t="shared" si="267"/>
        <v>65.550660798268282</v>
      </c>
      <c r="G1628" s="72">
        <f t="shared" si="268"/>
        <v>23.426052585721429</v>
      </c>
      <c r="H1628" s="73">
        <f t="shared" si="264"/>
        <v>6.7018488575163907E-11</v>
      </c>
      <c r="I1628" s="73">
        <f t="shared" si="260"/>
        <v>6.7018488583273269E-12</v>
      </c>
      <c r="J1628" s="73">
        <f t="shared" si="261"/>
        <v>5.9522940079403181E-12</v>
      </c>
      <c r="K1628" s="3">
        <f t="shared" si="262"/>
        <v>6.3270714331338229E-12</v>
      </c>
      <c r="L1628" s="79">
        <f t="shared" si="263"/>
        <v>0.1062929323028997</v>
      </c>
    </row>
    <row r="1629" spans="1:12">
      <c r="A1629" s="4">
        <v>15.300000000006101</v>
      </c>
      <c r="B1629" s="4">
        <f t="shared" si="265"/>
        <v>14.9800000000061</v>
      </c>
      <c r="C1629" s="6">
        <f t="shared" si="266"/>
        <v>0.35527651317293968</v>
      </c>
      <c r="E1629" s="4">
        <v>14.980000001219</v>
      </c>
      <c r="F1629" s="72">
        <f t="shared" si="267"/>
        <v>65.991189432682816</v>
      </c>
      <c r="G1629" s="72">
        <f t="shared" si="268"/>
        <v>23.544659330249331</v>
      </c>
      <c r="H1629" s="73">
        <f t="shared" si="264"/>
        <v>5.9522940072200792E-11</v>
      </c>
      <c r="I1629" s="73">
        <f t="shared" si="260"/>
        <v>5.95229400792837E-12</v>
      </c>
      <c r="J1629" s="73">
        <f t="shared" si="261"/>
        <v>5.2876005715629835E-12</v>
      </c>
      <c r="K1629" s="3">
        <f t="shared" si="262"/>
        <v>5.6199472897456772E-12</v>
      </c>
      <c r="L1629" s="79">
        <f t="shared" si="263"/>
        <v>0.10629293230851965</v>
      </c>
    </row>
    <row r="1630" spans="1:12">
      <c r="A1630" s="4">
        <v>15.4000000000061</v>
      </c>
      <c r="B1630" s="4">
        <f t="shared" si="265"/>
        <v>15.0800000000061</v>
      </c>
      <c r="C1630" s="6">
        <f t="shared" si="266"/>
        <v>0.35286949074254464</v>
      </c>
      <c r="E1630" s="4">
        <v>15.0800000012309</v>
      </c>
      <c r="F1630" s="72">
        <f t="shared" si="267"/>
        <v>66.431718067096469</v>
      </c>
      <c r="G1630" s="72">
        <f t="shared" si="268"/>
        <v>23.663071458235422</v>
      </c>
      <c r="H1630" s="73">
        <f t="shared" si="264"/>
        <v>5.2876005709337874E-11</v>
      </c>
      <c r="I1630" s="73">
        <f t="shared" si="260"/>
        <v>5.2876005715683368E-12</v>
      </c>
      <c r="J1630" s="73">
        <f t="shared" si="261"/>
        <v>4.6980402168680619E-12</v>
      </c>
      <c r="K1630" s="3">
        <f t="shared" si="262"/>
        <v>4.9928203942181997E-12</v>
      </c>
      <c r="L1630" s="79">
        <f t="shared" si="263"/>
        <v>0.10629293231351247</v>
      </c>
    </row>
    <row r="1631" spans="1:12">
      <c r="A1631" s="4">
        <v>15.500000000006199</v>
      </c>
      <c r="B1631" s="4">
        <f t="shared" si="265"/>
        <v>15.180000000006199</v>
      </c>
      <c r="C1631" s="6">
        <f t="shared" si="266"/>
        <v>0.35049486430533838</v>
      </c>
      <c r="E1631" s="4">
        <v>15.180000001242901</v>
      </c>
      <c r="F1631" s="72">
        <f t="shared" si="267"/>
        <v>66.872246701510576</v>
      </c>
      <c r="G1631" s="72">
        <f t="shared" si="268"/>
        <v>23.781290576431257</v>
      </c>
      <c r="H1631" s="73">
        <f t="shared" si="264"/>
        <v>4.6980402163042638E-11</v>
      </c>
      <c r="I1631" s="73">
        <f t="shared" si="260"/>
        <v>4.6980402168633056E-12</v>
      </c>
      <c r="J1631" s="73">
        <f t="shared" si="261"/>
        <v>4.1750141821533057E-12</v>
      </c>
      <c r="K1631" s="3">
        <f t="shared" si="262"/>
        <v>4.4365271995083056E-12</v>
      </c>
      <c r="L1631" s="79">
        <f t="shared" si="263"/>
        <v>0.10629293231794899</v>
      </c>
    </row>
    <row r="1632" spans="1:12">
      <c r="A1632" s="4">
        <v>15.6000000000063</v>
      </c>
      <c r="B1632" s="4">
        <f t="shared" si="265"/>
        <v>15.2800000000063</v>
      </c>
      <c r="C1632" s="6">
        <f t="shared" si="266"/>
        <v>0.34815198420925886</v>
      </c>
      <c r="E1632" s="4">
        <v>15.2800000012548</v>
      </c>
      <c r="F1632" s="72">
        <f t="shared" si="267"/>
        <v>67.312775335924229</v>
      </c>
      <c r="G1632" s="72">
        <f t="shared" si="268"/>
        <v>23.8993182678335</v>
      </c>
      <c r="H1632" s="73">
        <f t="shared" si="264"/>
        <v>4.1750141816565018E-11</v>
      </c>
      <c r="I1632" s="73">
        <f t="shared" si="260"/>
        <v>4.1750141821575328E-12</v>
      </c>
      <c r="J1632" s="73">
        <f t="shared" si="261"/>
        <v>3.7109203954022159E-12</v>
      </c>
      <c r="K1632" s="3">
        <f t="shared" si="262"/>
        <v>3.9429672887798743E-12</v>
      </c>
      <c r="L1632" s="79">
        <f t="shared" si="263"/>
        <v>0.10629293232189196</v>
      </c>
    </row>
    <row r="1633" spans="1:12">
      <c r="A1633" s="4">
        <v>15.7000000000063</v>
      </c>
      <c r="B1633" s="4">
        <f t="shared" si="265"/>
        <v>15.3800000000063</v>
      </c>
      <c r="C1633" s="6">
        <f t="shared" si="266"/>
        <v>0.34584021805725573</v>
      </c>
      <c r="E1633" s="4">
        <v>15.380000001266801</v>
      </c>
      <c r="F1633" s="72">
        <f t="shared" si="267"/>
        <v>67.753303970338322</v>
      </c>
      <c r="G1633" s="72">
        <f t="shared" si="268"/>
        <v>24.01715609218909</v>
      </c>
      <c r="H1633" s="73">
        <f t="shared" si="264"/>
        <v>3.7109203949568789E-11</v>
      </c>
      <c r="I1633" s="73">
        <f t="shared" si="260"/>
        <v>3.710920395398458E-12</v>
      </c>
      <c r="J1633" s="73">
        <f t="shared" si="261"/>
        <v>3.2990364354206703E-12</v>
      </c>
      <c r="K1633" s="3">
        <f t="shared" si="262"/>
        <v>3.5049784154095644E-12</v>
      </c>
      <c r="L1633" s="79">
        <f t="shared" si="263"/>
        <v>0.10629293232539694</v>
      </c>
    </row>
    <row r="1634" spans="1:12">
      <c r="A1634" s="4">
        <v>15.800000000006399</v>
      </c>
      <c r="B1634" s="4">
        <f t="shared" si="265"/>
        <v>15.480000000006399</v>
      </c>
      <c r="C1634" s="6">
        <f t="shared" si="266"/>
        <v>0.3435589501381891</v>
      </c>
      <c r="E1634" s="4">
        <v>15.4800000012787</v>
      </c>
      <c r="F1634" s="72">
        <f t="shared" si="267"/>
        <v>68.193832604751975</v>
      </c>
      <c r="G1634" s="72">
        <f t="shared" si="268"/>
        <v>24.134805586484692</v>
      </c>
      <c r="H1634" s="73">
        <f t="shared" si="264"/>
        <v>3.2990364350281027E-11</v>
      </c>
      <c r="I1634" s="73">
        <f t="shared" si="260"/>
        <v>3.2990364354206703E-12</v>
      </c>
      <c r="J1634" s="73">
        <f t="shared" si="261"/>
        <v>2.9334164206285575E-12</v>
      </c>
      <c r="K1634" s="3">
        <f t="shared" si="262"/>
        <v>3.1162264280246141E-12</v>
      </c>
      <c r="L1634" s="79">
        <f t="shared" si="263"/>
        <v>0.10629293232851317</v>
      </c>
    </row>
    <row r="1635" spans="1:12">
      <c r="A1635" s="4">
        <v>15.900000000006401</v>
      </c>
      <c r="B1635" s="4">
        <f t="shared" si="265"/>
        <v>15.5800000000064</v>
      </c>
      <c r="C1635" s="6">
        <f t="shared" si="266"/>
        <v>0.34130758088012747</v>
      </c>
      <c r="E1635" s="4">
        <v>15.5800000012906</v>
      </c>
      <c r="F1635" s="72">
        <f t="shared" si="267"/>
        <v>68.634361239165642</v>
      </c>
      <c r="G1635" s="72">
        <f t="shared" si="268"/>
        <v>24.252268265424316</v>
      </c>
      <c r="H1635" s="73">
        <f t="shared" si="264"/>
        <v>2.9334164202794969E-11</v>
      </c>
      <c r="I1635" s="73">
        <f t="shared" si="260"/>
        <v>2.9334164206315277E-12</v>
      </c>
      <c r="J1635" s="73">
        <f t="shared" si="261"/>
        <v>2.6088001452280755E-12</v>
      </c>
      <c r="K1635" s="3">
        <f t="shared" si="262"/>
        <v>2.7711082829298014E-12</v>
      </c>
      <c r="L1635" s="79">
        <f t="shared" si="263"/>
        <v>0.10629293233128427</v>
      </c>
    </row>
    <row r="1636" spans="1:12">
      <c r="A1636" s="4">
        <v>16.000000000006501</v>
      </c>
      <c r="B1636" s="4">
        <f t="shared" si="265"/>
        <v>15.680000000006501</v>
      </c>
      <c r="C1636" s="6">
        <f t="shared" si="266"/>
        <v>0.33908552632496702</v>
      </c>
      <c r="E1636" s="4">
        <v>15.6800000013026</v>
      </c>
      <c r="F1636" s="72">
        <f t="shared" si="267"/>
        <v>69.074889873579735</v>
      </c>
      <c r="G1636" s="72">
        <f t="shared" si="268"/>
        <v>24.369545621893003</v>
      </c>
      <c r="H1636" s="73">
        <f t="shared" si="264"/>
        <v>2.6088001449150009E-11</v>
      </c>
      <c r="I1636" s="73">
        <f t="shared" si="260"/>
        <v>2.608800145225434E-12</v>
      </c>
      <c r="J1636" s="73">
        <f t="shared" si="261"/>
        <v>2.3205329883388247E-12</v>
      </c>
      <c r="K1636" s="3">
        <f t="shared" si="262"/>
        <v>2.4646665667821293E-12</v>
      </c>
      <c r="L1636" s="79">
        <f t="shared" si="263"/>
        <v>0.10629293233374894</v>
      </c>
    </row>
    <row r="1637" spans="1:12">
      <c r="A1637" s="4">
        <v>16.100000000006599</v>
      </c>
      <c r="B1637" s="4">
        <f t="shared" si="265"/>
        <v>15.780000000006599</v>
      </c>
      <c r="C1637" s="6">
        <f t="shared" si="266"/>
        <v>0.33689221762347399</v>
      </c>
      <c r="E1637" s="4">
        <v>15.7800000013145</v>
      </c>
      <c r="F1637" s="72">
        <f t="shared" si="267"/>
        <v>69.515418507993388</v>
      </c>
      <c r="G1637" s="72">
        <f t="shared" si="268"/>
        <v>24.486639127407692</v>
      </c>
      <c r="H1637" s="73">
        <f t="shared" si="264"/>
        <v>2.3205329880626938E-11</v>
      </c>
      <c r="I1637" s="73">
        <f t="shared" si="260"/>
        <v>2.3205329883411741E-12</v>
      </c>
      <c r="J1637" s="73">
        <f t="shared" si="261"/>
        <v>2.0644953015197199E-12</v>
      </c>
      <c r="K1637" s="3">
        <f t="shared" si="262"/>
        <v>2.192514144930447E-12</v>
      </c>
      <c r="L1637" s="79">
        <f t="shared" si="263"/>
        <v>0.10629293233594145</v>
      </c>
    </row>
    <row r="1638" spans="1:12">
      <c r="A1638" s="4">
        <v>16.2000000000066</v>
      </c>
      <c r="B1638" s="4">
        <f t="shared" si="265"/>
        <v>15.8800000000066</v>
      </c>
      <c r="C1638" s="6">
        <f t="shared" si="266"/>
        <v>0.33472710054977572</v>
      </c>
      <c r="E1638" s="4">
        <v>15.880000001326501</v>
      </c>
      <c r="F1638" s="72">
        <f t="shared" si="267"/>
        <v>69.955947142407496</v>
      </c>
      <c r="G1638" s="72">
        <f t="shared" si="268"/>
        <v>24.603550232557257</v>
      </c>
      <c r="H1638" s="73">
        <f t="shared" si="264"/>
        <v>2.0644953012719655E-11</v>
      </c>
      <c r="I1638" s="73">
        <f t="shared" si="260"/>
        <v>2.0644953015176293E-12</v>
      </c>
      <c r="J1638" s="73">
        <f t="shared" si="261"/>
        <v>1.8370401377704215E-12</v>
      </c>
      <c r="K1638" s="3">
        <f t="shared" si="262"/>
        <v>1.9507677196440254E-12</v>
      </c>
      <c r="L1638" s="79">
        <f t="shared" si="263"/>
        <v>0.10629293233789222</v>
      </c>
    </row>
    <row r="1639" spans="1:12">
      <c r="A1639" s="4">
        <v>16.300000000006701</v>
      </c>
      <c r="B1639" s="4">
        <f t="shared" si="265"/>
        <v>15.980000000006701</v>
      </c>
      <c r="C1639" s="6">
        <f t="shared" si="266"/>
        <v>0.33258963503445427</v>
      </c>
      <c r="E1639" s="4">
        <v>15.9800000013384</v>
      </c>
      <c r="F1639" s="72">
        <f t="shared" si="267"/>
        <v>70.396475776821148</v>
      </c>
      <c r="G1639" s="72">
        <f t="shared" si="268"/>
        <v>24.720280367429147</v>
      </c>
      <c r="H1639" s="73">
        <f t="shared" si="264"/>
        <v>1.8370401375518238E-11</v>
      </c>
      <c r="I1639" s="73">
        <f t="shared" si="260"/>
        <v>1.8370401377704215E-12</v>
      </c>
      <c r="J1639" s="73">
        <f t="shared" si="261"/>
        <v>1.6349383235318846E-12</v>
      </c>
      <c r="K1639" s="3">
        <f t="shared" si="262"/>
        <v>1.7359892306511531E-12</v>
      </c>
      <c r="L1639" s="79">
        <f t="shared" si="263"/>
        <v>0.10629293233962821</v>
      </c>
    </row>
    <row r="1640" spans="1:12">
      <c r="A1640" s="4">
        <v>16.400000000006699</v>
      </c>
      <c r="B1640" s="4">
        <f t="shared" si="265"/>
        <v>16.080000000006699</v>
      </c>
      <c r="C1640" s="6">
        <f t="shared" si="266"/>
        <v>0.33047929471543658</v>
      </c>
      <c r="E1640" s="4">
        <v>16.080000001350299</v>
      </c>
      <c r="F1640" s="72">
        <f t="shared" si="267"/>
        <v>70.837004411234801</v>
      </c>
      <c r="G1640" s="72">
        <f t="shared" si="268"/>
        <v>24.836830942026264</v>
      </c>
      <c r="H1640" s="73">
        <f t="shared" si="264"/>
        <v>1.6349383233373358E-11</v>
      </c>
      <c r="I1640" s="73">
        <f t="shared" si="260"/>
        <v>1.6349383235351954E-12</v>
      </c>
      <c r="J1640" s="73">
        <f t="shared" si="261"/>
        <v>1.4553299961472971E-12</v>
      </c>
      <c r="K1640" s="3">
        <f t="shared" si="262"/>
        <v>1.5451341598412463E-12</v>
      </c>
      <c r="L1640" s="79">
        <f t="shared" si="263"/>
        <v>0.10629293234117335</v>
      </c>
    </row>
    <row r="1641" spans="1:12">
      <c r="A1641" s="4">
        <v>16.5000000000068</v>
      </c>
      <c r="B1641" s="4">
        <f t="shared" si="265"/>
        <v>16.1800000000068</v>
      </c>
      <c r="C1641" s="6">
        <f t="shared" si="266"/>
        <v>0.32839556650584245</v>
      </c>
      <c r="E1641" s="4">
        <v>16.180000001362401</v>
      </c>
      <c r="F1641" s="72">
        <f t="shared" si="267"/>
        <v>71.277533045649349</v>
      </c>
      <c r="G1641" s="72">
        <f t="shared" si="268"/>
        <v>24.953203346671827</v>
      </c>
      <c r="H1641" s="73">
        <f t="shared" si="264"/>
        <v>1.4553299959711735E-11</v>
      </c>
      <c r="I1641" s="73">
        <f t="shared" si="260"/>
        <v>1.4553299961429023E-12</v>
      </c>
      <c r="J1641" s="73">
        <f t="shared" si="261"/>
        <v>1.295681835704924E-12</v>
      </c>
      <c r="K1641" s="3">
        <f t="shared" si="262"/>
        <v>1.3755059159239131E-12</v>
      </c>
      <c r="L1641" s="79">
        <f t="shared" si="263"/>
        <v>0.10629293234254886</v>
      </c>
    </row>
    <row r="1642" spans="1:12">
      <c r="A1642" s="4">
        <v>16.600000000006901</v>
      </c>
      <c r="B1642" s="4">
        <f t="shared" si="265"/>
        <v>16.280000000006901</v>
      </c>
      <c r="C1642" s="6">
        <f t="shared" si="266"/>
        <v>0.32633795017811112</v>
      </c>
      <c r="E1642" s="4">
        <v>16.280000001374201</v>
      </c>
      <c r="F1642" s="72">
        <f t="shared" si="267"/>
        <v>71.718061680062561</v>
      </c>
      <c r="G1642" s="72">
        <f t="shared" si="268"/>
        <v>25.069398952403038</v>
      </c>
      <c r="H1642" s="73">
        <f t="shared" si="264"/>
        <v>1.2956818355520337E-11</v>
      </c>
      <c r="I1642" s="73">
        <f t="shared" si="260"/>
        <v>1.2956818357087905E-12</v>
      </c>
      <c r="J1642" s="73">
        <f t="shared" si="261"/>
        <v>1.1537493133611005E-12</v>
      </c>
      <c r="K1642" s="3">
        <f t="shared" si="262"/>
        <v>1.2247155745349455E-12</v>
      </c>
      <c r="L1642" s="79">
        <f t="shared" si="263"/>
        <v>0.10629293234377357</v>
      </c>
    </row>
    <row r="1643" spans="1:12">
      <c r="A1643" s="4">
        <v>16.700000000006899</v>
      </c>
      <c r="B1643" s="4">
        <f t="shared" si="265"/>
        <v>16.380000000006898</v>
      </c>
      <c r="C1643" s="6">
        <f t="shared" si="266"/>
        <v>0.3243059579636432</v>
      </c>
      <c r="E1643" s="4">
        <v>16.3800000013863</v>
      </c>
      <c r="F1643" s="72">
        <f t="shared" si="267"/>
        <v>72.158590314477095</v>
      </c>
      <c r="G1643" s="72">
        <f t="shared" si="268"/>
        <v>25.18541911135738</v>
      </c>
      <c r="H1643" s="73">
        <f t="shared" si="264"/>
        <v>1.1537493132215152E-11</v>
      </c>
      <c r="I1643" s="73">
        <f t="shared" si="260"/>
        <v>1.1537493133576575E-12</v>
      </c>
      <c r="J1643" s="73">
        <f t="shared" si="261"/>
        <v>1.0275433598941729E-12</v>
      </c>
      <c r="K1643" s="3">
        <f t="shared" si="262"/>
        <v>1.0906463366259152E-12</v>
      </c>
      <c r="L1643" s="79">
        <f t="shared" si="263"/>
        <v>0.10629293234486421</v>
      </c>
    </row>
    <row r="1644" spans="1:12">
      <c r="A1644" s="4">
        <v>16.800000000007</v>
      </c>
      <c r="B1644" s="4">
        <f t="shared" si="265"/>
        <v>16.480000000006999</v>
      </c>
      <c r="C1644" s="6">
        <f t="shared" si="266"/>
        <v>0.32229911416730755</v>
      </c>
      <c r="E1644" s="4">
        <v>16.4800000013981</v>
      </c>
      <c r="F1644" s="72">
        <f t="shared" si="267"/>
        <v>72.599118948890307</v>
      </c>
      <c r="G1644" s="72">
        <f t="shared" si="268"/>
        <v>25.301265157144233</v>
      </c>
      <c r="H1644" s="73">
        <f t="shared" si="264"/>
        <v>1.0275433597729229E-11</v>
      </c>
      <c r="I1644" s="73">
        <f t="shared" si="260"/>
        <v>1.0275433598962172E-12</v>
      </c>
      <c r="J1644" s="73">
        <f t="shared" si="261"/>
        <v>9.1530093034222772E-13</v>
      </c>
      <c r="K1644" s="3">
        <f t="shared" si="262"/>
        <v>9.7142214511922235E-13</v>
      </c>
      <c r="L1644" s="79">
        <f t="shared" si="263"/>
        <v>0.10629293234583563</v>
      </c>
    </row>
    <row r="1645" spans="1:12">
      <c r="A1645" s="4">
        <v>16.900000000007001</v>
      </c>
      <c r="B1645" s="4">
        <f t="shared" si="265"/>
        <v>16.580000000007001</v>
      </c>
      <c r="C1645" s="6">
        <f t="shared" si="266"/>
        <v>0.32031695479619354</v>
      </c>
      <c r="E1645" s="4">
        <v>16.580000001410099</v>
      </c>
      <c r="F1645" s="72">
        <f t="shared" si="267"/>
        <v>73.039647583304401</v>
      </c>
      <c r="G1645" s="72">
        <f t="shared" si="268"/>
        <v>25.416938405212207</v>
      </c>
      <c r="H1645" s="73">
        <f t="shared" si="264"/>
        <v>9.1530093023240132E-12</v>
      </c>
      <c r="I1645" s="73">
        <f t="shared" si="260"/>
        <v>9.1530093034226024E-13</v>
      </c>
      <c r="J1645" s="73">
        <f t="shared" si="261"/>
        <v>8.1545900321409243E-13</v>
      </c>
      <c r="K1645" s="3">
        <f t="shared" si="262"/>
        <v>8.6537996677817638E-13</v>
      </c>
      <c r="L1645" s="79">
        <f t="shared" si="263"/>
        <v>0.10629293234670101</v>
      </c>
    </row>
    <row r="1646" spans="1:12">
      <c r="A1646" s="4">
        <v>17.000000000007098</v>
      </c>
      <c r="B1646" s="4">
        <f t="shared" si="265"/>
        <v>16.680000000007098</v>
      </c>
      <c r="C1646" s="6">
        <f t="shared" si="266"/>
        <v>0.31835902720194809</v>
      </c>
      <c r="E1646" s="4">
        <v>16.680000001422101</v>
      </c>
      <c r="F1646" s="72">
        <f t="shared" si="267"/>
        <v>73.480176217718508</v>
      </c>
      <c r="G1646" s="72">
        <f t="shared" si="268"/>
        <v>25.532440153202373</v>
      </c>
      <c r="H1646" s="73">
        <f t="shared" si="264"/>
        <v>8.1545900311621707E-12</v>
      </c>
      <c r="I1646" s="73">
        <f t="shared" si="260"/>
        <v>8.1545900321406345E-13</v>
      </c>
      <c r="J1646" s="73">
        <f t="shared" si="261"/>
        <v>7.2663160848067622E-13</v>
      </c>
      <c r="K1646" s="3">
        <f t="shared" si="262"/>
        <v>7.7104530584736978E-13</v>
      </c>
      <c r="L1646" s="79">
        <f t="shared" si="263"/>
        <v>0.10629293234747206</v>
      </c>
    </row>
    <row r="1647" spans="1:12">
      <c r="A1647" s="4">
        <v>17.100000000007199</v>
      </c>
      <c r="B1647" s="4">
        <f t="shared" si="265"/>
        <v>16.780000000007199</v>
      </c>
      <c r="C1647" s="6">
        <f t="shared" si="266"/>
        <v>0.31642488973617994</v>
      </c>
      <c r="E1647" s="4">
        <v>16.7800000014341</v>
      </c>
      <c r="F1647" s="72">
        <f t="shared" si="267"/>
        <v>73.920704852132602</v>
      </c>
      <c r="G1647" s="72">
        <f t="shared" si="268"/>
        <v>25.64777168129552</v>
      </c>
      <c r="H1647" s="73">
        <f t="shared" si="264"/>
        <v>7.2663160839348817E-12</v>
      </c>
      <c r="I1647" s="73">
        <f t="shared" si="260"/>
        <v>7.2663160847923057E-13</v>
      </c>
      <c r="J1647" s="73">
        <f t="shared" si="261"/>
        <v>6.4758952689143187E-13</v>
      </c>
      <c r="K1647" s="3">
        <f t="shared" si="262"/>
        <v>6.8711056768533122E-13</v>
      </c>
      <c r="L1647" s="79">
        <f t="shared" si="263"/>
        <v>0.10629293234815917</v>
      </c>
    </row>
    <row r="1648" spans="1:12">
      <c r="A1648" s="4">
        <v>17.200000000007201</v>
      </c>
      <c r="B1648" s="4">
        <f t="shared" si="265"/>
        <v>16.8800000000072</v>
      </c>
      <c r="C1648" s="6">
        <f t="shared" si="266"/>
        <v>0.31451411141832991</v>
      </c>
      <c r="E1648" s="4">
        <v>16.8800000014459</v>
      </c>
      <c r="F1648" s="72">
        <f t="shared" si="267"/>
        <v>74.361233486545814</v>
      </c>
      <c r="G1648" s="72">
        <f t="shared" si="268"/>
        <v>25.762934252549343</v>
      </c>
      <c r="H1648" s="73">
        <f t="shared" si="264"/>
        <v>6.4758952681501638E-12</v>
      </c>
      <c r="I1648" s="73">
        <f t="shared" si="260"/>
        <v>6.4758952689336442E-13</v>
      </c>
      <c r="J1648" s="73">
        <f t="shared" si="261"/>
        <v>5.7724234604743166E-13</v>
      </c>
      <c r="K1648" s="3">
        <f t="shared" si="262"/>
        <v>6.1241593647039804E-13</v>
      </c>
      <c r="L1648" s="79">
        <f t="shared" si="263"/>
        <v>0.10629293234877159</v>
      </c>
    </row>
    <row r="1649" spans="1:12">
      <c r="A1649" s="4">
        <v>17.300000000007302</v>
      </c>
      <c r="B1649" s="4">
        <f t="shared" si="265"/>
        <v>16.980000000007301</v>
      </c>
      <c r="C1649" s="6">
        <f t="shared" si="266"/>
        <v>0.31262627161550277</v>
      </c>
      <c r="E1649" s="4">
        <v>16.980000001457999</v>
      </c>
      <c r="F1649" s="72">
        <f t="shared" si="267"/>
        <v>74.801762120960348</v>
      </c>
      <c r="G1649" s="72">
        <f t="shared" si="268"/>
        <v>25.877929113228419</v>
      </c>
      <c r="H1649" s="73">
        <f t="shared" si="264"/>
        <v>5.7724234597759449E-12</v>
      </c>
      <c r="I1649" s="73">
        <f t="shared" si="260"/>
        <v>5.7724234604570904E-13</v>
      </c>
      <c r="J1649" s="73">
        <f t="shared" si="261"/>
        <v>5.1462259610045306E-13</v>
      </c>
      <c r="K1649" s="3">
        <f t="shared" si="262"/>
        <v>5.459324710730811E-13</v>
      </c>
      <c r="L1649" s="79">
        <f t="shared" si="263"/>
        <v>0.10629293234931753</v>
      </c>
    </row>
    <row r="1650" spans="1:12">
      <c r="A1650" s="4">
        <v>17.400000000007299</v>
      </c>
      <c r="B1650" s="4">
        <f t="shared" si="265"/>
        <v>17.080000000007299</v>
      </c>
      <c r="C1650" s="6">
        <f t="shared" si="266"/>
        <v>0.31076095973377932</v>
      </c>
      <c r="E1650" s="4">
        <v>17.080000001469799</v>
      </c>
      <c r="F1650" s="72">
        <f t="shared" si="267"/>
        <v>75.24229075537356</v>
      </c>
      <c r="G1650" s="72">
        <f t="shared" si="268"/>
        <v>25.992757493122927</v>
      </c>
      <c r="H1650" s="73">
        <f t="shared" si="264"/>
        <v>5.1462259603972771E-12</v>
      </c>
      <c r="I1650" s="73">
        <f t="shared" si="260"/>
        <v>5.1462259610200716E-13</v>
      </c>
      <c r="J1650" s="73">
        <f t="shared" si="261"/>
        <v>4.5887172105449088E-13</v>
      </c>
      <c r="K1650" s="3">
        <f t="shared" si="262"/>
        <v>4.8674715857824897E-13</v>
      </c>
      <c r="L1650" s="79">
        <f t="shared" si="263"/>
        <v>0.10629293234980428</v>
      </c>
    </row>
    <row r="1651" spans="1:12">
      <c r="A1651" s="4">
        <v>17.5000000000074</v>
      </c>
      <c r="B1651" s="4">
        <f t="shared" si="265"/>
        <v>17.1800000000074</v>
      </c>
      <c r="C1651" s="6">
        <f t="shared" si="266"/>
        <v>0.30891777492048589</v>
      </c>
      <c r="E1651" s="4">
        <v>17.180000001481901</v>
      </c>
      <c r="F1651" s="72">
        <f t="shared" si="267"/>
        <v>75.682819389788108</v>
      </c>
      <c r="G1651" s="72">
        <f t="shared" si="268"/>
        <v>26.107420605864299</v>
      </c>
      <c r="H1651" s="73">
        <f t="shared" si="264"/>
        <v>4.5887172099895839E-12</v>
      </c>
      <c r="I1651" s="73">
        <f t="shared" si="260"/>
        <v>4.5887172105356162E-13</v>
      </c>
      <c r="J1651" s="73">
        <f t="shared" si="261"/>
        <v>4.0922767052011464E-13</v>
      </c>
      <c r="K1651" s="3">
        <f t="shared" si="262"/>
        <v>4.3404969578683813E-13</v>
      </c>
      <c r="L1651" s="79">
        <f t="shared" si="263"/>
        <v>0.10629293235023833</v>
      </c>
    </row>
    <row r="1652" spans="1:12">
      <c r="A1652" s="4">
        <v>17.600000000007501</v>
      </c>
      <c r="B1652" s="4">
        <f t="shared" si="265"/>
        <v>17.280000000007501</v>
      </c>
      <c r="C1652" s="6">
        <f t="shared" si="266"/>
        <v>0.307096325777025</v>
      </c>
      <c r="E1652" s="4">
        <v>17.2800000014938</v>
      </c>
      <c r="F1652" s="72">
        <f t="shared" si="267"/>
        <v>76.123348024201761</v>
      </c>
      <c r="G1652" s="72">
        <f t="shared" si="268"/>
        <v>26.221919649227463</v>
      </c>
      <c r="H1652" s="73">
        <f t="shared" si="264"/>
        <v>4.0922767047141877E-12</v>
      </c>
      <c r="I1652" s="73">
        <f t="shared" si="260"/>
        <v>4.0922767052011464E-13</v>
      </c>
      <c r="J1652" s="73">
        <f t="shared" si="261"/>
        <v>3.6501392246868926E-13</v>
      </c>
      <c r="K1652" s="3">
        <f t="shared" si="262"/>
        <v>3.8712079649440193E-13</v>
      </c>
      <c r="L1652" s="79">
        <f t="shared" si="263"/>
        <v>0.10629293235062545</v>
      </c>
    </row>
    <row r="1653" spans="1:12">
      <c r="A1653" s="4">
        <v>17.700000000007499</v>
      </c>
      <c r="B1653" s="4">
        <f t="shared" si="265"/>
        <v>17.380000000007499</v>
      </c>
      <c r="C1653" s="6">
        <f t="shared" si="266"/>
        <v>0.30529623008178652</v>
      </c>
      <c r="E1653" s="4">
        <v>17.380000001505699</v>
      </c>
      <c r="F1653" s="72">
        <f t="shared" si="267"/>
        <v>76.563876658615413</v>
      </c>
      <c r="G1653" s="72">
        <f t="shared" si="268"/>
        <v>26.336255805430763</v>
      </c>
      <c r="H1653" s="73">
        <f t="shared" si="264"/>
        <v>3.6501392242525458E-12</v>
      </c>
      <c r="I1653" s="73">
        <f t="shared" si="260"/>
        <v>3.6501392246905237E-13</v>
      </c>
      <c r="J1653" s="73">
        <f t="shared" si="261"/>
        <v>3.2562976982371069E-13</v>
      </c>
      <c r="K1653" s="3">
        <f t="shared" si="262"/>
        <v>3.4532184614638155E-13</v>
      </c>
      <c r="L1653" s="79">
        <f t="shared" si="263"/>
        <v>0.10629293235097077</v>
      </c>
    </row>
    <row r="1654" spans="1:12">
      <c r="A1654" s="4">
        <v>17.8000000000076</v>
      </c>
      <c r="B1654" s="4">
        <f t="shared" si="265"/>
        <v>17.4800000000076</v>
      </c>
      <c r="C1654" s="6">
        <f t="shared" si="266"/>
        <v>0.3035171145227481</v>
      </c>
      <c r="E1654" s="4">
        <v>17.480000001517698</v>
      </c>
      <c r="F1654" s="72">
        <f t="shared" si="267"/>
        <v>77.004405293029507</v>
      </c>
      <c r="G1654" s="72">
        <f t="shared" si="268"/>
        <v>26.45043024142527</v>
      </c>
      <c r="H1654" s="73">
        <f t="shared" si="264"/>
        <v>3.2562976978463857E-12</v>
      </c>
      <c r="I1654" s="73">
        <f t="shared" si="260"/>
        <v>3.2562976982339833E-13</v>
      </c>
      <c r="J1654" s="73">
        <f t="shared" si="261"/>
        <v>2.905417236083933E-13</v>
      </c>
      <c r="K1654" s="3">
        <f t="shared" si="262"/>
        <v>3.0808574671589579E-13</v>
      </c>
      <c r="L1654" s="79">
        <f t="shared" si="263"/>
        <v>0.10629293235127886</v>
      </c>
    </row>
    <row r="1655" spans="1:12">
      <c r="A1655" s="4">
        <v>17.900000000007601</v>
      </c>
      <c r="B1655" s="4">
        <f t="shared" si="265"/>
        <v>17.580000000007601</v>
      </c>
      <c r="C1655" s="6">
        <f t="shared" si="266"/>
        <v>0.30175861443938823</v>
      </c>
      <c r="E1655" s="4">
        <v>17.580000001529601</v>
      </c>
      <c r="F1655" s="72">
        <f t="shared" si="267"/>
        <v>77.444933927443174</v>
      </c>
      <c r="G1655" s="72">
        <f t="shared" si="268"/>
        <v>26.564444109177906</v>
      </c>
      <c r="H1655" s="73">
        <f t="shared" si="264"/>
        <v>2.9054172357381008E-12</v>
      </c>
      <c r="I1655" s="73">
        <f t="shared" si="260"/>
        <v>2.9054172360867199E-13</v>
      </c>
      <c r="J1655" s="73">
        <f t="shared" si="261"/>
        <v>2.5927590269655128E-13</v>
      </c>
      <c r="K1655" s="3">
        <f t="shared" si="262"/>
        <v>2.7490881315261163E-13</v>
      </c>
      <c r="L1655" s="79">
        <f t="shared" si="263"/>
        <v>0.10629293235155376</v>
      </c>
    </row>
    <row r="1656" spans="1:12">
      <c r="A1656" s="4">
        <v>18.000000000007699</v>
      </c>
      <c r="B1656" s="4">
        <f t="shared" si="265"/>
        <v>17.680000000007698</v>
      </c>
      <c r="C1656" s="6">
        <f t="shared" si="266"/>
        <v>0.30002037357349348</v>
      </c>
      <c r="E1656" s="4">
        <v>17.6800000015416</v>
      </c>
      <c r="F1656" s="72">
        <f t="shared" si="267"/>
        <v>77.885462561857267</v>
      </c>
      <c r="G1656" s="72">
        <f t="shared" si="268"/>
        <v>26.678298545948721</v>
      </c>
      <c r="H1656" s="73">
        <f t="shared" si="264"/>
        <v>2.5927590266544095E-12</v>
      </c>
      <c r="I1656" s="73">
        <f t="shared" si="260"/>
        <v>2.5927590269629339E-13</v>
      </c>
      <c r="J1656" s="73">
        <f t="shared" si="261"/>
        <v>2.3141129553821566E-13</v>
      </c>
      <c r="K1656" s="3">
        <f t="shared" si="262"/>
        <v>2.453435991172545E-13</v>
      </c>
      <c r="L1656" s="79">
        <f t="shared" si="263"/>
        <v>0.10629293235179911</v>
      </c>
    </row>
    <row r="1657" spans="1:12">
      <c r="A1657" s="4">
        <v>18.1000000000078</v>
      </c>
      <c r="B1657" s="4">
        <f t="shared" si="265"/>
        <v>17.780000000007799</v>
      </c>
      <c r="C1657" s="6">
        <f t="shared" si="266"/>
        <v>0.29830204382855446</v>
      </c>
      <c r="E1657" s="4">
        <v>17.7800000015535</v>
      </c>
      <c r="F1657" s="72">
        <f t="shared" si="267"/>
        <v>78.32599119627092</v>
      </c>
      <c r="G1657" s="72">
        <f t="shared" si="268"/>
        <v>26.791994674559831</v>
      </c>
      <c r="H1657" s="73">
        <f t="shared" si="264"/>
        <v>2.3141129551067896E-12</v>
      </c>
      <c r="I1657" s="73">
        <f t="shared" ref="I1657:I1720" si="269">(E1658-E1657)*H1657</f>
        <v>2.3141129553821566E-13</v>
      </c>
      <c r="J1657" s="73">
        <f t="shared" ref="J1657:J1720" si="270">(E1658-E1657)*H1658</f>
        <v>2.0657379273560895E-13</v>
      </c>
      <c r="K1657" s="3">
        <f t="shared" ref="K1657:K1720" si="271">(I1657+J1657)/2</f>
        <v>2.1899254413691231E-13</v>
      </c>
      <c r="L1657" s="79">
        <f t="shared" ref="L1657:L1720" si="272">K1657+L1656</f>
        <v>0.1062929323520181</v>
      </c>
    </row>
    <row r="1658" spans="1:12">
      <c r="A1658" s="4">
        <v>18.200000000007801</v>
      </c>
      <c r="B1658" s="4">
        <f t="shared" si="265"/>
        <v>17.880000000007801</v>
      </c>
      <c r="C1658" s="6">
        <f t="shared" si="266"/>
        <v>0.29660328503736633</v>
      </c>
      <c r="E1658" s="4">
        <v>17.880000001565399</v>
      </c>
      <c r="F1658" s="72">
        <f t="shared" si="267"/>
        <v>78.766519830684572</v>
      </c>
      <c r="G1658" s="72">
        <f t="shared" si="268"/>
        <v>26.905533603659538</v>
      </c>
      <c r="H1658" s="73">
        <f t="shared" si="264"/>
        <v>2.0657379271102779E-12</v>
      </c>
      <c r="I1658" s="73">
        <f t="shared" si="269"/>
        <v>2.0657379273602729E-13</v>
      </c>
      <c r="J1658" s="73">
        <f t="shared" si="270"/>
        <v>1.8443090119422728E-13</v>
      </c>
      <c r="K1658" s="3">
        <f t="shared" si="271"/>
        <v>1.9550234696512729E-13</v>
      </c>
      <c r="L1658" s="79">
        <f t="shared" si="272"/>
        <v>0.1062929323522136</v>
      </c>
    </row>
    <row r="1659" spans="1:12">
      <c r="A1659" s="4">
        <v>18.300000000007898</v>
      </c>
      <c r="B1659" s="4">
        <f t="shared" si="265"/>
        <v>17.980000000007898</v>
      </c>
      <c r="C1659" s="6">
        <f t="shared" si="266"/>
        <v>0.29492376473752496</v>
      </c>
      <c r="E1659" s="4">
        <v>17.980000001577501</v>
      </c>
      <c r="F1659" s="72">
        <f t="shared" si="267"/>
        <v>79.20704846509912</v>
      </c>
      <c r="G1659" s="72">
        <f t="shared" si="268"/>
        <v>27.018916427979416</v>
      </c>
      <c r="H1659" s="73">
        <f t="shared" si="264"/>
        <v>1.8443090117190753E-12</v>
      </c>
      <c r="I1659" s="73">
        <f t="shared" si="269"/>
        <v>1.8443090119385381E-13</v>
      </c>
      <c r="J1659" s="73">
        <f t="shared" si="270"/>
        <v>1.64687061061557E-13</v>
      </c>
      <c r="K1659" s="3">
        <f t="shared" si="271"/>
        <v>1.7455898112770539E-13</v>
      </c>
      <c r="L1659" s="79">
        <f t="shared" si="272"/>
        <v>0.10629293235238815</v>
      </c>
    </row>
    <row r="1660" spans="1:12">
      <c r="A1660" s="4">
        <v>18.4000000000079</v>
      </c>
      <c r="B1660" s="4">
        <f t="shared" si="265"/>
        <v>18.0800000000079</v>
      </c>
      <c r="C1660" s="6">
        <f t="shared" si="266"/>
        <v>0.29326315795452373</v>
      </c>
      <c r="E1660" s="4">
        <v>18.080000001589401</v>
      </c>
      <c r="F1660" s="72">
        <f t="shared" si="267"/>
        <v>79.647577099512773</v>
      </c>
      <c r="G1660" s="72">
        <f t="shared" si="268"/>
        <v>27.132144228584373</v>
      </c>
      <c r="H1660" s="73">
        <f t="shared" ref="H1660:H1723" si="273">EXP(-G1660)</f>
        <v>1.6468706104196012E-12</v>
      </c>
      <c r="I1660" s="73">
        <f t="shared" si="269"/>
        <v>1.64687061061557E-13</v>
      </c>
      <c r="J1660" s="73">
        <f t="shared" si="270"/>
        <v>1.470794958816771E-13</v>
      </c>
      <c r="K1660" s="3">
        <f t="shared" si="271"/>
        <v>1.5588327847161706E-13</v>
      </c>
      <c r="L1660" s="79">
        <f t="shared" si="272"/>
        <v>0.10629293235254404</v>
      </c>
    </row>
    <row r="1661" spans="1:12">
      <c r="A1661" s="4">
        <v>18.500000000008001</v>
      </c>
      <c r="B1661" s="4">
        <f t="shared" si="265"/>
        <v>18.180000000008</v>
      </c>
      <c r="C1661" s="6">
        <f t="shared" si="266"/>
        <v>0.2916211469921135</v>
      </c>
      <c r="E1661" s="4">
        <v>18.1800000016013</v>
      </c>
      <c r="F1661" s="72">
        <f t="shared" si="267"/>
        <v>80.088105733926426</v>
      </c>
      <c r="G1661" s="72">
        <f t="shared" si="268"/>
        <v>27.245218073119471</v>
      </c>
      <c r="H1661" s="73">
        <f t="shared" si="273"/>
        <v>1.4707949586417544E-12</v>
      </c>
      <c r="I1661" s="73">
        <f t="shared" si="269"/>
        <v>1.470794958816771E-13</v>
      </c>
      <c r="J1661" s="73">
        <f t="shared" si="270"/>
        <v>1.3137453451165531E-13</v>
      </c>
      <c r="K1661" s="3">
        <f t="shared" si="271"/>
        <v>1.392270151966662E-13</v>
      </c>
      <c r="L1661" s="79">
        <f t="shared" si="272"/>
        <v>0.10629293235268326</v>
      </c>
    </row>
    <row r="1662" spans="1:12">
      <c r="A1662" s="4">
        <v>18.600000000008102</v>
      </c>
      <c r="B1662" s="4">
        <f t="shared" si="265"/>
        <v>18.280000000008101</v>
      </c>
      <c r="C1662" s="6">
        <f t="shared" si="266"/>
        <v>0.28999742122968958</v>
      </c>
      <c r="E1662" s="4">
        <v>18.2800000016132</v>
      </c>
      <c r="F1662" s="72">
        <f t="shared" si="267"/>
        <v>80.528634368340079</v>
      </c>
      <c r="G1662" s="72">
        <f t="shared" si="268"/>
        <v>27.358139016048181</v>
      </c>
      <c r="H1662" s="73">
        <f t="shared" si="273"/>
        <v>1.3137453449602245E-12</v>
      </c>
      <c r="I1662" s="73">
        <f t="shared" si="269"/>
        <v>1.31374534511786E-13</v>
      </c>
      <c r="J1662" s="73">
        <f t="shared" si="270"/>
        <v>1.1736435053543827E-13</v>
      </c>
      <c r="K1662" s="3">
        <f t="shared" si="271"/>
        <v>1.2436944252361213E-13</v>
      </c>
      <c r="L1662" s="79">
        <f t="shared" si="272"/>
        <v>0.10629293235280764</v>
      </c>
    </row>
    <row r="1663" spans="1:12">
      <c r="A1663" s="4">
        <v>18.700000000008099</v>
      </c>
      <c r="B1663" s="4">
        <f t="shared" si="265"/>
        <v>18.380000000008099</v>
      </c>
      <c r="C1663" s="6">
        <f t="shared" si="266"/>
        <v>0.28839167692639439</v>
      </c>
      <c r="E1663" s="4">
        <v>18.380000001625199</v>
      </c>
      <c r="F1663" s="72">
        <f t="shared" si="267"/>
        <v>80.969163002754172</v>
      </c>
      <c r="G1663" s="72">
        <f t="shared" si="268"/>
        <v>27.470908098886948</v>
      </c>
      <c r="H1663" s="73">
        <f t="shared" si="273"/>
        <v>1.1736435052135579E-12</v>
      </c>
      <c r="I1663" s="73">
        <f t="shared" si="269"/>
        <v>1.1736435053544244E-13</v>
      </c>
      <c r="J1663" s="73">
        <f t="shared" si="270"/>
        <v>1.0486407121182535E-13</v>
      </c>
      <c r="K1663" s="3">
        <f t="shared" si="271"/>
        <v>1.111142108736339E-13</v>
      </c>
      <c r="L1663" s="79">
        <f t="shared" si="272"/>
        <v>0.10629293235291876</v>
      </c>
    </row>
    <row r="1664" spans="1:12">
      <c r="A1664" s="4">
        <v>18.8000000000082</v>
      </c>
      <c r="B1664" s="4">
        <f t="shared" si="265"/>
        <v>18.4800000000082</v>
      </c>
      <c r="C1664" s="6">
        <f t="shared" si="266"/>
        <v>0.28680361703169233</v>
      </c>
      <c r="E1664" s="4">
        <v>18.480000001637201</v>
      </c>
      <c r="F1664" s="72">
        <f t="shared" si="267"/>
        <v>81.409691637168279</v>
      </c>
      <c r="G1664" s="72">
        <f t="shared" si="268"/>
        <v>27.583526350433051</v>
      </c>
      <c r="H1664" s="73">
        <f t="shared" si="273"/>
        <v>1.0486407119923905E-12</v>
      </c>
      <c r="I1664" s="73">
        <f t="shared" si="269"/>
        <v>1.0486407121182162E-13</v>
      </c>
      <c r="J1664" s="73">
        <f t="shared" si="270"/>
        <v>9.3709213580776888E-14</v>
      </c>
      <c r="K1664" s="3">
        <f t="shared" si="271"/>
        <v>9.9286642396299256E-14</v>
      </c>
      <c r="L1664" s="79">
        <f t="shared" si="272"/>
        <v>0.10629293235301804</v>
      </c>
    </row>
    <row r="1665" spans="1:12">
      <c r="A1665" s="4">
        <v>18.900000000008198</v>
      </c>
      <c r="B1665" s="4">
        <f t="shared" si="265"/>
        <v>18.580000000008198</v>
      </c>
      <c r="C1665" s="6">
        <f t="shared" si="266"/>
        <v>0.28523295100218476</v>
      </c>
      <c r="E1665" s="4">
        <v>18.5800000016492</v>
      </c>
      <c r="F1665" s="72">
        <f t="shared" si="267"/>
        <v>81.850220271582373</v>
      </c>
      <c r="G1665" s="72">
        <f t="shared" si="268"/>
        <v>27.695994786988432</v>
      </c>
      <c r="H1665" s="73">
        <f t="shared" si="273"/>
        <v>9.370921356953278E-13</v>
      </c>
      <c r="I1665" s="73">
        <f t="shared" si="269"/>
        <v>9.3709213580590452E-14</v>
      </c>
      <c r="J1665" s="73">
        <f t="shared" si="270"/>
        <v>8.3753410264911623E-14</v>
      </c>
      <c r="K1665" s="3">
        <f t="shared" si="271"/>
        <v>8.8731311922751037E-14</v>
      </c>
      <c r="L1665" s="79">
        <f t="shared" si="272"/>
        <v>0.10629293235310677</v>
      </c>
    </row>
    <row r="1666" spans="1:12">
      <c r="A1666" s="4">
        <v>19.000000000008299</v>
      </c>
      <c r="B1666" s="4">
        <f t="shared" si="265"/>
        <v>18.680000000008299</v>
      </c>
      <c r="C1666" s="6">
        <f t="shared" si="266"/>
        <v>0.28367939462438801</v>
      </c>
      <c r="E1666" s="4">
        <v>18.680000001661</v>
      </c>
      <c r="F1666" s="72">
        <f t="shared" si="267"/>
        <v>82.290748905995585</v>
      </c>
      <c r="G1666" s="72">
        <f t="shared" si="268"/>
        <v>27.808314412577449</v>
      </c>
      <c r="H1666" s="73">
        <f t="shared" si="273"/>
        <v>8.375341025502874E-13</v>
      </c>
      <c r="I1666" s="73">
        <f t="shared" si="269"/>
        <v>8.3753410265161572E-14</v>
      </c>
      <c r="J1666" s="73">
        <f t="shared" si="270"/>
        <v>7.4866391849632112E-14</v>
      </c>
      <c r="K1666" s="3">
        <f t="shared" si="271"/>
        <v>7.9309901057396842E-14</v>
      </c>
      <c r="L1666" s="79">
        <f t="shared" si="272"/>
        <v>0.10629293235318608</v>
      </c>
    </row>
    <row r="1667" spans="1:12">
      <c r="A1667" s="4">
        <v>19.1000000000084</v>
      </c>
      <c r="B1667" s="4">
        <f t="shared" si="265"/>
        <v>18.7800000000084</v>
      </c>
      <c r="C1667" s="6">
        <f t="shared" si="266"/>
        <v>0.28214266984329484</v>
      </c>
      <c r="E1667" s="4">
        <v>18.780000001673098</v>
      </c>
      <c r="F1667" s="72">
        <f t="shared" si="267"/>
        <v>82.731277540410119</v>
      </c>
      <c r="G1667" s="72">
        <f t="shared" si="268"/>
        <v>27.920486219161038</v>
      </c>
      <c r="H1667" s="73">
        <f t="shared" si="273"/>
        <v>7.4866391840574474E-13</v>
      </c>
      <c r="I1667" s="73">
        <f t="shared" si="269"/>
        <v>7.4866391849408694E-14</v>
      </c>
      <c r="J1667" s="73">
        <f t="shared" si="270"/>
        <v>6.693219655006869E-14</v>
      </c>
      <c r="K1667" s="3">
        <f t="shared" si="271"/>
        <v>7.0899294199738692E-14</v>
      </c>
      <c r="L1667" s="79">
        <f t="shared" si="272"/>
        <v>0.10629293235325699</v>
      </c>
    </row>
    <row r="1668" spans="1:12">
      <c r="A1668" s="4">
        <v>19.200000000008401</v>
      </c>
      <c r="B1668" s="4">
        <f t="shared" si="265"/>
        <v>18.880000000008401</v>
      </c>
      <c r="C1668" s="6">
        <f t="shared" si="266"/>
        <v>0.28062250459646232</v>
      </c>
      <c r="E1668" s="4">
        <v>18.880000001684898</v>
      </c>
      <c r="F1668" s="72">
        <f t="shared" si="267"/>
        <v>83.171806174823331</v>
      </c>
      <c r="G1668" s="72">
        <f t="shared" si="268"/>
        <v>28.032511186843116</v>
      </c>
      <c r="H1668" s="73">
        <f t="shared" si="273"/>
        <v>6.6932196542170698E-13</v>
      </c>
      <c r="I1668" s="73">
        <f t="shared" si="269"/>
        <v>6.6932196550270802E-14</v>
      </c>
      <c r="J1668" s="73">
        <f t="shared" si="270"/>
        <v>5.9847581268387411E-14</v>
      </c>
      <c r="K1668" s="3">
        <f t="shared" si="271"/>
        <v>6.3389888909329107E-14</v>
      </c>
      <c r="L1668" s="79">
        <f t="shared" si="272"/>
        <v>0.10629293235332038</v>
      </c>
    </row>
    <row r="1669" spans="1:12">
      <c r="A1669" s="4">
        <v>19.300000000008499</v>
      </c>
      <c r="B1669" s="4">
        <f t="shared" si="265"/>
        <v>18.980000000008499</v>
      </c>
      <c r="C1669" s="6">
        <f t="shared" si="266"/>
        <v>0.27911863265343539</v>
      </c>
      <c r="E1669" s="4">
        <v>18.980000001697</v>
      </c>
      <c r="F1669" s="72">
        <f t="shared" si="267"/>
        <v>83.612334809237879</v>
      </c>
      <c r="G1669" s="72">
        <f t="shared" si="268"/>
        <v>28.144390284076923</v>
      </c>
      <c r="H1669" s="73">
        <f t="shared" si="273"/>
        <v>5.9847581261144673E-13</v>
      </c>
      <c r="I1669" s="73">
        <f t="shared" si="269"/>
        <v>5.9847581268266217E-14</v>
      </c>
      <c r="J1669" s="73">
        <f t="shared" si="270"/>
        <v>5.3520611113802115E-14</v>
      </c>
      <c r="K1669" s="3">
        <f t="shared" si="271"/>
        <v>5.6684096191034166E-14</v>
      </c>
      <c r="L1669" s="79">
        <f t="shared" si="272"/>
        <v>0.10629293235337707</v>
      </c>
    </row>
    <row r="1670" spans="1:12">
      <c r="A1670" s="4">
        <v>19.4000000000085</v>
      </c>
      <c r="B1670" s="4">
        <f t="shared" si="265"/>
        <v>19.0800000000085</v>
      </c>
      <c r="C1670" s="6">
        <f t="shared" si="266"/>
        <v>0.27763079346031988</v>
      </c>
      <c r="E1670" s="4">
        <v>19.0800000017089</v>
      </c>
      <c r="F1670" s="72">
        <f t="shared" si="267"/>
        <v>84.052863443651532</v>
      </c>
      <c r="G1670" s="72">
        <f t="shared" si="268"/>
        <v>28.256124467861529</v>
      </c>
      <c r="H1670" s="73">
        <f t="shared" si="273"/>
        <v>5.352061110743345E-13</v>
      </c>
      <c r="I1670" s="73">
        <f t="shared" si="269"/>
        <v>5.3520611113802115E-14</v>
      </c>
      <c r="J1670" s="73">
        <f t="shared" si="270"/>
        <v>4.7869407119010076E-14</v>
      </c>
      <c r="K1670" s="3">
        <f t="shared" si="271"/>
        <v>5.0695009116406092E-14</v>
      </c>
      <c r="L1670" s="79">
        <f t="shared" si="272"/>
        <v>0.10629293235342777</v>
      </c>
    </row>
    <row r="1671" spans="1:12">
      <c r="A1671" s="4">
        <v>19.500000000008601</v>
      </c>
      <c r="B1671" s="4">
        <f t="shared" si="265"/>
        <v>19.180000000008601</v>
      </c>
      <c r="C1671" s="6">
        <f t="shared" si="266"/>
        <v>0.27615873198927926</v>
      </c>
      <c r="E1671" s="4">
        <v>19.180000001720799</v>
      </c>
      <c r="F1671" s="72">
        <f t="shared" si="267"/>
        <v>84.493392078065199</v>
      </c>
      <c r="G1671" s="72">
        <f t="shared" si="268"/>
        <v>28.367714683938537</v>
      </c>
      <c r="H1671" s="73">
        <f t="shared" si="273"/>
        <v>4.7869407113313873E-13</v>
      </c>
      <c r="I1671" s="73">
        <f t="shared" si="269"/>
        <v>4.7869407119059395E-14</v>
      </c>
      <c r="J1671" s="73">
        <f t="shared" si="270"/>
        <v>4.2821034196564887E-14</v>
      </c>
      <c r="K1671" s="3">
        <f t="shared" si="271"/>
        <v>4.5345220657812144E-14</v>
      </c>
      <c r="L1671" s="79">
        <f t="shared" si="272"/>
        <v>0.1062929323534731</v>
      </c>
    </row>
    <row r="1672" spans="1:12">
      <c r="A1672" s="4">
        <v>19.600000000008698</v>
      </c>
      <c r="B1672" s="4">
        <f t="shared" si="265"/>
        <v>19.280000000008698</v>
      </c>
      <c r="C1672" s="6">
        <f t="shared" si="266"/>
        <v>0.27470219859281542</v>
      </c>
      <c r="E1672" s="4">
        <v>19.280000001732802</v>
      </c>
      <c r="F1672" s="72">
        <f t="shared" si="267"/>
        <v>84.933920712479306</v>
      </c>
      <c r="G1672" s="72">
        <f t="shared" si="268"/>
        <v>28.479161866981713</v>
      </c>
      <c r="H1672" s="73">
        <f t="shared" si="273"/>
        <v>4.2821034191425297E-13</v>
      </c>
      <c r="I1672" s="73">
        <f t="shared" si="269"/>
        <v>4.2821034196563366E-14</v>
      </c>
      <c r="J1672" s="73">
        <f t="shared" si="270"/>
        <v>3.8310513454789266E-14</v>
      </c>
      <c r="K1672" s="3">
        <f t="shared" si="271"/>
        <v>4.0565773825676319E-14</v>
      </c>
      <c r="L1672" s="79">
        <f t="shared" si="272"/>
        <v>0.10629293235351367</v>
      </c>
    </row>
    <row r="1673" spans="1:12">
      <c r="A1673" s="4">
        <v>19.7000000000087</v>
      </c>
      <c r="B1673" s="4">
        <f t="shared" si="265"/>
        <v>19.3800000000087</v>
      </c>
      <c r="C1673" s="6">
        <f t="shared" si="266"/>
        <v>0.27326094886262176</v>
      </c>
      <c r="E1673" s="4">
        <v>19.380000001744801</v>
      </c>
      <c r="F1673" s="72">
        <f t="shared" si="267"/>
        <v>85.374449346893385</v>
      </c>
      <c r="G1673" s="72">
        <f t="shared" si="268"/>
        <v>28.590466940782999</v>
      </c>
      <c r="H1673" s="73">
        <f t="shared" si="273"/>
        <v>3.831051345019241E-13</v>
      </c>
      <c r="I1673" s="73">
        <f t="shared" si="269"/>
        <v>3.8310513454751155E-14</v>
      </c>
      <c r="J1673" s="73">
        <f t="shared" si="270"/>
        <v>3.4279944804824828E-14</v>
      </c>
      <c r="K1673" s="3">
        <f t="shared" si="271"/>
        <v>3.6295229129787992E-14</v>
      </c>
      <c r="L1673" s="79">
        <f t="shared" si="272"/>
        <v>0.10629293235354996</v>
      </c>
    </row>
    <row r="1674" spans="1:12">
      <c r="A1674" s="4">
        <v>19.800000000008801</v>
      </c>
      <c r="B1674" s="4">
        <f t="shared" si="265"/>
        <v>19.4800000000088</v>
      </c>
      <c r="C1674" s="6">
        <f t="shared" si="266"/>
        <v>0.27183474349285736</v>
      </c>
      <c r="E1674" s="4">
        <v>19.4800000017567</v>
      </c>
      <c r="F1674" s="72">
        <f t="shared" si="267"/>
        <v>85.814977981307052</v>
      </c>
      <c r="G1674" s="72">
        <f t="shared" si="268"/>
        <v>28.701630818434982</v>
      </c>
      <c r="H1674" s="73">
        <f t="shared" si="273"/>
        <v>3.4279944800745701E-13</v>
      </c>
      <c r="I1674" s="73">
        <f t="shared" si="269"/>
        <v>3.4279944804824828E-14</v>
      </c>
      <c r="J1674" s="73">
        <f t="shared" si="270"/>
        <v>3.0677727402656562E-14</v>
      </c>
      <c r="K1674" s="3">
        <f t="shared" si="271"/>
        <v>3.2478836103740698E-14</v>
      </c>
      <c r="L1674" s="79">
        <f t="shared" si="272"/>
        <v>0.10629293235358243</v>
      </c>
    </row>
    <row r="1675" spans="1:12">
      <c r="A1675" s="4">
        <v>19.900000000008799</v>
      </c>
      <c r="B1675" s="4">
        <f t="shared" si="265"/>
        <v>19.580000000008798</v>
      </c>
      <c r="C1675" s="6">
        <f t="shared" si="266"/>
        <v>0.27042334814769392</v>
      </c>
      <c r="E1675" s="4">
        <v>19.5800000017686</v>
      </c>
      <c r="F1675" s="72">
        <f t="shared" si="267"/>
        <v>86.255506615720705</v>
      </c>
      <c r="G1675" s="72">
        <f t="shared" si="268"/>
        <v>28.812654402509136</v>
      </c>
      <c r="H1675" s="73">
        <f t="shared" si="273"/>
        <v>3.0677727399006076E-13</v>
      </c>
      <c r="I1675" s="73">
        <f t="shared" si="269"/>
        <v>3.0677727402656562E-14</v>
      </c>
      <c r="J1675" s="73">
        <f t="shared" si="270"/>
        <v>2.7457866893007148E-14</v>
      </c>
      <c r="K1675" s="3">
        <f t="shared" si="271"/>
        <v>2.9067797147831854E-14</v>
      </c>
      <c r="L1675" s="79">
        <f t="shared" si="272"/>
        <v>0.10629293235361151</v>
      </c>
    </row>
    <row r="1676" spans="1:12">
      <c r="A1676" s="4">
        <v>20.0000000000089</v>
      </c>
      <c r="B1676" s="4">
        <f t="shared" ref="B1676:B1739" si="274">A1676-$C$6</f>
        <v>19.680000000008899</v>
      </c>
      <c r="C1676" s="6">
        <f t="shared" ref="C1676:C1739" si="275">2*$C$3/(A1676-2*$C$6)*L1676</f>
        <v>0.26902653333294652</v>
      </c>
      <c r="E1676" s="4">
        <v>19.680000001780499</v>
      </c>
      <c r="F1676" s="72">
        <f t="shared" ref="F1676:F1739" si="276">E1676/$C$4</f>
        <v>86.696035250134358</v>
      </c>
      <c r="G1676" s="72">
        <f t="shared" ref="G1676:G1739" si="277">F1676^$C$5</f>
        <v>28.923538585229952</v>
      </c>
      <c r="H1676" s="73">
        <f t="shared" si="273"/>
        <v>2.7457866889739811E-13</v>
      </c>
      <c r="I1676" s="73">
        <f t="shared" si="269"/>
        <v>2.745786689306275E-14</v>
      </c>
      <c r="J1676" s="73">
        <f t="shared" si="270"/>
        <v>2.4579359681003276E-14</v>
      </c>
      <c r="K1676" s="3">
        <f t="shared" si="271"/>
        <v>2.6018613287033013E-14</v>
      </c>
      <c r="L1676" s="79">
        <f t="shared" si="272"/>
        <v>0.10629293235363753</v>
      </c>
    </row>
    <row r="1677" spans="1:12">
      <c r="A1677" s="4">
        <v>20.100000000009</v>
      </c>
      <c r="B1677" s="4">
        <f t="shared" si="274"/>
        <v>19.780000000009</v>
      </c>
      <c r="C1677" s="6">
        <f t="shared" si="275"/>
        <v>0.26764407427168402</v>
      </c>
      <c r="E1677" s="4">
        <v>19.780000001792601</v>
      </c>
      <c r="F1677" s="72">
        <f t="shared" si="276"/>
        <v>87.136563884548906</v>
      </c>
      <c r="G1677" s="72">
        <f t="shared" si="277"/>
        <v>29.03428424864579</v>
      </c>
      <c r="H1677" s="73">
        <f t="shared" si="273"/>
        <v>2.4579359678028692E-13</v>
      </c>
      <c r="I1677" s="73">
        <f t="shared" si="269"/>
        <v>2.4579359680953502E-14</v>
      </c>
      <c r="J1677" s="73">
        <f t="shared" si="270"/>
        <v>2.200564556966478E-14</v>
      </c>
      <c r="K1677" s="3">
        <f t="shared" si="271"/>
        <v>2.3292502625309143E-14</v>
      </c>
      <c r="L1677" s="79">
        <f t="shared" si="272"/>
        <v>0.10629293235366082</v>
      </c>
    </row>
    <row r="1678" spans="1:12">
      <c r="A1678" s="4">
        <v>20.200000000008998</v>
      </c>
      <c r="B1678" s="4">
        <f t="shared" si="274"/>
        <v>19.880000000008998</v>
      </c>
      <c r="C1678" s="6">
        <f t="shared" si="275"/>
        <v>0.26627575078364041</v>
      </c>
      <c r="E1678" s="4">
        <v>19.8800000018045</v>
      </c>
      <c r="F1678" s="72">
        <f t="shared" si="276"/>
        <v>87.577092518962559</v>
      </c>
      <c r="G1678" s="72">
        <f t="shared" si="277"/>
        <v>29.144892264794834</v>
      </c>
      <c r="H1678" s="73">
        <f t="shared" si="273"/>
        <v>2.2005645567046229E-13</v>
      </c>
      <c r="I1678" s="73">
        <f t="shared" si="269"/>
        <v>2.200564556966478E-14</v>
      </c>
      <c r="J1678" s="73">
        <f t="shared" si="270"/>
        <v>1.9704121088300328E-14</v>
      </c>
      <c r="K1678" s="3">
        <f t="shared" si="271"/>
        <v>2.0854883328982556E-14</v>
      </c>
      <c r="L1678" s="79">
        <f t="shared" si="272"/>
        <v>0.10629293235368167</v>
      </c>
    </row>
    <row r="1679" spans="1:12">
      <c r="A1679" s="4">
        <v>20.300000000009099</v>
      </c>
      <c r="B1679" s="4">
        <f t="shared" si="274"/>
        <v>19.980000000009099</v>
      </c>
      <c r="C1679" s="6">
        <f t="shared" si="275"/>
        <v>0.26492134716830656</v>
      </c>
      <c r="E1679" s="4">
        <v>19.9800000018164</v>
      </c>
      <c r="F1679" s="72">
        <f t="shared" si="276"/>
        <v>88.017621153376211</v>
      </c>
      <c r="G1679" s="72">
        <f t="shared" si="277"/>
        <v>29.25536349586984</v>
      </c>
      <c r="H1679" s="73">
        <f t="shared" si="273"/>
        <v>1.9704121085955646E-13</v>
      </c>
      <c r="I1679" s="73">
        <f t="shared" si="269"/>
        <v>1.970412108831993E-14</v>
      </c>
      <c r="J1679" s="73">
        <f t="shared" si="270"/>
        <v>1.7645706705793242E-14</v>
      </c>
      <c r="K1679" s="3">
        <f t="shared" si="271"/>
        <v>1.8674913897056586E-14</v>
      </c>
      <c r="L1679" s="79">
        <f t="shared" si="272"/>
        <v>0.10629293235370035</v>
      </c>
    </row>
    <row r="1680" spans="1:12">
      <c r="A1680" s="4">
        <v>20.400000000009101</v>
      </c>
      <c r="B1680" s="4">
        <f t="shared" si="274"/>
        <v>20.0800000000091</v>
      </c>
      <c r="C1680" s="6">
        <f t="shared" si="275"/>
        <v>0.26358065209158593</v>
      </c>
      <c r="E1680" s="4">
        <v>20.080000001828399</v>
      </c>
      <c r="F1680" s="72">
        <f t="shared" si="276"/>
        <v>88.458149787790305</v>
      </c>
      <c r="G1680" s="72">
        <f t="shared" si="277"/>
        <v>29.365698794377156</v>
      </c>
      <c r="H1680" s="73">
        <f t="shared" si="273"/>
        <v>1.7645706703675945E-13</v>
      </c>
      <c r="I1680" s="73">
        <f t="shared" si="269"/>
        <v>1.7645706705775688E-14</v>
      </c>
      <c r="J1680" s="73">
        <f t="shared" si="270"/>
        <v>1.5804461897511388E-14</v>
      </c>
      <c r="K1680" s="3">
        <f t="shared" si="271"/>
        <v>1.6725084301643538E-14</v>
      </c>
      <c r="L1680" s="79">
        <f t="shared" si="272"/>
        <v>0.10629293235371708</v>
      </c>
    </row>
    <row r="1681" spans="1:12">
      <c r="A1681" s="4">
        <v>20.500000000009202</v>
      </c>
      <c r="B1681" s="4">
        <f t="shared" si="274"/>
        <v>20.180000000009201</v>
      </c>
      <c r="C1681" s="6">
        <f t="shared" si="275"/>
        <v>0.26225345847585385</v>
      </c>
      <c r="E1681" s="4">
        <v>20.180000001840298</v>
      </c>
      <c r="F1681" s="72">
        <f t="shared" si="276"/>
        <v>88.898678422203957</v>
      </c>
      <c r="G1681" s="72">
        <f t="shared" si="277"/>
        <v>29.475899003293016</v>
      </c>
      <c r="H1681" s="73">
        <f t="shared" si="273"/>
        <v>1.5804461895630741E-13</v>
      </c>
      <c r="I1681" s="73">
        <f t="shared" si="269"/>
        <v>1.580446189752767E-14</v>
      </c>
      <c r="J1681" s="73">
        <f t="shared" si="270"/>
        <v>1.4157242715446994E-14</v>
      </c>
      <c r="K1681" s="3">
        <f t="shared" si="271"/>
        <v>1.4980852306487331E-14</v>
      </c>
      <c r="L1681" s="79">
        <f t="shared" si="272"/>
        <v>0.10629293235373205</v>
      </c>
    </row>
    <row r="1682" spans="1:12">
      <c r="A1682" s="4">
        <v>20.600000000009299</v>
      </c>
      <c r="B1682" s="4">
        <f t="shared" si="274"/>
        <v>20.280000000009299</v>
      </c>
      <c r="C1682" s="6">
        <f t="shared" si="275"/>
        <v>0.26093956339334179</v>
      </c>
      <c r="E1682" s="4">
        <v>20.280000001852301</v>
      </c>
      <c r="F1682" s="72">
        <f t="shared" si="276"/>
        <v>89.339207056618065</v>
      </c>
      <c r="G1682" s="72">
        <f t="shared" si="277"/>
        <v>29.585964956217552</v>
      </c>
      <c r="H1682" s="73">
        <f t="shared" si="273"/>
        <v>1.4157242713747773E-13</v>
      </c>
      <c r="I1682" s="73">
        <f t="shared" si="269"/>
        <v>1.4157242715432408E-14</v>
      </c>
      <c r="J1682" s="73">
        <f t="shared" si="270"/>
        <v>1.2683397116356415E-14</v>
      </c>
      <c r="K1682" s="3">
        <f t="shared" si="271"/>
        <v>1.3420319915894412E-14</v>
      </c>
      <c r="L1682" s="79">
        <f t="shared" si="272"/>
        <v>0.10629293235374547</v>
      </c>
    </row>
    <row r="1683" spans="1:12">
      <c r="A1683" s="4">
        <v>20.7000000000093</v>
      </c>
      <c r="B1683" s="4">
        <f t="shared" si="274"/>
        <v>20.3800000000093</v>
      </c>
      <c r="C1683" s="6">
        <f t="shared" si="275"/>
        <v>0.25963876796269703</v>
      </c>
      <c r="E1683" s="4">
        <v>20.3800000018642</v>
      </c>
      <c r="F1683" s="72">
        <f t="shared" si="276"/>
        <v>89.779735691031718</v>
      </c>
      <c r="G1683" s="72">
        <f t="shared" si="277"/>
        <v>29.695897477523825</v>
      </c>
      <c r="H1683" s="73">
        <f t="shared" si="273"/>
        <v>1.268339711484716E-13</v>
      </c>
      <c r="I1683" s="73">
        <f t="shared" si="269"/>
        <v>1.2683397116356415E-14</v>
      </c>
      <c r="J1683" s="73">
        <f t="shared" si="270"/>
        <v>1.1364493839465413E-14</v>
      </c>
      <c r="K1683" s="3">
        <f t="shared" si="271"/>
        <v>1.2023945477910915E-14</v>
      </c>
      <c r="L1683" s="79">
        <f t="shared" si="272"/>
        <v>0.10629293235375749</v>
      </c>
    </row>
    <row r="1684" spans="1:12">
      <c r="A1684" s="4">
        <v>20.800000000009401</v>
      </c>
      <c r="B1684" s="4">
        <f t="shared" si="274"/>
        <v>20.480000000009401</v>
      </c>
      <c r="C1684" s="6">
        <f t="shared" si="275"/>
        <v>0.25835087724862182</v>
      </c>
      <c r="E1684" s="4">
        <v>20.4800000018761</v>
      </c>
      <c r="F1684" s="72">
        <f t="shared" si="276"/>
        <v>90.22026432544537</v>
      </c>
      <c r="G1684" s="72">
        <f t="shared" si="277"/>
        <v>29.805697382505549</v>
      </c>
      <c r="H1684" s="73">
        <f t="shared" si="273"/>
        <v>1.1364493838113099E-13</v>
      </c>
      <c r="I1684" s="73">
        <f t="shared" si="269"/>
        <v>1.1364493839488426E-14</v>
      </c>
      <c r="J1684" s="73">
        <f t="shared" si="270"/>
        <v>1.0184081098182582E-14</v>
      </c>
      <c r="K1684" s="3">
        <f t="shared" si="271"/>
        <v>1.0774287468835503E-14</v>
      </c>
      <c r="L1684" s="79">
        <f t="shared" si="272"/>
        <v>0.10629293235376826</v>
      </c>
    </row>
    <row r="1685" spans="1:12">
      <c r="A1685" s="4">
        <v>20.900000000009399</v>
      </c>
      <c r="B1685" s="4">
        <f t="shared" si="274"/>
        <v>20.580000000009399</v>
      </c>
      <c r="C1685" s="6">
        <f t="shared" si="275"/>
        <v>0.2570757001644966</v>
      </c>
      <c r="E1685" s="4">
        <v>20.580000001888202</v>
      </c>
      <c r="F1685" s="72">
        <f t="shared" si="276"/>
        <v>90.660792959859918</v>
      </c>
      <c r="G1685" s="72">
        <f t="shared" si="277"/>
        <v>29.915365477520606</v>
      </c>
      <c r="H1685" s="73">
        <f t="shared" si="273"/>
        <v>1.0184081096950108E-13</v>
      </c>
      <c r="I1685" s="73">
        <f t="shared" si="269"/>
        <v>1.0184081098151828E-14</v>
      </c>
      <c r="J1685" s="73">
        <f t="shared" si="270"/>
        <v>9.1274717719345856E-15</v>
      </c>
      <c r="K1685" s="3">
        <f t="shared" si="271"/>
        <v>9.6557764350432066E-15</v>
      </c>
      <c r="L1685" s="79">
        <f t="shared" si="272"/>
        <v>0.10629293235377792</v>
      </c>
    </row>
    <row r="1686" spans="1:12">
      <c r="A1686" s="4">
        <v>21.0000000000095</v>
      </c>
      <c r="B1686" s="4">
        <f t="shared" si="274"/>
        <v>20.6800000000095</v>
      </c>
      <c r="C1686" s="6">
        <f t="shared" si="275"/>
        <v>0.25581304937785421</v>
      </c>
      <c r="E1686" s="4">
        <v>20.680000001900002</v>
      </c>
      <c r="F1686" s="72">
        <f t="shared" si="276"/>
        <v>91.101321594273131</v>
      </c>
      <c r="G1686" s="72">
        <f t="shared" si="277"/>
        <v>30.024902560131089</v>
      </c>
      <c r="H1686" s="73">
        <f t="shared" si="273"/>
        <v>9.1274717708575453E-14</v>
      </c>
      <c r="I1686" s="73">
        <f t="shared" si="269"/>
        <v>9.127471771961825E-15</v>
      </c>
      <c r="J1686" s="73">
        <f t="shared" si="270"/>
        <v>8.1815521564720888E-15</v>
      </c>
      <c r="K1686" s="3">
        <f t="shared" si="271"/>
        <v>8.6545119642169569E-15</v>
      </c>
      <c r="L1686" s="79">
        <f t="shared" si="272"/>
        <v>0.10629293235378658</v>
      </c>
    </row>
    <row r="1687" spans="1:12">
      <c r="A1687" s="4">
        <v>21.100000000009601</v>
      </c>
      <c r="B1687" s="4">
        <f t="shared" si="274"/>
        <v>20.780000000009601</v>
      </c>
      <c r="C1687" s="6">
        <f t="shared" si="275"/>
        <v>0.25456274121864508</v>
      </c>
      <c r="E1687" s="4">
        <v>20.7800000019121</v>
      </c>
      <c r="F1687" s="72">
        <f t="shared" si="276"/>
        <v>91.541850228687665</v>
      </c>
      <c r="G1687" s="72">
        <f t="shared" si="277"/>
        <v>30.134309419243294</v>
      </c>
      <c r="H1687" s="73">
        <f t="shared" si="273"/>
        <v>8.1815521554822514E-14</v>
      </c>
      <c r="I1687" s="73">
        <f t="shared" si="269"/>
        <v>8.1815521564558114E-15</v>
      </c>
      <c r="J1687" s="73">
        <f t="shared" si="270"/>
        <v>7.3346116601751239E-15</v>
      </c>
      <c r="K1687" s="3">
        <f t="shared" si="271"/>
        <v>7.7580819083154677E-15</v>
      </c>
      <c r="L1687" s="79">
        <f t="shared" si="272"/>
        <v>0.10629293235379433</v>
      </c>
    </row>
    <row r="1688" spans="1:12">
      <c r="A1688" s="4">
        <v>21.200000000009599</v>
      </c>
      <c r="B1688" s="4">
        <f t="shared" si="274"/>
        <v>20.880000000009598</v>
      </c>
      <c r="C1688" s="6">
        <f t="shared" si="275"/>
        <v>0.2533245955901669</v>
      </c>
      <c r="E1688" s="4">
        <v>20.880000001924</v>
      </c>
      <c r="F1688" s="72">
        <f t="shared" si="276"/>
        <v>91.982378863101317</v>
      </c>
      <c r="G1688" s="72">
        <f t="shared" si="277"/>
        <v>30.243586835240315</v>
      </c>
      <c r="H1688" s="73">
        <f t="shared" si="273"/>
        <v>7.334611659302345E-14</v>
      </c>
      <c r="I1688" s="73">
        <f t="shared" si="269"/>
        <v>7.3346116601751239E-15</v>
      </c>
      <c r="J1688" s="73">
        <f t="shared" si="270"/>
        <v>6.5761911287278899E-15</v>
      </c>
      <c r="K1688" s="3">
        <f t="shared" si="271"/>
        <v>6.9554013944515065E-15</v>
      </c>
      <c r="L1688" s="79">
        <f t="shared" si="272"/>
        <v>0.10629293235380129</v>
      </c>
    </row>
    <row r="1689" spans="1:12">
      <c r="A1689" s="4">
        <v>21.3000000000097</v>
      </c>
      <c r="B1689" s="4">
        <f t="shared" si="274"/>
        <v>20.980000000009699</v>
      </c>
      <c r="C1689" s="6">
        <f t="shared" si="275"/>
        <v>0.25209843588258102</v>
      </c>
      <c r="E1689" s="4">
        <v>20.980000001935899</v>
      </c>
      <c r="F1689" s="72">
        <f t="shared" si="276"/>
        <v>92.42290749751497</v>
      </c>
      <c r="G1689" s="72">
        <f t="shared" si="277"/>
        <v>30.352735580116548</v>
      </c>
      <c r="H1689" s="73">
        <f t="shared" si="273"/>
        <v>6.5761911279453589E-14</v>
      </c>
      <c r="I1689" s="73">
        <f t="shared" si="269"/>
        <v>6.5761911287346654E-15</v>
      </c>
      <c r="J1689" s="73">
        <f t="shared" si="270"/>
        <v>5.8969477375490124E-15</v>
      </c>
      <c r="K1689" s="3">
        <f t="shared" si="271"/>
        <v>6.2365694331418385E-15</v>
      </c>
      <c r="L1689" s="79">
        <f t="shared" si="272"/>
        <v>0.10629293235380752</v>
      </c>
    </row>
    <row r="1690" spans="1:12">
      <c r="A1690" s="4">
        <v>21.400000000009701</v>
      </c>
      <c r="B1690" s="4">
        <f t="shared" si="274"/>
        <v>21.080000000009701</v>
      </c>
      <c r="C1690" s="6">
        <f t="shared" si="275"/>
        <v>0.2508840888889407</v>
      </c>
      <c r="E1690" s="4">
        <v>21.080000001947901</v>
      </c>
      <c r="F1690" s="72">
        <f t="shared" si="276"/>
        <v>92.863436131929078</v>
      </c>
      <c r="G1690" s="72">
        <f t="shared" si="277"/>
        <v>30.461756417606491</v>
      </c>
      <c r="H1690" s="73">
        <f t="shared" si="273"/>
        <v>5.8969477368412318E-14</v>
      </c>
      <c r="I1690" s="73">
        <f t="shared" si="269"/>
        <v>5.8969477375429366E-15</v>
      </c>
      <c r="J1690" s="73">
        <f t="shared" si="270"/>
        <v>5.2885346235950836E-15</v>
      </c>
      <c r="K1690" s="3">
        <f t="shared" si="271"/>
        <v>5.5927411805690101E-15</v>
      </c>
      <c r="L1690" s="79">
        <f t="shared" si="272"/>
        <v>0.10629293235381311</v>
      </c>
    </row>
    <row r="1691" spans="1:12">
      <c r="A1691" s="4">
        <v>21.500000000009798</v>
      </c>
      <c r="B1691" s="4">
        <f t="shared" si="274"/>
        <v>21.180000000009798</v>
      </c>
      <c r="C1691" s="6">
        <f t="shared" si="275"/>
        <v>0.24968138472361659</v>
      </c>
      <c r="E1691" s="4">
        <v>21.180000001959801</v>
      </c>
      <c r="F1691" s="72">
        <f t="shared" si="276"/>
        <v>93.30396476634273</v>
      </c>
      <c r="G1691" s="72">
        <f t="shared" si="277"/>
        <v>30.570650103311639</v>
      </c>
      <c r="H1691" s="73">
        <f t="shared" si="273"/>
        <v>5.2885346229657763E-14</v>
      </c>
      <c r="I1691" s="73">
        <f t="shared" si="269"/>
        <v>5.2885346236003445E-15</v>
      </c>
      <c r="J1691" s="73">
        <f t="shared" si="270"/>
        <v>4.7434936311913435E-15</v>
      </c>
      <c r="K1691" s="3">
        <f t="shared" si="271"/>
        <v>5.016014127395844E-15</v>
      </c>
      <c r="L1691" s="79">
        <f t="shared" si="272"/>
        <v>0.10629293235381812</v>
      </c>
    </row>
    <row r="1692" spans="1:12">
      <c r="A1692" s="4">
        <v>21.600000000009899</v>
      </c>
      <c r="B1692" s="4">
        <f t="shared" si="274"/>
        <v>21.280000000009899</v>
      </c>
      <c r="C1692" s="6">
        <f t="shared" si="275"/>
        <v>0.24849015674307484</v>
      </c>
      <c r="E1692" s="4">
        <v>21.2800000019718</v>
      </c>
      <c r="F1692" s="72">
        <f t="shared" si="276"/>
        <v>93.744493400756824</v>
      </c>
      <c r="G1692" s="72">
        <f t="shared" si="277"/>
        <v>30.679417384825854</v>
      </c>
      <c r="H1692" s="73">
        <f t="shared" si="273"/>
        <v>4.743493630622175E-14</v>
      </c>
      <c r="I1692" s="73">
        <f t="shared" si="269"/>
        <v>4.7434936311913435E-15</v>
      </c>
      <c r="J1692" s="73">
        <f t="shared" si="270"/>
        <v>4.2551597278458247E-15</v>
      </c>
      <c r="K1692" s="3">
        <f t="shared" si="271"/>
        <v>4.4993266795185845E-15</v>
      </c>
      <c r="L1692" s="79">
        <f t="shared" si="272"/>
        <v>0.10629293235382262</v>
      </c>
    </row>
    <row r="1693" spans="1:12">
      <c r="A1693" s="4">
        <v>21.700000000009901</v>
      </c>
      <c r="B1693" s="4">
        <f t="shared" si="274"/>
        <v>21.3800000000099</v>
      </c>
      <c r="C1693" s="6">
        <f t="shared" si="275"/>
        <v>0.24731024146890115</v>
      </c>
      <c r="E1693" s="4">
        <v>21.380000001983799</v>
      </c>
      <c r="F1693" s="72">
        <f t="shared" si="276"/>
        <v>94.185022035170917</v>
      </c>
      <c r="G1693" s="72">
        <f t="shared" si="277"/>
        <v>30.788059001856674</v>
      </c>
      <c r="H1693" s="73">
        <f t="shared" si="273"/>
        <v>4.2551597273352511E-14</v>
      </c>
      <c r="I1693" s="73">
        <f t="shared" si="269"/>
        <v>4.2551597278373595E-15</v>
      </c>
      <c r="J1693" s="73">
        <f t="shared" si="270"/>
        <v>3.817575807060085E-15</v>
      </c>
      <c r="K1693" s="3">
        <f t="shared" si="271"/>
        <v>4.0363677674487222E-15</v>
      </c>
      <c r="L1693" s="79">
        <f t="shared" si="272"/>
        <v>0.10629293235382666</v>
      </c>
    </row>
    <row r="1694" spans="1:12">
      <c r="A1694" s="4">
        <v>21.800000000010002</v>
      </c>
      <c r="B1694" s="4">
        <f t="shared" si="274"/>
        <v>21.480000000010001</v>
      </c>
      <c r="C1694" s="6">
        <f t="shared" si="275"/>
        <v>0.24614147851300669</v>
      </c>
      <c r="E1694" s="4">
        <v>21.480000001995599</v>
      </c>
      <c r="F1694" s="72">
        <f t="shared" si="276"/>
        <v>94.625550669584129</v>
      </c>
      <c r="G1694" s="72">
        <f t="shared" si="277"/>
        <v>30.896575686345098</v>
      </c>
      <c r="H1694" s="73">
        <f t="shared" si="273"/>
        <v>3.8175758066096113E-14</v>
      </c>
      <c r="I1694" s="73">
        <f t="shared" si="269"/>
        <v>3.8175758070716126E-15</v>
      </c>
      <c r="J1694" s="73">
        <f t="shared" si="270"/>
        <v>3.4254167373591277E-15</v>
      </c>
      <c r="K1694" s="3">
        <f t="shared" si="271"/>
        <v>3.62149627221537E-15</v>
      </c>
      <c r="L1694" s="79">
        <f t="shared" si="272"/>
        <v>0.10629293235383028</v>
      </c>
    </row>
    <row r="1695" spans="1:12">
      <c r="A1695" s="4">
        <v>21.900000000009999</v>
      </c>
      <c r="B1695" s="4">
        <f t="shared" si="274"/>
        <v>21.580000000009999</v>
      </c>
      <c r="C1695" s="6">
        <f t="shared" si="275"/>
        <v>0.24498371050495735</v>
      </c>
      <c r="E1695" s="4">
        <v>21.580000002007701</v>
      </c>
      <c r="F1695" s="72">
        <f t="shared" si="276"/>
        <v>95.066079303998677</v>
      </c>
      <c r="G1695" s="72">
        <f t="shared" si="277"/>
        <v>31.004968162583939</v>
      </c>
      <c r="H1695" s="73">
        <f t="shared" si="273"/>
        <v>3.4254167369445852E-14</v>
      </c>
      <c r="I1695" s="73">
        <f t="shared" si="269"/>
        <v>3.4254167373487838E-15</v>
      </c>
      <c r="J1695" s="73">
        <f t="shared" si="270"/>
        <v>3.0739216434707349E-15</v>
      </c>
      <c r="K1695" s="3">
        <f t="shared" si="271"/>
        <v>3.2496691904097596E-15</v>
      </c>
      <c r="L1695" s="79">
        <f t="shared" si="272"/>
        <v>0.10629293235383352</v>
      </c>
    </row>
    <row r="1696" spans="1:12">
      <c r="A1696" s="4">
        <v>22.0000000000101</v>
      </c>
      <c r="B1696" s="4">
        <f t="shared" si="274"/>
        <v>21.6800000000101</v>
      </c>
      <c r="C1696" s="6">
        <f t="shared" si="275"/>
        <v>0.24383678302132597</v>
      </c>
      <c r="E1696" s="4">
        <v>21.680000002019501</v>
      </c>
      <c r="F1696" s="72">
        <f t="shared" si="276"/>
        <v>95.506607938411889</v>
      </c>
      <c r="G1696" s="72">
        <f t="shared" si="277"/>
        <v>31.113237147330707</v>
      </c>
      <c r="H1696" s="73">
        <f t="shared" si="273"/>
        <v>3.0739216431080128E-14</v>
      </c>
      <c r="I1696" s="73">
        <f t="shared" si="269"/>
        <v>3.0739216434768506E-15</v>
      </c>
      <c r="J1696" s="73">
        <f t="shared" si="270"/>
        <v>2.7588335183514587E-15</v>
      </c>
      <c r="K1696" s="3">
        <f t="shared" si="271"/>
        <v>2.9163775809141548E-15</v>
      </c>
      <c r="L1696" s="79">
        <f t="shared" si="272"/>
        <v>0.10629293235383644</v>
      </c>
    </row>
    <row r="1697" spans="1:12">
      <c r="A1697" s="4">
        <v>22.100000000010201</v>
      </c>
      <c r="B1697" s="4">
        <f t="shared" si="274"/>
        <v>21.780000000010201</v>
      </c>
      <c r="C1697" s="6">
        <f t="shared" si="275"/>
        <v>0.24270054451703815</v>
      </c>
      <c r="E1697" s="4">
        <v>21.7800000020315</v>
      </c>
      <c r="F1697" s="72">
        <f t="shared" si="276"/>
        <v>95.947136572825983</v>
      </c>
      <c r="G1697" s="72">
        <f t="shared" si="277"/>
        <v>31.221383349922757</v>
      </c>
      <c r="H1697" s="73">
        <f t="shared" si="273"/>
        <v>2.7588335180204279E-14</v>
      </c>
      <c r="I1697" s="73">
        <f t="shared" si="269"/>
        <v>2.7588335183514587E-15</v>
      </c>
      <c r="J1697" s="73">
        <f t="shared" si="270"/>
        <v>2.4763453637591969E-15</v>
      </c>
      <c r="K1697" s="3">
        <f t="shared" si="271"/>
        <v>2.617589441055328E-15</v>
      </c>
      <c r="L1697" s="79">
        <f t="shared" si="272"/>
        <v>0.10629293235383906</v>
      </c>
    </row>
    <row r="1698" spans="1:12">
      <c r="A1698" s="4">
        <v>22.200000000010199</v>
      </c>
      <c r="B1698" s="4">
        <f t="shared" si="274"/>
        <v>21.880000000010199</v>
      </c>
      <c r="C1698" s="6">
        <f t="shared" si="275"/>
        <v>0.24157484625861622</v>
      </c>
      <c r="E1698" s="4">
        <v>21.880000002043499</v>
      </c>
      <c r="F1698" s="72">
        <f t="shared" si="276"/>
        <v>96.387665207240076</v>
      </c>
      <c r="G1698" s="72">
        <f t="shared" si="277"/>
        <v>31.329407472385935</v>
      </c>
      <c r="H1698" s="73">
        <f t="shared" si="273"/>
        <v>2.4763453634620618E-14</v>
      </c>
      <c r="I1698" s="73">
        <f t="shared" si="269"/>
        <v>2.4763453637568216E-15</v>
      </c>
      <c r="J1698" s="73">
        <f t="shared" si="270"/>
        <v>2.2230521466558436E-15</v>
      </c>
      <c r="K1698" s="3">
        <f t="shared" si="271"/>
        <v>2.3496987552063326E-15</v>
      </c>
      <c r="L1698" s="79">
        <f t="shared" si="272"/>
        <v>0.10629293235384141</v>
      </c>
    </row>
    <row r="1699" spans="1:12">
      <c r="A1699" s="4">
        <v>22.3000000000103</v>
      </c>
      <c r="B1699" s="4">
        <f t="shared" si="274"/>
        <v>21.9800000000103</v>
      </c>
      <c r="C1699" s="6">
        <f t="shared" si="275"/>
        <v>0.2404595422592731</v>
      </c>
      <c r="E1699" s="4">
        <v>21.980000002055402</v>
      </c>
      <c r="F1699" s="72">
        <f t="shared" si="276"/>
        <v>96.828193841653743</v>
      </c>
      <c r="G1699" s="72">
        <f t="shared" si="277"/>
        <v>31.437310209543835</v>
      </c>
      <c r="H1699" s="73">
        <f t="shared" si="273"/>
        <v>2.2230521463912335E-14</v>
      </c>
      <c r="I1699" s="73">
        <f t="shared" si="269"/>
        <v>2.2230521466579759E-15</v>
      </c>
      <c r="J1699" s="73">
        <f t="shared" si="270"/>
        <v>1.9959079366692925E-15</v>
      </c>
      <c r="K1699" s="3">
        <f t="shared" si="271"/>
        <v>2.109480041663634E-15</v>
      </c>
      <c r="L1699" s="79">
        <f t="shared" si="272"/>
        <v>0.10629293235384352</v>
      </c>
    </row>
    <row r="1700" spans="1:12">
      <c r="A1700" s="4">
        <v>22.400000000010301</v>
      </c>
      <c r="B1700" s="4">
        <f t="shared" si="274"/>
        <v>22.080000000010301</v>
      </c>
      <c r="C1700" s="6">
        <f t="shared" si="275"/>
        <v>0.23935448921580693</v>
      </c>
      <c r="E1700" s="4">
        <v>22.080000002067401</v>
      </c>
      <c r="F1700" s="72">
        <f t="shared" si="276"/>
        <v>97.268722476067836</v>
      </c>
      <c r="G1700" s="72">
        <f t="shared" si="277"/>
        <v>31.545092249124277</v>
      </c>
      <c r="H1700" s="73">
        <f t="shared" si="273"/>
        <v>1.9959079364298048E-14</v>
      </c>
      <c r="I1700" s="73">
        <f t="shared" si="269"/>
        <v>1.9959079366692925E-15</v>
      </c>
      <c r="J1700" s="73">
        <f t="shared" si="270"/>
        <v>1.7921876602180191E-15</v>
      </c>
      <c r="K1700" s="3">
        <f t="shared" si="271"/>
        <v>1.894047798443656E-15</v>
      </c>
      <c r="L1700" s="79">
        <f t="shared" si="272"/>
        <v>0.1062929323538454</v>
      </c>
    </row>
    <row r="1701" spans="1:12">
      <c r="A1701" s="4">
        <v>22.500000000010399</v>
      </c>
      <c r="B1701" s="4">
        <f t="shared" si="274"/>
        <v>22.180000000010399</v>
      </c>
      <c r="C1701" s="6">
        <f t="shared" si="275"/>
        <v>0.23825954644721092</v>
      </c>
      <c r="E1701" s="4">
        <v>22.180000002079399</v>
      </c>
      <c r="F1701" s="72">
        <f t="shared" si="276"/>
        <v>97.709251110481929</v>
      </c>
      <c r="G1701" s="72">
        <f t="shared" si="277"/>
        <v>31.652754271862957</v>
      </c>
      <c r="H1701" s="73">
        <f t="shared" si="273"/>
        <v>1.7921876600029756E-14</v>
      </c>
      <c r="I1701" s="73">
        <f t="shared" si="269"/>
        <v>1.7921876602144535E-15</v>
      </c>
      <c r="J1701" s="73">
        <f t="shared" si="270"/>
        <v>1.6094529689597266E-15</v>
      </c>
      <c r="K1701" s="3">
        <f t="shared" si="271"/>
        <v>1.7008203145870899E-15</v>
      </c>
      <c r="L1701" s="79">
        <f t="shared" si="272"/>
        <v>0.10629293235384711</v>
      </c>
    </row>
    <row r="1702" spans="1:12">
      <c r="A1702" s="4">
        <v>22.6000000000105</v>
      </c>
      <c r="B1702" s="4">
        <f t="shared" si="274"/>
        <v>22.280000000010499</v>
      </c>
      <c r="C1702" s="6">
        <f t="shared" si="275"/>
        <v>0.23717457583497689</v>
      </c>
      <c r="E1702" s="4">
        <v>22.280000002091199</v>
      </c>
      <c r="F1702" s="72">
        <f t="shared" si="276"/>
        <v>98.149779744895142</v>
      </c>
      <c r="G1702" s="72">
        <f t="shared" si="277"/>
        <v>31.760296951605923</v>
      </c>
      <c r="H1702" s="73">
        <f t="shared" si="273"/>
        <v>1.6094529687698114E-14</v>
      </c>
      <c r="I1702" s="73">
        <f t="shared" si="269"/>
        <v>1.6094529689645867E-15</v>
      </c>
      <c r="J1702" s="73">
        <f t="shared" si="270"/>
        <v>1.445521775396627E-15</v>
      </c>
      <c r="K1702" s="3">
        <f t="shared" si="271"/>
        <v>1.5274873721806068E-15</v>
      </c>
      <c r="L1702" s="79">
        <f t="shared" si="272"/>
        <v>0.10629293235384864</v>
      </c>
    </row>
    <row r="1703" spans="1:12">
      <c r="A1703" s="4">
        <v>22.700000000010501</v>
      </c>
      <c r="B1703" s="4">
        <f t="shared" si="274"/>
        <v>22.380000000010501</v>
      </c>
      <c r="C1703" s="6">
        <f t="shared" si="275"/>
        <v>0.23609944176501232</v>
      </c>
      <c r="E1703" s="4">
        <v>22.380000002103301</v>
      </c>
      <c r="F1703" s="72">
        <f t="shared" si="276"/>
        <v>98.59030837930969</v>
      </c>
      <c r="G1703" s="72">
        <f t="shared" si="277"/>
        <v>31.867720955410775</v>
      </c>
      <c r="H1703" s="73">
        <f t="shared" si="273"/>
        <v>1.4455217752216904E-14</v>
      </c>
      <c r="I1703" s="73">
        <f t="shared" si="269"/>
        <v>1.4455217753922618E-15</v>
      </c>
      <c r="J1703" s="73">
        <f t="shared" si="270"/>
        <v>1.2984410575805643E-15</v>
      </c>
      <c r="K1703" s="3">
        <f t="shared" si="271"/>
        <v>1.3719814164864131E-15</v>
      </c>
      <c r="L1703" s="79">
        <f t="shared" si="272"/>
        <v>0.10629293235385001</v>
      </c>
    </row>
    <row r="1704" spans="1:12">
      <c r="A1704" s="4">
        <v>22.800000000010598</v>
      </c>
      <c r="B1704" s="4">
        <f t="shared" si="274"/>
        <v>22.480000000010598</v>
      </c>
      <c r="C1704" s="6">
        <f t="shared" si="275"/>
        <v>0.23503401107112906</v>
      </c>
      <c r="E1704" s="4">
        <v>22.480000002115101</v>
      </c>
      <c r="F1704" s="72">
        <f t="shared" si="276"/>
        <v>99.030837013722916</v>
      </c>
      <c r="G1704" s="72">
        <f t="shared" si="277"/>
        <v>31.975026943643087</v>
      </c>
      <c r="H1704" s="73">
        <f t="shared" si="273"/>
        <v>1.2984410574273483E-14</v>
      </c>
      <c r="I1704" s="73">
        <f t="shared" si="269"/>
        <v>1.2984410575844391E-15</v>
      </c>
      <c r="J1704" s="73">
        <f t="shared" si="270"/>
        <v>1.1664625786768954E-15</v>
      </c>
      <c r="K1704" s="3">
        <f t="shared" si="271"/>
        <v>1.2324518181306673E-15</v>
      </c>
      <c r="L1704" s="79">
        <f t="shared" si="272"/>
        <v>0.10629293235385125</v>
      </c>
    </row>
    <row r="1705" spans="1:12">
      <c r="A1705" s="4">
        <v>22.9000000000106</v>
      </c>
      <c r="B1705" s="4">
        <f t="shared" si="274"/>
        <v>22.5800000000106</v>
      </c>
      <c r="C1705" s="6">
        <f t="shared" si="275"/>
        <v>0.23397815298006674</v>
      </c>
      <c r="E1705" s="4">
        <v>22.5800000021272</v>
      </c>
      <c r="F1705" s="72">
        <f t="shared" si="276"/>
        <v>99.471365648137436</v>
      </c>
      <c r="G1705" s="72">
        <f t="shared" si="277"/>
        <v>32.082215570075512</v>
      </c>
      <c r="H1705" s="73">
        <f t="shared" si="273"/>
        <v>1.166462578535772E-14</v>
      </c>
      <c r="I1705" s="73">
        <f t="shared" si="269"/>
        <v>1.1664625786745748E-15</v>
      </c>
      <c r="J1705" s="73">
        <f t="shared" si="270"/>
        <v>1.0480212056108223E-15</v>
      </c>
      <c r="K1705" s="3">
        <f t="shared" si="271"/>
        <v>1.1072418921426985E-15</v>
      </c>
      <c r="L1705" s="79">
        <f t="shared" si="272"/>
        <v>0.10629293235385236</v>
      </c>
    </row>
    <row r="1706" spans="1:12">
      <c r="A1706" s="4">
        <v>23.000000000010701</v>
      </c>
      <c r="B1706" s="4">
        <f t="shared" si="274"/>
        <v>22.6800000000107</v>
      </c>
      <c r="C1706" s="6">
        <f t="shared" si="275"/>
        <v>0.23293173905797507</v>
      </c>
      <c r="E1706" s="4">
        <v>22.680000002139099</v>
      </c>
      <c r="F1706" s="72">
        <f t="shared" si="276"/>
        <v>99.911894282551089</v>
      </c>
      <c r="G1706" s="72">
        <f t="shared" si="277"/>
        <v>32.189287481980024</v>
      </c>
      <c r="H1706" s="73">
        <f t="shared" si="273"/>
        <v>1.0480212054861134E-14</v>
      </c>
      <c r="I1706" s="73">
        <f t="shared" si="269"/>
        <v>1.0480212056108223E-15</v>
      </c>
      <c r="J1706" s="73">
        <f t="shared" si="270"/>
        <v>9.4171554597460241E-16</v>
      </c>
      <c r="K1706" s="3">
        <f t="shared" si="271"/>
        <v>9.9486837579271235E-16</v>
      </c>
      <c r="L1706" s="79">
        <f t="shared" si="272"/>
        <v>0.10629293235385336</v>
      </c>
    </row>
    <row r="1707" spans="1:12">
      <c r="A1707" s="4">
        <v>23.100000000010802</v>
      </c>
      <c r="B1707" s="4">
        <f t="shared" si="274"/>
        <v>22.780000000010801</v>
      </c>
      <c r="C1707" s="6">
        <f t="shared" si="275"/>
        <v>0.23189464315834163</v>
      </c>
      <c r="E1707" s="4">
        <v>22.780000002150999</v>
      </c>
      <c r="F1707" s="72">
        <f t="shared" si="276"/>
        <v>100.35242291696476</v>
      </c>
      <c r="G1707" s="72">
        <f t="shared" si="277"/>
        <v>32.296243320222807</v>
      </c>
      <c r="H1707" s="73">
        <f t="shared" si="273"/>
        <v>9.4171554586254337E-15</v>
      </c>
      <c r="I1707" s="73">
        <f t="shared" si="269"/>
        <v>9.417155459755727E-16</v>
      </c>
      <c r="J1707" s="73">
        <f t="shared" si="270"/>
        <v>8.4629065265800842E-16</v>
      </c>
      <c r="K1707" s="3">
        <f t="shared" si="271"/>
        <v>8.9400309931679061E-16</v>
      </c>
      <c r="L1707" s="79">
        <f t="shared" si="272"/>
        <v>0.10629293235385424</v>
      </c>
    </row>
    <row r="1708" spans="1:12">
      <c r="A1708" s="4">
        <v>23.2000000000108</v>
      </c>
      <c r="B1708" s="4">
        <f t="shared" si="274"/>
        <v>22.880000000010799</v>
      </c>
      <c r="C1708" s="6">
        <f t="shared" si="275"/>
        <v>0.23086674137129451</v>
      </c>
      <c r="E1708" s="4">
        <v>22.880000002163001</v>
      </c>
      <c r="F1708" s="72">
        <f t="shared" si="276"/>
        <v>100.79295155137886</v>
      </c>
      <c r="G1708" s="72">
        <f t="shared" si="277"/>
        <v>32.40308371935469</v>
      </c>
      <c r="H1708" s="73">
        <f t="shared" si="273"/>
        <v>8.462906525564325E-15</v>
      </c>
      <c r="I1708" s="73">
        <f t="shared" si="269"/>
        <v>8.4629065265713653E-16</v>
      </c>
      <c r="J1708" s="73">
        <f t="shared" si="270"/>
        <v>7.6062257328729033E-16</v>
      </c>
      <c r="K1708" s="3">
        <f t="shared" si="271"/>
        <v>8.0345661297221338E-16</v>
      </c>
      <c r="L1708" s="79">
        <f t="shared" si="272"/>
        <v>0.10629293235385505</v>
      </c>
    </row>
    <row r="1709" spans="1:12">
      <c r="A1709" s="4">
        <v>23.3000000000109</v>
      </c>
      <c r="B1709" s="4">
        <f t="shared" si="274"/>
        <v>22.9800000000109</v>
      </c>
      <c r="C1709" s="6">
        <f t="shared" si="275"/>
        <v>0.22984791197424656</v>
      </c>
      <c r="E1709" s="4">
        <v>22.980000002174901</v>
      </c>
      <c r="F1709" s="72">
        <f t="shared" si="276"/>
        <v>101.23348018579252</v>
      </c>
      <c r="G1709" s="72">
        <f t="shared" si="277"/>
        <v>32.509809307700408</v>
      </c>
      <c r="H1709" s="73">
        <f t="shared" si="273"/>
        <v>7.6062257319678038E-15</v>
      </c>
      <c r="I1709" s="73">
        <f t="shared" si="269"/>
        <v>7.6062257328729033E-16</v>
      </c>
      <c r="J1709" s="73">
        <f t="shared" si="270"/>
        <v>6.8370454569769049E-16</v>
      </c>
      <c r="K1709" s="3">
        <f t="shared" si="271"/>
        <v>7.2216355949249041E-16</v>
      </c>
      <c r="L1709" s="79">
        <f t="shared" si="272"/>
        <v>0.10629293235385577</v>
      </c>
    </row>
    <row r="1710" spans="1:12">
      <c r="A1710" s="4">
        <v>23.400000000010898</v>
      </c>
      <c r="B1710" s="4">
        <f t="shared" si="274"/>
        <v>23.080000000010898</v>
      </c>
      <c r="C1710" s="6">
        <f t="shared" si="275"/>
        <v>0.228838035383852</v>
      </c>
      <c r="E1710" s="4">
        <v>23.0800000021868</v>
      </c>
      <c r="F1710" s="72">
        <f t="shared" si="276"/>
        <v>101.67400882020617</v>
      </c>
      <c r="G1710" s="72">
        <f t="shared" si="277"/>
        <v>32.616420707447183</v>
      </c>
      <c r="H1710" s="73">
        <f t="shared" si="273"/>
        <v>6.8370454561633333E-15</v>
      </c>
      <c r="I1710" s="73">
        <f t="shared" si="269"/>
        <v>6.8370454569905069E-16</v>
      </c>
      <c r="J1710" s="73">
        <f t="shared" si="270"/>
        <v>6.1463466232320132E-16</v>
      </c>
      <c r="K1710" s="3">
        <f t="shared" si="271"/>
        <v>6.49169604011126E-16</v>
      </c>
      <c r="L1710" s="79">
        <f t="shared" si="272"/>
        <v>0.10629293235385642</v>
      </c>
    </row>
    <row r="1711" spans="1:12">
      <c r="A1711" s="4">
        <v>23.500000000010999</v>
      </c>
      <c r="B1711" s="4">
        <f t="shared" si="274"/>
        <v>23.180000000010999</v>
      </c>
      <c r="C1711" s="6">
        <f t="shared" si="275"/>
        <v>0.22783699410920766</v>
      </c>
      <c r="E1711" s="4">
        <v>23.180000002198899</v>
      </c>
      <c r="F1711" s="72">
        <f t="shared" si="276"/>
        <v>102.11453745462069</v>
      </c>
      <c r="G1711" s="72">
        <f t="shared" si="277"/>
        <v>32.722918534730809</v>
      </c>
      <c r="H1711" s="73">
        <f t="shared" si="273"/>
        <v>6.1463466224884026E-15</v>
      </c>
      <c r="I1711" s="73">
        <f t="shared" si="269"/>
        <v>6.1463466232136702E-16</v>
      </c>
      <c r="J1711" s="73">
        <f t="shared" si="270"/>
        <v>5.5260484566455581E-16</v>
      </c>
      <c r="K1711" s="3">
        <f t="shared" si="271"/>
        <v>5.8361975399296142E-16</v>
      </c>
      <c r="L1711" s="79">
        <f t="shared" si="272"/>
        <v>0.10629293235385701</v>
      </c>
    </row>
    <row r="1712" spans="1:12">
      <c r="A1712" s="4">
        <v>23.6000000000111</v>
      </c>
      <c r="B1712" s="4">
        <f t="shared" si="274"/>
        <v>23.2800000000111</v>
      </c>
      <c r="C1712" s="6">
        <f t="shared" si="275"/>
        <v>0.22684467270629363</v>
      </c>
      <c r="E1712" s="4">
        <v>23.280000002210699</v>
      </c>
      <c r="F1712" s="72">
        <f t="shared" si="276"/>
        <v>102.55506608903391</v>
      </c>
      <c r="G1712" s="72">
        <f t="shared" si="277"/>
        <v>32.829303399719443</v>
      </c>
      <c r="H1712" s="73">
        <f t="shared" si="273"/>
        <v>5.5260484559934853E-15</v>
      </c>
      <c r="I1712" s="73">
        <f t="shared" si="269"/>
        <v>5.5260484566622455E-16</v>
      </c>
      <c r="J1712" s="73">
        <f t="shared" si="270"/>
        <v>4.9689099412329864E-16</v>
      </c>
      <c r="K1712" s="3">
        <f t="shared" si="271"/>
        <v>5.2474791989476159E-16</v>
      </c>
      <c r="L1712" s="79">
        <f t="shared" si="272"/>
        <v>0.10629293235385753</v>
      </c>
    </row>
    <row r="1713" spans="1:12">
      <c r="A1713" s="4">
        <v>23.700000000011102</v>
      </c>
      <c r="B1713" s="4">
        <f t="shared" si="274"/>
        <v>23.380000000011101</v>
      </c>
      <c r="C1713" s="6">
        <f t="shared" si="275"/>
        <v>0.2258609577335878</v>
      </c>
      <c r="E1713" s="4">
        <v>23.380000002222801</v>
      </c>
      <c r="F1713" s="72">
        <f t="shared" si="276"/>
        <v>102.99559472344846</v>
      </c>
      <c r="G1713" s="72">
        <f t="shared" si="277"/>
        <v>32.93557590669873</v>
      </c>
      <c r="H1713" s="73">
        <f t="shared" si="273"/>
        <v>4.9689099406316509E-15</v>
      </c>
      <c r="I1713" s="73">
        <f t="shared" si="269"/>
        <v>4.9689099412179812E-16</v>
      </c>
      <c r="J1713" s="73">
        <f t="shared" si="270"/>
        <v>4.4684417268431638E-16</v>
      </c>
      <c r="K1713" s="3">
        <f t="shared" si="271"/>
        <v>4.7186758340305725E-16</v>
      </c>
      <c r="L1713" s="79">
        <f t="shared" si="272"/>
        <v>0.10629293235385801</v>
      </c>
    </row>
    <row r="1714" spans="1:12">
      <c r="A1714" s="4">
        <v>23.800000000011199</v>
      </c>
      <c r="B1714" s="4">
        <f t="shared" si="274"/>
        <v>23.480000000011199</v>
      </c>
      <c r="C1714" s="6">
        <f t="shared" si="275"/>
        <v>0.22488573770883183</v>
      </c>
      <c r="E1714" s="4">
        <v>23.4800000022346</v>
      </c>
      <c r="F1714" s="72">
        <f t="shared" si="276"/>
        <v>103.43612335786167</v>
      </c>
      <c r="G1714" s="72">
        <f t="shared" si="277"/>
        <v>33.041736654150952</v>
      </c>
      <c r="H1714" s="73">
        <f t="shared" si="273"/>
        <v>4.4684417263158888E-15</v>
      </c>
      <c r="I1714" s="73">
        <f t="shared" si="269"/>
        <v>4.4684417268520543E-16</v>
      </c>
      <c r="J1714" s="73">
        <f t="shared" si="270"/>
        <v>4.0188273664614093E-16</v>
      </c>
      <c r="K1714" s="3">
        <f t="shared" si="271"/>
        <v>4.2436345466567318E-16</v>
      </c>
      <c r="L1714" s="79">
        <f t="shared" si="272"/>
        <v>0.10629293235385844</v>
      </c>
    </row>
    <row r="1715" spans="1:12">
      <c r="A1715" s="4">
        <v>23.9000000000112</v>
      </c>
      <c r="B1715" s="4">
        <f t="shared" si="274"/>
        <v>23.5800000000112</v>
      </c>
      <c r="C1715" s="6">
        <f t="shared" si="275"/>
        <v>0.22391890306692069</v>
      </c>
      <c r="E1715" s="4">
        <v>23.580000002246599</v>
      </c>
      <c r="F1715" s="72">
        <f t="shared" si="276"/>
        <v>103.87665199227577</v>
      </c>
      <c r="G1715" s="72">
        <f t="shared" si="277"/>
        <v>33.147786234837653</v>
      </c>
      <c r="H1715" s="73">
        <f t="shared" si="273"/>
        <v>4.0188273659791929E-15</v>
      </c>
      <c r="I1715" s="73">
        <f t="shared" si="269"/>
        <v>4.0188273664614093E-16</v>
      </c>
      <c r="J1715" s="73">
        <f t="shared" si="270"/>
        <v>3.6148528853030455E-16</v>
      </c>
      <c r="K1715" s="3">
        <f t="shared" si="271"/>
        <v>3.8168401258822274E-16</v>
      </c>
      <c r="L1715" s="79">
        <f t="shared" si="272"/>
        <v>0.10629293235385882</v>
      </c>
    </row>
    <row r="1716" spans="1:12">
      <c r="A1716" s="4">
        <v>24.000000000011301</v>
      </c>
      <c r="B1716" s="4">
        <f t="shared" si="274"/>
        <v>23.680000000011301</v>
      </c>
      <c r="C1716" s="6">
        <f t="shared" si="275"/>
        <v>0.22296034611886043</v>
      </c>
      <c r="E1716" s="4">
        <v>23.680000002258598</v>
      </c>
      <c r="F1716" s="72">
        <f t="shared" si="276"/>
        <v>104.31718062668986</v>
      </c>
      <c r="G1716" s="72">
        <f t="shared" si="277"/>
        <v>33.253725235876516</v>
      </c>
      <c r="H1716" s="73">
        <f t="shared" si="273"/>
        <v>3.6148528848693018E-15</v>
      </c>
      <c r="I1716" s="73">
        <f t="shared" si="269"/>
        <v>3.6148528852995779E-16</v>
      </c>
      <c r="J1716" s="73">
        <f t="shared" si="270"/>
        <v>3.2518437923860693E-16</v>
      </c>
      <c r="K1716" s="3">
        <f t="shared" si="271"/>
        <v>3.4333483388428239E-16</v>
      </c>
      <c r="L1716" s="79">
        <f t="shared" si="272"/>
        <v>0.10629293235385917</v>
      </c>
    </row>
    <row r="1717" spans="1:12">
      <c r="A1717" s="4">
        <v>24.100000000011399</v>
      </c>
      <c r="B1717" s="4">
        <f t="shared" si="274"/>
        <v>23.780000000011398</v>
      </c>
      <c r="C1717" s="6">
        <f t="shared" si="275"/>
        <v>0.22200996101178957</v>
      </c>
      <c r="E1717" s="4">
        <v>23.780000002270501</v>
      </c>
      <c r="F1717" s="72">
        <f t="shared" si="276"/>
        <v>104.75770926110353</v>
      </c>
      <c r="G1717" s="72">
        <f t="shared" si="277"/>
        <v>33.359554238819463</v>
      </c>
      <c r="H1717" s="73">
        <f t="shared" si="273"/>
        <v>3.251843791999002E-15</v>
      </c>
      <c r="I1717" s="73">
        <f t="shared" si="269"/>
        <v>3.2518437923891887E-16</v>
      </c>
      <c r="J1717" s="73">
        <f t="shared" si="270"/>
        <v>2.9256087400933813E-16</v>
      </c>
      <c r="K1717" s="3">
        <f t="shared" si="271"/>
        <v>3.0887262662412847E-16</v>
      </c>
      <c r="L1717" s="79">
        <f t="shared" si="272"/>
        <v>0.10629293235385948</v>
      </c>
    </row>
    <row r="1718" spans="1:12">
      <c r="A1718" s="4">
        <v>24.2000000000114</v>
      </c>
      <c r="B1718" s="4">
        <f t="shared" si="274"/>
        <v>23.8800000000114</v>
      </c>
      <c r="C1718" s="6">
        <f t="shared" si="275"/>
        <v>0.22106764369000881</v>
      </c>
      <c r="E1718" s="4">
        <v>23.8800000022825</v>
      </c>
      <c r="F1718" s="72">
        <f t="shared" si="276"/>
        <v>105.19823789551762</v>
      </c>
      <c r="G1718" s="72">
        <f t="shared" si="277"/>
        <v>33.4652738197288</v>
      </c>
      <c r="H1718" s="73">
        <f t="shared" si="273"/>
        <v>2.9256087397423395E-15</v>
      </c>
      <c r="I1718" s="73">
        <f t="shared" si="269"/>
        <v>2.9256087400933813E-16</v>
      </c>
      <c r="J1718" s="73">
        <f t="shared" si="270"/>
        <v>2.632389123418545E-16</v>
      </c>
      <c r="K1718" s="3">
        <f t="shared" si="271"/>
        <v>2.7789989317559631E-16</v>
      </c>
      <c r="L1718" s="79">
        <f t="shared" si="272"/>
        <v>0.10629293235385975</v>
      </c>
    </row>
    <row r="1719" spans="1:12">
      <c r="A1719" s="4">
        <v>24.300000000011501</v>
      </c>
      <c r="B1719" s="4">
        <f t="shared" si="274"/>
        <v>23.980000000011501</v>
      </c>
      <c r="C1719" s="6">
        <f t="shared" si="275"/>
        <v>0.22013329185699951</v>
      </c>
      <c r="E1719" s="4">
        <v>23.980000002294499</v>
      </c>
      <c r="F1719" s="72">
        <f t="shared" si="276"/>
        <v>105.63876652993171</v>
      </c>
      <c r="G1719" s="72">
        <f t="shared" si="277"/>
        <v>33.570884549251211</v>
      </c>
      <c r="H1719" s="73">
        <f t="shared" si="273"/>
        <v>2.6323891231026865E-15</v>
      </c>
      <c r="I1719" s="73">
        <f t="shared" si="269"/>
        <v>2.632389123413308E-16</v>
      </c>
      <c r="J1719" s="73">
        <f t="shared" si="270"/>
        <v>2.3688139866973494E-16</v>
      </c>
      <c r="K1719" s="3">
        <f t="shared" si="271"/>
        <v>2.5006015550553287E-16</v>
      </c>
      <c r="L1719" s="79">
        <f t="shared" si="272"/>
        <v>0.10629293235386</v>
      </c>
    </row>
    <row r="1720" spans="1:12">
      <c r="A1720" s="4">
        <v>24.400000000011499</v>
      </c>
      <c r="B1720" s="4">
        <f t="shared" si="274"/>
        <v>24.080000000011498</v>
      </c>
      <c r="C1720" s="6">
        <f t="shared" si="275"/>
        <v>0.21920680493841038</v>
      </c>
      <c r="E1720" s="4">
        <v>24.080000002306299</v>
      </c>
      <c r="F1720" s="72">
        <f t="shared" si="276"/>
        <v>106.07929516434493</v>
      </c>
      <c r="G1720" s="72">
        <f t="shared" si="277"/>
        <v>33.676386992691164</v>
      </c>
      <c r="H1720" s="73">
        <f t="shared" si="273"/>
        <v>2.36881398641783E-15</v>
      </c>
      <c r="I1720" s="73">
        <f t="shared" si="269"/>
        <v>2.3688139867045029E-16</v>
      </c>
      <c r="J1720" s="73">
        <f t="shared" si="270"/>
        <v>2.1318596734878656E-16</v>
      </c>
      <c r="K1720" s="3">
        <f t="shared" si="271"/>
        <v>2.250336830096184E-16</v>
      </c>
      <c r="L1720" s="79">
        <f t="shared" si="272"/>
        <v>0.10629293235386023</v>
      </c>
    </row>
    <row r="1721" spans="1:12">
      <c r="A1721" s="4">
        <v>24.5000000000116</v>
      </c>
      <c r="B1721" s="4">
        <f t="shared" si="274"/>
        <v>24.180000000011599</v>
      </c>
      <c r="C1721" s="6">
        <f t="shared" si="275"/>
        <v>0.21828808404596098</v>
      </c>
      <c r="E1721" s="4">
        <v>24.180000002318401</v>
      </c>
      <c r="F1721" s="72">
        <f t="shared" si="276"/>
        <v>106.51982379875948</v>
      </c>
      <c r="G1721" s="72">
        <f t="shared" si="277"/>
        <v>33.781781710083841</v>
      </c>
      <c r="H1721" s="73">
        <f t="shared" si="273"/>
        <v>2.1318596732298687E-15</v>
      </c>
      <c r="I1721" s="73">
        <f t="shared" ref="I1721:I1784" si="278">(E1722-E1721)*H1721</f>
        <v>2.1318596734814278E-16</v>
      </c>
      <c r="J1721" s="73">
        <f t="shared" ref="J1721:J1784" si="279">(E1722-E1721)*H1722</f>
        <v>1.9188137158597581E-16</v>
      </c>
      <c r="K1721" s="3">
        <f t="shared" ref="K1721:K1784" si="280">(I1721+J1721)/2</f>
        <v>2.0253366946705929E-16</v>
      </c>
      <c r="L1721" s="79">
        <f t="shared" ref="L1721:L1784" si="281">K1721+L1720</f>
        <v>0.10629293235386043</v>
      </c>
    </row>
    <row r="1722" spans="1:12">
      <c r="A1722" s="4">
        <v>24.600000000011701</v>
      </c>
      <c r="B1722" s="4">
        <f t="shared" si="274"/>
        <v>24.2800000000117</v>
      </c>
      <c r="C1722" s="6">
        <f t="shared" si="275"/>
        <v>0.21737703194226324</v>
      </c>
      <c r="E1722" s="4">
        <v>24.280000002330201</v>
      </c>
      <c r="F1722" s="72">
        <f t="shared" si="276"/>
        <v>106.96035243317269</v>
      </c>
      <c r="G1722" s="72">
        <f t="shared" si="277"/>
        <v>33.887069256263914</v>
      </c>
      <c r="H1722" s="73">
        <f t="shared" si="273"/>
        <v>1.9188137156333384E-15</v>
      </c>
      <c r="I1722" s="73">
        <f t="shared" si="278"/>
        <v>1.9188137158635757E-16</v>
      </c>
      <c r="J1722" s="73">
        <f t="shared" si="279"/>
        <v>1.7272425136081748E-16</v>
      </c>
      <c r="K1722" s="3">
        <f t="shared" si="280"/>
        <v>1.8230281147358752E-16</v>
      </c>
      <c r="L1722" s="79">
        <f t="shared" si="281"/>
        <v>0.10629293235386061</v>
      </c>
    </row>
    <row r="1723" spans="1:12">
      <c r="A1723" s="4">
        <v>24.700000000011698</v>
      </c>
      <c r="B1723" s="4">
        <f t="shared" si="274"/>
        <v>24.380000000011698</v>
      </c>
      <c r="C1723" s="6">
        <f t="shared" si="275"/>
        <v>0.21647355300651064</v>
      </c>
      <c r="E1723" s="4">
        <v>24.3800000023422</v>
      </c>
      <c r="F1723" s="72">
        <f t="shared" si="276"/>
        <v>107.40088106758678</v>
      </c>
      <c r="G1723" s="72">
        <f t="shared" si="277"/>
        <v>33.992250180937177</v>
      </c>
      <c r="H1723" s="73">
        <f t="shared" si="273"/>
        <v>1.7272425134009241E-15</v>
      </c>
      <c r="I1723" s="73">
        <f t="shared" si="278"/>
        <v>1.7272425136081748E-16</v>
      </c>
      <c r="J1723" s="73">
        <f t="shared" si="279"/>
        <v>1.5549624015687904E-16</v>
      </c>
      <c r="K1723" s="3">
        <f t="shared" si="280"/>
        <v>1.6411024575884827E-16</v>
      </c>
      <c r="L1723" s="79">
        <f t="shared" si="281"/>
        <v>0.10629293235386078</v>
      </c>
    </row>
    <row r="1724" spans="1:12">
      <c r="A1724" s="4">
        <v>24.800000000011799</v>
      </c>
      <c r="B1724" s="4">
        <f t="shared" si="274"/>
        <v>24.480000000011799</v>
      </c>
      <c r="C1724" s="6">
        <f t="shared" si="275"/>
        <v>0.21557755320101993</v>
      </c>
      <c r="E1724" s="4">
        <v>24.480000002354199</v>
      </c>
      <c r="F1724" s="72">
        <f t="shared" si="276"/>
        <v>107.84140970200087</v>
      </c>
      <c r="G1724" s="72">
        <f t="shared" si="277"/>
        <v>34.097325028747235</v>
      </c>
      <c r="H1724" s="73">
        <f t="shared" ref="H1724:H1787" si="282">EXP(-G1724)</f>
        <v>1.5549624013822116E-15</v>
      </c>
      <c r="I1724" s="73">
        <f t="shared" si="278"/>
        <v>1.5549624015672438E-16</v>
      </c>
      <c r="J1724" s="73">
        <f t="shared" si="279"/>
        <v>1.4000137467590067E-16</v>
      </c>
      <c r="K1724" s="3">
        <f t="shared" si="280"/>
        <v>1.4774880741631251E-16</v>
      </c>
      <c r="L1724" s="79">
        <f t="shared" si="281"/>
        <v>0.10629293235386093</v>
      </c>
    </row>
    <row r="1725" spans="1:12">
      <c r="A1725" s="4">
        <v>24.900000000011801</v>
      </c>
      <c r="B1725" s="4">
        <f t="shared" si="274"/>
        <v>24.5800000000118</v>
      </c>
      <c r="C1725" s="6">
        <f t="shared" si="275"/>
        <v>0.21468894003860919</v>
      </c>
      <c r="E1725" s="4">
        <v>24.580000002366098</v>
      </c>
      <c r="F1725" s="72">
        <f t="shared" si="276"/>
        <v>108.28193833641453</v>
      </c>
      <c r="G1725" s="72">
        <f t="shared" si="277"/>
        <v>34.202294339343098</v>
      </c>
      <c r="H1725" s="73">
        <f t="shared" si="282"/>
        <v>1.4000137465924127E-15</v>
      </c>
      <c r="I1725" s="73">
        <f t="shared" si="278"/>
        <v>1.4000137467604493E-16</v>
      </c>
      <c r="J1725" s="73">
        <f t="shared" si="279"/>
        <v>1.2606377548902699E-16</v>
      </c>
      <c r="K1725" s="3">
        <f t="shared" si="280"/>
        <v>1.3303257508253595E-16</v>
      </c>
      <c r="L1725" s="79">
        <f t="shared" si="281"/>
        <v>0.10629293235386107</v>
      </c>
    </row>
    <row r="1726" spans="1:12">
      <c r="A1726" s="4">
        <v>25.000000000011902</v>
      </c>
      <c r="B1726" s="4">
        <f t="shared" si="274"/>
        <v>24.680000000011901</v>
      </c>
      <c r="C1726" s="6">
        <f t="shared" si="275"/>
        <v>0.21380762255076577</v>
      </c>
      <c r="E1726" s="4">
        <v>24.680000002378101</v>
      </c>
      <c r="F1726" s="72">
        <f t="shared" si="276"/>
        <v>108.72246697082863</v>
      </c>
      <c r="G1726" s="72">
        <f t="shared" si="277"/>
        <v>34.307158647445576</v>
      </c>
      <c r="H1726" s="73">
        <f t="shared" si="282"/>
        <v>1.2606377547389619E-15</v>
      </c>
      <c r="I1726" s="73">
        <f t="shared" si="278"/>
        <v>1.260637754888971E-16</v>
      </c>
      <c r="J1726" s="73">
        <f t="shared" si="279"/>
        <v>1.135255700243688E-16</v>
      </c>
      <c r="K1726" s="3">
        <f t="shared" si="280"/>
        <v>1.1979467275663294E-16</v>
      </c>
      <c r="L1726" s="79">
        <f t="shared" si="281"/>
        <v>0.1062929323538612</v>
      </c>
    </row>
    <row r="1727" spans="1:12">
      <c r="A1727" s="4">
        <v>25.100000000011999</v>
      </c>
      <c r="B1727" s="4">
        <f t="shared" si="274"/>
        <v>24.780000000011999</v>
      </c>
      <c r="C1727" s="6">
        <f t="shared" si="275"/>
        <v>0.2129335112566087</v>
      </c>
      <c r="E1727" s="4">
        <v>24.78000000239</v>
      </c>
      <c r="F1727" s="72">
        <f t="shared" si="276"/>
        <v>109.16299560524229</v>
      </c>
      <c r="G1727" s="72">
        <f t="shared" si="277"/>
        <v>34.411918482911204</v>
      </c>
      <c r="H1727" s="73">
        <f t="shared" si="282"/>
        <v>1.1352557001085988E-15</v>
      </c>
      <c r="I1727" s="73">
        <f t="shared" si="278"/>
        <v>1.135255700243688E-16</v>
      </c>
      <c r="J1727" s="73">
        <f t="shared" si="279"/>
        <v>1.0224503233492025E-16</v>
      </c>
      <c r="K1727" s="3">
        <f t="shared" si="280"/>
        <v>1.0788530117964452E-16</v>
      </c>
      <c r="L1727" s="79">
        <f t="shared" si="281"/>
        <v>0.10629293235386131</v>
      </c>
    </row>
    <row r="1728" spans="1:12">
      <c r="A1728" s="4">
        <v>25.200000000012</v>
      </c>
      <c r="B1728" s="4">
        <f t="shared" si="274"/>
        <v>24.880000000012</v>
      </c>
      <c r="C1728" s="6">
        <f t="shared" si="275"/>
        <v>0.21206651813260033</v>
      </c>
      <c r="E1728" s="4">
        <v>24.8800000024019</v>
      </c>
      <c r="F1728" s="72">
        <f t="shared" si="276"/>
        <v>109.60352423965594</v>
      </c>
      <c r="G1728" s="72">
        <f t="shared" si="277"/>
        <v>34.51657437079664</v>
      </c>
      <c r="H1728" s="73">
        <f t="shared" si="282"/>
        <v>1.0224503232275365E-15</v>
      </c>
      <c r="I1728" s="73">
        <f t="shared" si="278"/>
        <v>1.0224503233512367E-16</v>
      </c>
      <c r="J1728" s="73">
        <f t="shared" si="279"/>
        <v>9.2094916803955801E-17</v>
      </c>
      <c r="K1728" s="3">
        <f t="shared" si="280"/>
        <v>9.7169974569539744E-17</v>
      </c>
      <c r="L1728" s="79">
        <f t="shared" si="281"/>
        <v>0.10629293235386141</v>
      </c>
    </row>
    <row r="1729" spans="1:12">
      <c r="A1729" s="4">
        <v>25.300000000012101</v>
      </c>
      <c r="B1729" s="4">
        <f t="shared" si="274"/>
        <v>24.980000000012101</v>
      </c>
      <c r="C1729" s="6">
        <f t="shared" si="275"/>
        <v>0.211206556582995</v>
      </c>
      <c r="E1729" s="4">
        <v>24.980000002413998</v>
      </c>
      <c r="F1729" s="72">
        <f t="shared" si="276"/>
        <v>110.04405287407047</v>
      </c>
      <c r="G1729" s="72">
        <f t="shared" si="277"/>
        <v>34.621126831421101</v>
      </c>
      <c r="H1729" s="73">
        <f t="shared" si="282"/>
        <v>9.2094916792813775E-16</v>
      </c>
      <c r="I1729" s="73">
        <f t="shared" si="278"/>
        <v>9.2094916803680957E-17</v>
      </c>
      <c r="J1729" s="73">
        <f t="shared" si="279"/>
        <v>8.2960965383628945E-17</v>
      </c>
      <c r="K1729" s="3">
        <f t="shared" si="280"/>
        <v>8.7527941093654957E-17</v>
      </c>
      <c r="L1729" s="79">
        <f t="shared" si="281"/>
        <v>0.10629293235386149</v>
      </c>
    </row>
    <row r="1730" spans="1:12">
      <c r="A1730" s="4">
        <v>25.400000000012099</v>
      </c>
      <c r="B1730" s="4">
        <f t="shared" si="274"/>
        <v>25.080000000012099</v>
      </c>
      <c r="C1730" s="6">
        <f t="shared" si="275"/>
        <v>0.21035354141101262</v>
      </c>
      <c r="E1730" s="4">
        <v>25.080000002425798</v>
      </c>
      <c r="F1730" s="72">
        <f t="shared" si="276"/>
        <v>110.48458150848369</v>
      </c>
      <c r="G1730" s="72">
        <f t="shared" si="277"/>
        <v>34.725576380427086</v>
      </c>
      <c r="H1730" s="73">
        <f t="shared" si="282"/>
        <v>8.2960965373839571E-16</v>
      </c>
      <c r="I1730" s="73">
        <f t="shared" si="278"/>
        <v>8.2960965383879482E-17</v>
      </c>
      <c r="J1730" s="73">
        <f t="shared" si="279"/>
        <v>7.4740570127843763E-17</v>
      </c>
      <c r="K1730" s="3">
        <f t="shared" si="280"/>
        <v>7.8850767755861623E-17</v>
      </c>
      <c r="L1730" s="79">
        <f t="shared" si="281"/>
        <v>0.10629293235386157</v>
      </c>
    </row>
    <row r="1731" spans="1:12">
      <c r="A1731" s="4">
        <v>25.5000000000122</v>
      </c>
      <c r="B1731" s="4">
        <f t="shared" si="274"/>
        <v>25.1800000000122</v>
      </c>
      <c r="C1731" s="6">
        <f t="shared" si="275"/>
        <v>0.20950738879069447</v>
      </c>
      <c r="E1731" s="4">
        <v>25.1800000024379</v>
      </c>
      <c r="F1731" s="72">
        <f t="shared" si="276"/>
        <v>110.92511014289823</v>
      </c>
      <c r="G1731" s="72">
        <f t="shared" si="277"/>
        <v>34.82992352884272</v>
      </c>
      <c r="H1731" s="73">
        <f t="shared" si="282"/>
        <v>7.4740570118798689E-16</v>
      </c>
      <c r="I1731" s="73">
        <f t="shared" si="278"/>
        <v>7.4740570127692413E-17</v>
      </c>
      <c r="J1731" s="73">
        <f t="shared" si="279"/>
        <v>6.7341574706801147E-17</v>
      </c>
      <c r="K1731" s="3">
        <f t="shared" si="280"/>
        <v>7.1041072417246786E-17</v>
      </c>
      <c r="L1731" s="79">
        <f t="shared" si="281"/>
        <v>0.10629293235386164</v>
      </c>
    </row>
    <row r="1732" spans="1:12">
      <c r="A1732" s="4">
        <v>25.600000000012301</v>
      </c>
      <c r="B1732" s="4">
        <f t="shared" si="274"/>
        <v>25.280000000012301</v>
      </c>
      <c r="C1732" s="6">
        <f t="shared" si="275"/>
        <v>0.20866801623944939</v>
      </c>
      <c r="E1732" s="4">
        <v>25.2800000024498</v>
      </c>
      <c r="F1732" s="72">
        <f t="shared" si="276"/>
        <v>111.36563877731189</v>
      </c>
      <c r="G1732" s="72">
        <f t="shared" si="277"/>
        <v>34.934168783138873</v>
      </c>
      <c r="H1732" s="73">
        <f t="shared" si="282"/>
        <v>6.7341574698787868E-16</v>
      </c>
      <c r="I1732" s="73">
        <f t="shared" si="278"/>
        <v>6.7341574706801147E-17</v>
      </c>
      <c r="J1732" s="73">
        <f t="shared" si="279"/>
        <v>6.0681200337993076E-17</v>
      </c>
      <c r="K1732" s="3">
        <f t="shared" si="280"/>
        <v>6.4011387522397117E-17</v>
      </c>
      <c r="L1732" s="79">
        <f t="shared" si="281"/>
        <v>0.10629293235386171</v>
      </c>
    </row>
    <row r="1733" spans="1:12">
      <c r="A1733" s="4">
        <v>25.700000000012299</v>
      </c>
      <c r="B1733" s="4">
        <f t="shared" si="274"/>
        <v>25.380000000012298</v>
      </c>
      <c r="C1733" s="6">
        <f t="shared" si="275"/>
        <v>0.20783534259124781</v>
      </c>
      <c r="E1733" s="4">
        <v>25.380000002461699</v>
      </c>
      <c r="F1733" s="72">
        <f t="shared" si="276"/>
        <v>111.80616741172554</v>
      </c>
      <c r="G1733" s="72">
        <f t="shared" si="277"/>
        <v>35.038312645289565</v>
      </c>
      <c r="H1733" s="73">
        <f t="shared" si="282"/>
        <v>6.0681200330772339E-16</v>
      </c>
      <c r="I1733" s="73">
        <f t="shared" si="278"/>
        <v>6.0681200338055593E-17</v>
      </c>
      <c r="J1733" s="73">
        <f t="shared" si="279"/>
        <v>5.4685083088613235E-17</v>
      </c>
      <c r="K1733" s="3">
        <f t="shared" si="280"/>
        <v>5.7683141713334417E-17</v>
      </c>
      <c r="L1733" s="79">
        <f t="shared" si="281"/>
        <v>0.10629293235386177</v>
      </c>
    </row>
    <row r="1734" spans="1:12">
      <c r="A1734" s="4">
        <v>25.8000000000124</v>
      </c>
      <c r="B1734" s="4">
        <f t="shared" si="274"/>
        <v>25.480000000012399</v>
      </c>
      <c r="C1734" s="6">
        <f t="shared" si="275"/>
        <v>0.20700928797045559</v>
      </c>
      <c r="E1734" s="4">
        <v>25.480000002473702</v>
      </c>
      <c r="F1734" s="72">
        <f t="shared" si="276"/>
        <v>112.24669604613965</v>
      </c>
      <c r="G1734" s="72">
        <f t="shared" si="277"/>
        <v>35.142355612828666</v>
      </c>
      <c r="H1734" s="73">
        <f t="shared" si="282"/>
        <v>5.4685083082049664E-16</v>
      </c>
      <c r="I1734" s="73">
        <f t="shared" si="278"/>
        <v>5.4685083088556893E-17</v>
      </c>
      <c r="J1734" s="73">
        <f t="shared" si="279"/>
        <v>4.9286410901607298E-17</v>
      </c>
      <c r="K1734" s="3">
        <f t="shared" si="280"/>
        <v>5.1985746995082092E-17</v>
      </c>
      <c r="L1734" s="79">
        <f t="shared" si="281"/>
        <v>0.10629293235386182</v>
      </c>
    </row>
    <row r="1735" spans="1:12">
      <c r="A1735" s="4">
        <v>25.900000000012401</v>
      </c>
      <c r="B1735" s="4">
        <f t="shared" si="274"/>
        <v>25.580000000012401</v>
      </c>
      <c r="C1735" s="6">
        <f t="shared" si="275"/>
        <v>0.20618977376629749</v>
      </c>
      <c r="E1735" s="4">
        <v>25.580000002485601</v>
      </c>
      <c r="F1735" s="72">
        <f t="shared" si="276"/>
        <v>112.6872246805533</v>
      </c>
      <c r="G1735" s="72">
        <f t="shared" si="277"/>
        <v>35.246298178906102</v>
      </c>
      <c r="H1735" s="73">
        <f t="shared" si="282"/>
        <v>4.928641089574248E-16</v>
      </c>
      <c r="I1735" s="73">
        <f t="shared" si="278"/>
        <v>4.9286410901656325E-17</v>
      </c>
      <c r="J1735" s="73">
        <f t="shared" si="279"/>
        <v>4.4425149918356014E-17</v>
      </c>
      <c r="K1735" s="3">
        <f t="shared" si="280"/>
        <v>4.6855780410006173E-17</v>
      </c>
      <c r="L1735" s="79">
        <f t="shared" si="281"/>
        <v>0.10629293235386186</v>
      </c>
    </row>
    <row r="1736" spans="1:12">
      <c r="A1736" s="4">
        <v>26.000000000012498</v>
      </c>
      <c r="B1736" s="4">
        <f t="shared" si="274"/>
        <v>25.680000000012498</v>
      </c>
      <c r="C1736" s="6">
        <f t="shared" si="275"/>
        <v>0.20537672260791273</v>
      </c>
      <c r="E1736" s="4">
        <v>25.6800000024976</v>
      </c>
      <c r="F1736" s="72">
        <f t="shared" si="276"/>
        <v>113.12775331496739</v>
      </c>
      <c r="G1736" s="72">
        <f t="shared" si="277"/>
        <v>35.35014083234433</v>
      </c>
      <c r="H1736" s="73">
        <f t="shared" si="282"/>
        <v>4.4425149913025472E-16</v>
      </c>
      <c r="I1736" s="73">
        <f t="shared" si="278"/>
        <v>4.4425149918356014E-17</v>
      </c>
      <c r="J1736" s="73">
        <f t="shared" si="279"/>
        <v>4.0047350772602939E-17</v>
      </c>
      <c r="K1736" s="3">
        <f t="shared" si="280"/>
        <v>4.2236250345479477E-17</v>
      </c>
      <c r="L1736" s="79">
        <f t="shared" si="281"/>
        <v>0.1062929323538619</v>
      </c>
    </row>
    <row r="1737" spans="1:12">
      <c r="A1737" s="4">
        <v>26.100000000012599</v>
      </c>
      <c r="B1737" s="4">
        <f t="shared" si="274"/>
        <v>25.780000000012599</v>
      </c>
      <c r="C1737" s="6">
        <f t="shared" si="275"/>
        <v>0.20457005834001013</v>
      </c>
      <c r="E1737" s="4">
        <v>25.780000002509599</v>
      </c>
      <c r="F1737" s="72">
        <f t="shared" si="276"/>
        <v>113.56828194938149</v>
      </c>
      <c r="G1737" s="72">
        <f t="shared" si="277"/>
        <v>35.4538840576922</v>
      </c>
      <c r="H1737" s="73">
        <f t="shared" si="282"/>
        <v>4.0047350767797682E-16</v>
      </c>
      <c r="I1737" s="73">
        <f t="shared" si="278"/>
        <v>4.0047350772523264E-17</v>
      </c>
      <c r="J1737" s="73">
        <f t="shared" si="279"/>
        <v>3.6104526516166275E-17</v>
      </c>
      <c r="K1737" s="3">
        <f t="shared" si="280"/>
        <v>3.807593864434477E-17</v>
      </c>
      <c r="L1737" s="79">
        <f t="shared" si="281"/>
        <v>0.10629293235386195</v>
      </c>
    </row>
    <row r="1738" spans="1:12">
      <c r="A1738" s="4">
        <v>26.200000000012601</v>
      </c>
      <c r="B1738" s="4">
        <f t="shared" si="274"/>
        <v>25.8800000000126</v>
      </c>
      <c r="C1738" s="6">
        <f t="shared" si="275"/>
        <v>0.2037697059990872</v>
      </c>
      <c r="E1738" s="4">
        <v>25.880000002521399</v>
      </c>
      <c r="F1738" s="72">
        <f t="shared" si="276"/>
        <v>114.00881058379471</v>
      </c>
      <c r="G1738" s="72">
        <f t="shared" si="277"/>
        <v>35.557528335278938</v>
      </c>
      <c r="H1738" s="73">
        <f t="shared" si="282"/>
        <v>3.6104526511905946E-16</v>
      </c>
      <c r="I1738" s="73">
        <f t="shared" si="278"/>
        <v>3.6104526516275305E-17</v>
      </c>
      <c r="J1738" s="73">
        <f t="shared" si="279"/>
        <v>3.2553094711323369E-17</v>
      </c>
      <c r="K1738" s="3">
        <f t="shared" si="280"/>
        <v>3.4328810613799334E-17</v>
      </c>
      <c r="L1738" s="79">
        <f t="shared" si="281"/>
        <v>0.10629293235386197</v>
      </c>
    </row>
    <row r="1739" spans="1:12">
      <c r="A1739" s="4">
        <v>26.300000000012702</v>
      </c>
      <c r="B1739" s="4">
        <f t="shared" si="274"/>
        <v>25.980000000012701</v>
      </c>
      <c r="C1739" s="6">
        <f t="shared" si="275"/>
        <v>0.202975591790205</v>
      </c>
      <c r="E1739" s="4">
        <v>25.980000002533501</v>
      </c>
      <c r="F1739" s="72">
        <f t="shared" si="276"/>
        <v>114.44933921820925</v>
      </c>
      <c r="G1739" s="72">
        <f t="shared" si="277"/>
        <v>35.661074141267925</v>
      </c>
      <c r="H1739" s="73">
        <f t="shared" si="282"/>
        <v>3.2553094707383807E-16</v>
      </c>
      <c r="I1739" s="73">
        <f t="shared" si="278"/>
        <v>3.2553094711225069E-17</v>
      </c>
      <c r="J1739" s="73">
        <f t="shared" si="279"/>
        <v>2.9353877010546805E-17</v>
      </c>
      <c r="K1739" s="3">
        <f t="shared" si="280"/>
        <v>3.0953485860885937E-17</v>
      </c>
      <c r="L1739" s="79">
        <f t="shared" si="281"/>
        <v>0.106292932353862</v>
      </c>
    </row>
    <row r="1740" spans="1:12">
      <c r="A1740" s="4">
        <v>26.4000000000127</v>
      </c>
      <c r="B1740" s="4">
        <f t="shared" ref="B1740:B1803" si="283">A1740-$C$6</f>
        <v>26.080000000012699</v>
      </c>
      <c r="C1740" s="6">
        <f t="shared" ref="C1740:C1803" si="284">2*$C$3/(A1740-2*$C$6)*L1740</f>
        <v>0.20218764306431181</v>
      </c>
      <c r="E1740" s="4">
        <v>26.080000002545301</v>
      </c>
      <c r="F1740" s="72">
        <f t="shared" ref="F1740:F1803" si="285">E1740/$C$4</f>
        <v>114.88986785262247</v>
      </c>
      <c r="G1740" s="72">
        <f t="shared" ref="G1740:G1803" si="286">F1740^$C$5</f>
        <v>35.764521947706861</v>
      </c>
      <c r="H1740" s="73">
        <f t="shared" si="282"/>
        <v>2.9353877007083055E-16</v>
      </c>
      <c r="I1740" s="73">
        <f t="shared" si="278"/>
        <v>2.9353877010605205E-17</v>
      </c>
      <c r="J1740" s="73">
        <f t="shared" si="279"/>
        <v>2.6471650249436888E-17</v>
      </c>
      <c r="K1740" s="3">
        <f t="shared" si="280"/>
        <v>2.791276363002105E-17</v>
      </c>
      <c r="L1740" s="79">
        <f t="shared" si="281"/>
        <v>0.10629293235386203</v>
      </c>
    </row>
    <row r="1741" spans="1:12">
      <c r="A1741" s="4">
        <v>26.5000000000128</v>
      </c>
      <c r="B1741" s="4">
        <f t="shared" si="283"/>
        <v>26.1800000000128</v>
      </c>
      <c r="C1741" s="6">
        <f t="shared" si="284"/>
        <v>0.20140578829608133</v>
      </c>
      <c r="E1741" s="4">
        <v>26.1800000025573</v>
      </c>
      <c r="F1741" s="72">
        <f t="shared" si="285"/>
        <v>115.33039648703657</v>
      </c>
      <c r="G1741" s="72">
        <f t="shared" si="286"/>
        <v>35.867872222581141</v>
      </c>
      <c r="H1741" s="73">
        <f t="shared" si="282"/>
        <v>2.647165024626057E-16</v>
      </c>
      <c r="I1741" s="73">
        <f t="shared" si="278"/>
        <v>2.6471650249436888E-17</v>
      </c>
      <c r="J1741" s="73">
        <f t="shared" si="279"/>
        <v>2.3874743698224966E-17</v>
      </c>
      <c r="K1741" s="3">
        <f t="shared" si="280"/>
        <v>2.5173196973830927E-17</v>
      </c>
      <c r="L1741" s="79">
        <f t="shared" si="281"/>
        <v>0.10629293235386206</v>
      </c>
    </row>
    <row r="1742" spans="1:12">
      <c r="A1742" s="4">
        <v>26.600000000012901</v>
      </c>
      <c r="B1742" s="4">
        <f t="shared" si="283"/>
        <v>26.280000000012901</v>
      </c>
      <c r="C1742" s="6">
        <f t="shared" si="284"/>
        <v>0.20062995706227482</v>
      </c>
      <c r="E1742" s="4">
        <v>26.280000002569299</v>
      </c>
      <c r="F1742" s="72">
        <f t="shared" si="285"/>
        <v>115.77092512145065</v>
      </c>
      <c r="G1742" s="72">
        <f t="shared" si="286"/>
        <v>35.971125429862475</v>
      </c>
      <c r="H1742" s="73">
        <f t="shared" si="282"/>
        <v>2.387474369536025E-16</v>
      </c>
      <c r="I1742" s="73">
        <f t="shared" si="278"/>
        <v>2.3874743698201214E-17</v>
      </c>
      <c r="J1742" s="73">
        <f t="shared" si="279"/>
        <v>2.1534677687043618E-17</v>
      </c>
      <c r="K1742" s="3">
        <f t="shared" si="280"/>
        <v>2.2704710692622414E-17</v>
      </c>
      <c r="L1742" s="79">
        <f t="shared" si="281"/>
        <v>0.10629293235386209</v>
      </c>
    </row>
    <row r="1743" spans="1:12">
      <c r="A1743" s="4">
        <v>26.700000000012899</v>
      </c>
      <c r="B1743" s="4">
        <f t="shared" si="283"/>
        <v>26.380000000012899</v>
      </c>
      <c r="C1743" s="6">
        <f t="shared" si="284"/>
        <v>0.19986008002059344</v>
      </c>
      <c r="E1743" s="4">
        <v>26.380000002581198</v>
      </c>
      <c r="F1743" s="72">
        <f t="shared" si="285"/>
        <v>116.21145375586431</v>
      </c>
      <c r="G1743" s="72">
        <f t="shared" si="286"/>
        <v>36.074282029559221</v>
      </c>
      <c r="H1743" s="73">
        <f t="shared" si="282"/>
        <v>2.1534677684481108E-16</v>
      </c>
      <c r="I1743" s="73">
        <f t="shared" si="278"/>
        <v>2.1534677687065804E-17</v>
      </c>
      <c r="J1743" s="73">
        <f t="shared" si="279"/>
        <v>1.9425839314103737E-17</v>
      </c>
      <c r="K1743" s="3">
        <f t="shared" si="280"/>
        <v>2.0480258500584771E-17</v>
      </c>
      <c r="L1743" s="79">
        <f t="shared" si="281"/>
        <v>0.1062929323538621</v>
      </c>
    </row>
    <row r="1744" spans="1:12">
      <c r="A1744" s="4">
        <v>26.800000000013</v>
      </c>
      <c r="B1744" s="4">
        <f t="shared" si="283"/>
        <v>26.480000000013</v>
      </c>
      <c r="C1744" s="6">
        <f t="shared" si="284"/>
        <v>0.19909608888901589</v>
      </c>
      <c r="E1744" s="4">
        <v>26.480000002593201</v>
      </c>
      <c r="F1744" s="72">
        <f t="shared" si="285"/>
        <v>116.65198239027842</v>
      </c>
      <c r="G1744" s="72">
        <f t="shared" si="286"/>
        <v>36.177342477765258</v>
      </c>
      <c r="H1744" s="73">
        <f t="shared" si="282"/>
        <v>1.9425839311772152E-16</v>
      </c>
      <c r="I1744" s="73">
        <f t="shared" si="278"/>
        <v>1.9425839314103047E-17</v>
      </c>
      <c r="J1744" s="73">
        <f t="shared" si="279"/>
        <v>1.7525191398417022E-17</v>
      </c>
      <c r="K1744" s="3">
        <f t="shared" si="280"/>
        <v>1.8475515356260035E-17</v>
      </c>
      <c r="L1744" s="79">
        <f t="shared" si="281"/>
        <v>0.10629293235386211</v>
      </c>
    </row>
    <row r="1745" spans="1:12">
      <c r="A1745" s="4">
        <v>26.900000000013101</v>
      </c>
      <c r="B1745" s="4">
        <f t="shared" si="283"/>
        <v>26.580000000013101</v>
      </c>
      <c r="C1745" s="6">
        <f t="shared" si="284"/>
        <v>0.19833791642561485</v>
      </c>
      <c r="E1745" s="4">
        <v>26.5800000026052</v>
      </c>
      <c r="F1745" s="72">
        <f t="shared" si="285"/>
        <v>117.09251102469251</v>
      </c>
      <c r="G1745" s="72">
        <f t="shared" si="286"/>
        <v>36.280307226707421</v>
      </c>
      <c r="H1745" s="73">
        <f t="shared" si="282"/>
        <v>1.7525191396314187E-16</v>
      </c>
      <c r="I1745" s="73">
        <f t="shared" si="278"/>
        <v>1.7525191398382158E-17</v>
      </c>
      <c r="J1745" s="73">
        <f t="shared" si="279"/>
        <v>1.5812011239006521E-17</v>
      </c>
      <c r="K1745" s="3">
        <f t="shared" si="280"/>
        <v>1.6668601318694341E-17</v>
      </c>
      <c r="L1745" s="79">
        <f t="shared" si="281"/>
        <v>0.10629293235386213</v>
      </c>
    </row>
    <row r="1746" spans="1:12">
      <c r="A1746" s="4">
        <v>27.000000000013099</v>
      </c>
      <c r="B1746" s="4">
        <f t="shared" si="283"/>
        <v>26.680000000013099</v>
      </c>
      <c r="C1746" s="6">
        <f t="shared" si="284"/>
        <v>0.19758549640882611</v>
      </c>
      <c r="E1746" s="4">
        <v>26.680000002617</v>
      </c>
      <c r="F1746" s="72">
        <f t="shared" si="285"/>
        <v>117.53303965910573</v>
      </c>
      <c r="G1746" s="72">
        <f t="shared" si="286"/>
        <v>36.383176724792904</v>
      </c>
      <c r="H1746" s="73">
        <f t="shared" si="282"/>
        <v>1.5812011237140707E-16</v>
      </c>
      <c r="I1746" s="73">
        <f t="shared" si="278"/>
        <v>1.5812011239054271E-17</v>
      </c>
      <c r="J1746" s="73">
        <f t="shared" si="279"/>
        <v>1.4267656100637448E-17</v>
      </c>
      <c r="K1746" s="3">
        <f t="shared" si="280"/>
        <v>1.5039833669845858E-17</v>
      </c>
      <c r="L1746" s="79">
        <f t="shared" si="281"/>
        <v>0.10629293235386214</v>
      </c>
    </row>
    <row r="1747" spans="1:12">
      <c r="A1747" s="4">
        <v>27.1000000000132</v>
      </c>
      <c r="B1747" s="4">
        <f t="shared" si="283"/>
        <v>26.780000000013199</v>
      </c>
      <c r="C1747" s="6">
        <f t="shared" si="284"/>
        <v>0.19683876361816507</v>
      </c>
      <c r="E1747" s="4">
        <v>26.780000002629102</v>
      </c>
      <c r="F1747" s="72">
        <f t="shared" si="285"/>
        <v>117.97356829352027</v>
      </c>
      <c r="G1747" s="72">
        <f t="shared" si="286"/>
        <v>36.485951416656533</v>
      </c>
      <c r="H1747" s="73">
        <f t="shared" si="282"/>
        <v>1.4267656098910781E-16</v>
      </c>
      <c r="I1747" s="73">
        <f t="shared" si="278"/>
        <v>1.4267656100594362E-17</v>
      </c>
      <c r="J1747" s="73">
        <f t="shared" si="279"/>
        <v>1.2875352667334341E-17</v>
      </c>
      <c r="K1747" s="3">
        <f t="shared" si="280"/>
        <v>1.3571504383964352E-17</v>
      </c>
      <c r="L1747" s="79">
        <f t="shared" si="281"/>
        <v>0.10629293235386215</v>
      </c>
    </row>
    <row r="1748" spans="1:12">
      <c r="A1748" s="4">
        <v>27.200000000013201</v>
      </c>
      <c r="B1748" s="4">
        <f t="shared" si="283"/>
        <v>26.880000000013201</v>
      </c>
      <c r="C1748" s="6">
        <f t="shared" si="284"/>
        <v>0.19609765381538621</v>
      </c>
      <c r="E1748" s="4">
        <v>26.880000002640902</v>
      </c>
      <c r="F1748" s="72">
        <f t="shared" si="285"/>
        <v>118.41409692793349</v>
      </c>
      <c r="G1748" s="72">
        <f t="shared" si="286"/>
        <v>36.588631743204502</v>
      </c>
      <c r="H1748" s="73">
        <f t="shared" si="282"/>
        <v>1.2875352665815052E-16</v>
      </c>
      <c r="I1748" s="73">
        <f t="shared" si="278"/>
        <v>1.2875352667372766E-17</v>
      </c>
      <c r="J1748" s="73">
        <f t="shared" si="279"/>
        <v>1.1620007993796291E-17</v>
      </c>
      <c r="K1748" s="3">
        <f t="shared" si="280"/>
        <v>1.2247680330584529E-17</v>
      </c>
      <c r="L1748" s="79">
        <f t="shared" si="281"/>
        <v>0.10629293235386217</v>
      </c>
    </row>
    <row r="1749" spans="1:12">
      <c r="A1749" s="4">
        <v>27.300000000013299</v>
      </c>
      <c r="B1749" s="4">
        <f t="shared" si="283"/>
        <v>26.980000000013298</v>
      </c>
      <c r="C1749" s="6">
        <f t="shared" si="284"/>
        <v>0.19536210372605586</v>
      </c>
      <c r="E1749" s="4">
        <v>26.980000002653</v>
      </c>
      <c r="F1749" s="72">
        <f t="shared" si="285"/>
        <v>118.85462556234802</v>
      </c>
      <c r="G1749" s="72">
        <f t="shared" si="286"/>
        <v>36.691218141661956</v>
      </c>
      <c r="H1749" s="73">
        <f t="shared" si="282"/>
        <v>1.1620007992390453E-16</v>
      </c>
      <c r="I1749" s="73">
        <f t="shared" si="278"/>
        <v>1.1620007993773172E-17</v>
      </c>
      <c r="J1749" s="73">
        <f t="shared" si="279"/>
        <v>1.0488039738495176E-17</v>
      </c>
      <c r="K1749" s="3">
        <f t="shared" si="280"/>
        <v>1.1054023866134174E-17</v>
      </c>
      <c r="L1749" s="79">
        <f t="shared" si="281"/>
        <v>0.10629293235386218</v>
      </c>
    </row>
    <row r="1750" spans="1:12">
      <c r="A1750" s="4">
        <v>27.4000000000133</v>
      </c>
      <c r="B1750" s="4">
        <f t="shared" si="283"/>
        <v>27.0800000000133</v>
      </c>
      <c r="C1750" s="6">
        <f t="shared" si="284"/>
        <v>0.19463205102154929</v>
      </c>
      <c r="E1750" s="4">
        <v>27.080000002664899</v>
      </c>
      <c r="F1750" s="72">
        <f t="shared" si="285"/>
        <v>119.29515419676167</v>
      </c>
      <c r="G1750" s="72">
        <f t="shared" si="286"/>
        <v>36.793711045614735</v>
      </c>
      <c r="H1750" s="73">
        <f t="shared" si="282"/>
        <v>1.0488039737247156E-16</v>
      </c>
      <c r="I1750" s="73">
        <f t="shared" si="278"/>
        <v>1.0488039738495176E-17</v>
      </c>
      <c r="J1750" s="73">
        <f t="shared" si="279"/>
        <v>9.4672236966455286E-18</v>
      </c>
      <c r="K1750" s="3">
        <f t="shared" si="280"/>
        <v>9.9776317175703529E-18</v>
      </c>
      <c r="L1750" s="79">
        <f t="shared" si="281"/>
        <v>0.1062929323538622</v>
      </c>
    </row>
    <row r="1751" spans="1:12">
      <c r="A1751" s="4">
        <v>27.500000000013401</v>
      </c>
      <c r="B1751" s="4">
        <f t="shared" si="283"/>
        <v>27.180000000013401</v>
      </c>
      <c r="C1751" s="6">
        <f t="shared" si="284"/>
        <v>0.19390743430143892</v>
      </c>
      <c r="E1751" s="4">
        <v>27.180000002676799</v>
      </c>
      <c r="F1751" s="72">
        <f t="shared" si="285"/>
        <v>119.73568283117532</v>
      </c>
      <c r="G1751" s="72">
        <f t="shared" si="286"/>
        <v>36.896110885054846</v>
      </c>
      <c r="H1751" s="73">
        <f t="shared" si="282"/>
        <v>9.4672236955189804E-17</v>
      </c>
      <c r="I1751" s="73">
        <f t="shared" si="278"/>
        <v>9.467223696655283E-18</v>
      </c>
      <c r="J1751" s="73">
        <f t="shared" si="279"/>
        <v>8.546556853062546E-18</v>
      </c>
      <c r="K1751" s="3">
        <f t="shared" si="280"/>
        <v>9.0068902748589145E-18</v>
      </c>
      <c r="L1751" s="79">
        <f t="shared" si="281"/>
        <v>0.10629293235386221</v>
      </c>
    </row>
    <row r="1752" spans="1:12">
      <c r="A1752" s="4">
        <v>27.600000000013502</v>
      </c>
      <c r="B1752" s="4">
        <f t="shared" si="283"/>
        <v>27.280000000013501</v>
      </c>
      <c r="C1752" s="6">
        <f t="shared" si="284"/>
        <v>0.1931881930762849</v>
      </c>
      <c r="E1752" s="4">
        <v>27.280000002688801</v>
      </c>
      <c r="F1752" s="72">
        <f t="shared" si="285"/>
        <v>120.17621146558943</v>
      </c>
      <c r="G1752" s="72">
        <f t="shared" si="286"/>
        <v>36.998418086422618</v>
      </c>
      <c r="H1752" s="73">
        <f t="shared" si="282"/>
        <v>8.5465568520367467E-17</v>
      </c>
      <c r="I1752" s="73">
        <f t="shared" si="278"/>
        <v>8.5465568530537406E-18</v>
      </c>
      <c r="J1752" s="73">
        <f t="shared" si="279"/>
        <v>7.716134362390815E-18</v>
      </c>
      <c r="K1752" s="3">
        <f t="shared" si="280"/>
        <v>8.1313456077222778E-18</v>
      </c>
      <c r="L1752" s="79">
        <f t="shared" si="281"/>
        <v>0.10629293235386222</v>
      </c>
    </row>
    <row r="1753" spans="1:12">
      <c r="A1753" s="4">
        <v>27.7000000000135</v>
      </c>
      <c r="B1753" s="4">
        <f t="shared" si="283"/>
        <v>27.380000000013499</v>
      </c>
      <c r="C1753" s="6">
        <f t="shared" si="284"/>
        <v>0.19247426775080012</v>
      </c>
      <c r="E1753" s="4">
        <v>27.380000002700701</v>
      </c>
      <c r="F1753" s="72">
        <f t="shared" si="285"/>
        <v>120.61674010000308</v>
      </c>
      <c r="G1753" s="72">
        <f t="shared" si="286"/>
        <v>37.100633072648606</v>
      </c>
      <c r="H1753" s="73">
        <f t="shared" si="282"/>
        <v>7.7161343614726364E-17</v>
      </c>
      <c r="I1753" s="73">
        <f t="shared" si="278"/>
        <v>7.716134362398491E-18</v>
      </c>
      <c r="J1753" s="73">
        <f t="shared" si="279"/>
        <v>6.9670390276732369E-18</v>
      </c>
      <c r="K1753" s="3">
        <f t="shared" si="280"/>
        <v>7.3415866950358647E-18</v>
      </c>
      <c r="L1753" s="79">
        <f t="shared" si="281"/>
        <v>0.10629293235386224</v>
      </c>
    </row>
    <row r="1754" spans="1:12">
      <c r="A1754" s="4">
        <v>27.8000000000136</v>
      </c>
      <c r="B1754" s="4">
        <f t="shared" si="283"/>
        <v>27.4800000000136</v>
      </c>
      <c r="C1754" s="6">
        <f t="shared" si="284"/>
        <v>0.1917655996073874</v>
      </c>
      <c r="E1754" s="4">
        <v>27.4800000027127</v>
      </c>
      <c r="F1754" s="72">
        <f t="shared" si="285"/>
        <v>121.05726873441718</v>
      </c>
      <c r="G1754" s="72">
        <f t="shared" si="286"/>
        <v>37.202756263196143</v>
      </c>
      <c r="H1754" s="73">
        <f t="shared" si="282"/>
        <v>6.9670390268372659E-17</v>
      </c>
      <c r="I1754" s="73">
        <f t="shared" si="278"/>
        <v>6.9670390276732369E-18</v>
      </c>
      <c r="J1754" s="73">
        <f t="shared" si="279"/>
        <v>6.2912419963343232E-18</v>
      </c>
      <c r="K1754" s="3">
        <f t="shared" si="280"/>
        <v>6.6291405120037797E-18</v>
      </c>
      <c r="L1754" s="79">
        <f t="shared" si="281"/>
        <v>0.10629293235386224</v>
      </c>
    </row>
    <row r="1755" spans="1:12">
      <c r="A1755" s="4">
        <v>27.900000000013598</v>
      </c>
      <c r="B1755" s="4">
        <f t="shared" si="283"/>
        <v>27.580000000013598</v>
      </c>
      <c r="C1755" s="6">
        <f t="shared" si="284"/>
        <v>0.19106213079004591</v>
      </c>
      <c r="E1755" s="4">
        <v>27.580000002724699</v>
      </c>
      <c r="F1755" s="72">
        <f t="shared" si="285"/>
        <v>121.49779736883127</v>
      </c>
      <c r="G1755" s="72">
        <f t="shared" si="286"/>
        <v>37.304788074101197</v>
      </c>
      <c r="H1755" s="73">
        <f t="shared" si="282"/>
        <v>6.2912419955794408E-17</v>
      </c>
      <c r="I1755" s="73">
        <f t="shared" si="278"/>
        <v>6.2912419963218062E-18</v>
      </c>
      <c r="J1755" s="73">
        <f t="shared" si="279"/>
        <v>5.6815135255516027E-18</v>
      </c>
      <c r="K1755" s="3">
        <f t="shared" si="280"/>
        <v>5.9863777609367049E-18</v>
      </c>
      <c r="L1755" s="79">
        <f t="shared" si="281"/>
        <v>0.10629293235386224</v>
      </c>
    </row>
    <row r="1756" spans="1:12">
      <c r="A1756" s="4">
        <v>28.000000000013699</v>
      </c>
      <c r="B1756" s="4">
        <f t="shared" si="283"/>
        <v>27.680000000013699</v>
      </c>
      <c r="C1756" s="6">
        <f t="shared" si="284"/>
        <v>0.19036380428861993</v>
      </c>
      <c r="E1756" s="4">
        <v>27.680000002736499</v>
      </c>
      <c r="F1756" s="72">
        <f t="shared" si="285"/>
        <v>121.93832600324448</v>
      </c>
      <c r="G1756" s="72">
        <f t="shared" si="286"/>
        <v>37.406728918013286</v>
      </c>
      <c r="H1756" s="73">
        <f t="shared" si="282"/>
        <v>5.681513524881185E-17</v>
      </c>
      <c r="I1756" s="73">
        <f t="shared" si="278"/>
        <v>5.6815135255687597E-18</v>
      </c>
      <c r="J1756" s="73">
        <f t="shared" si="279"/>
        <v>5.1313427870032457E-18</v>
      </c>
      <c r="K1756" s="3">
        <f t="shared" si="280"/>
        <v>5.4064281562860027E-18</v>
      </c>
      <c r="L1756" s="79">
        <f t="shared" si="281"/>
        <v>0.10629293235386224</v>
      </c>
    </row>
    <row r="1757" spans="1:12">
      <c r="A1757" s="4">
        <v>28.1000000000138</v>
      </c>
      <c r="B1757" s="4">
        <f t="shared" si="283"/>
        <v>27.7800000000138</v>
      </c>
      <c r="C1757" s="6">
        <f t="shared" si="284"/>
        <v>0.18967056392340248</v>
      </c>
      <c r="E1757" s="4">
        <v>27.780000002748601</v>
      </c>
      <c r="F1757" s="72">
        <f t="shared" si="285"/>
        <v>122.37885463765903</v>
      </c>
      <c r="G1757" s="72">
        <f t="shared" si="286"/>
        <v>37.508579204235673</v>
      </c>
      <c r="H1757" s="73">
        <f t="shared" si="282"/>
        <v>5.1313427863822527E-17</v>
      </c>
      <c r="I1757" s="73">
        <f t="shared" si="278"/>
        <v>5.1313427869877505E-18</v>
      </c>
      <c r="J1757" s="73">
        <f t="shared" si="279"/>
        <v>4.6348657873426901E-18</v>
      </c>
      <c r="K1757" s="3">
        <f t="shared" si="280"/>
        <v>4.8831042871652199E-18</v>
      </c>
      <c r="L1757" s="79">
        <f t="shared" si="281"/>
        <v>0.10629293235386224</v>
      </c>
    </row>
    <row r="1758" spans="1:12">
      <c r="A1758" s="4">
        <v>28.200000000013802</v>
      </c>
      <c r="B1758" s="4">
        <f t="shared" si="283"/>
        <v>27.880000000013801</v>
      </c>
      <c r="C1758" s="6">
        <f t="shared" si="284"/>
        <v>0.18898235433006683</v>
      </c>
      <c r="E1758" s="4">
        <v>27.880000002760401</v>
      </c>
      <c r="F1758" s="72">
        <f t="shared" si="285"/>
        <v>122.81938327207224</v>
      </c>
      <c r="G1758" s="72">
        <f t="shared" si="286"/>
        <v>37.61033933876282</v>
      </c>
      <c r="H1758" s="73">
        <f t="shared" si="282"/>
        <v>4.6348657867957765E-17</v>
      </c>
      <c r="I1758" s="73">
        <f t="shared" si="278"/>
        <v>4.6348657873519114E-18</v>
      </c>
      <c r="J1758" s="73">
        <f t="shared" si="279"/>
        <v>4.1868005765189736E-18</v>
      </c>
      <c r="K1758" s="3">
        <f t="shared" si="280"/>
        <v>4.4108331819354425E-18</v>
      </c>
      <c r="L1758" s="79">
        <f t="shared" si="281"/>
        <v>0.10629293235386224</v>
      </c>
    </row>
    <row r="1759" spans="1:12">
      <c r="A1759" s="4">
        <v>28.300000000013899</v>
      </c>
      <c r="B1759" s="4">
        <f t="shared" si="283"/>
        <v>27.980000000013899</v>
      </c>
      <c r="C1759" s="6">
        <f t="shared" si="284"/>
        <v>0.18829912094492526</v>
      </c>
      <c r="E1759" s="4">
        <v>27.9800000027724</v>
      </c>
      <c r="F1759" s="72">
        <f t="shared" si="285"/>
        <v>123.25991190648634</v>
      </c>
      <c r="G1759" s="72">
        <f t="shared" si="286"/>
        <v>37.712009724320993</v>
      </c>
      <c r="H1759" s="73">
        <f t="shared" si="282"/>
        <v>4.186800576016602E-17</v>
      </c>
      <c r="I1759" s="73">
        <f t="shared" si="278"/>
        <v>4.1868005765189736E-18</v>
      </c>
      <c r="J1759" s="73">
        <f t="shared" si="279"/>
        <v>3.7823890001336795E-18</v>
      </c>
      <c r="K1759" s="3">
        <f t="shared" si="280"/>
        <v>3.9845947883263266E-18</v>
      </c>
      <c r="L1759" s="79">
        <f t="shared" si="281"/>
        <v>0.10629293235386224</v>
      </c>
    </row>
    <row r="1760" spans="1:12">
      <c r="A1760" s="4">
        <v>28.4000000000139</v>
      </c>
      <c r="B1760" s="4">
        <f t="shared" si="283"/>
        <v>28.0800000000139</v>
      </c>
      <c r="C1760" s="6">
        <f t="shared" si="284"/>
        <v>0.18762080999051303</v>
      </c>
      <c r="E1760" s="4">
        <v>28.080000002784399</v>
      </c>
      <c r="F1760" s="72">
        <f t="shared" si="285"/>
        <v>123.70044054090043</v>
      </c>
      <c r="G1760" s="72">
        <f t="shared" si="286"/>
        <v>37.813590760404495</v>
      </c>
      <c r="H1760" s="73">
        <f t="shared" si="282"/>
        <v>3.7823889996798334E-17</v>
      </c>
      <c r="I1760" s="73">
        <f t="shared" si="278"/>
        <v>3.7823890001300519E-18</v>
      </c>
      <c r="J1760" s="73">
        <f t="shared" si="279"/>
        <v>3.4173443298870278E-18</v>
      </c>
      <c r="K1760" s="3">
        <f t="shared" si="280"/>
        <v>3.5998666650085398E-18</v>
      </c>
      <c r="L1760" s="79">
        <f t="shared" si="281"/>
        <v>0.10629293235386224</v>
      </c>
    </row>
    <row r="1761" spans="1:12">
      <c r="A1761" s="4">
        <v>28.500000000014001</v>
      </c>
      <c r="B1761" s="4">
        <f t="shared" si="283"/>
        <v>28.180000000014001</v>
      </c>
      <c r="C1761" s="6">
        <f t="shared" si="284"/>
        <v>0.18694736846147281</v>
      </c>
      <c r="E1761" s="4">
        <v>28.180000002796302</v>
      </c>
      <c r="F1761" s="72">
        <f t="shared" si="285"/>
        <v>124.1409691753141</v>
      </c>
      <c r="G1761" s="72">
        <f t="shared" si="286"/>
        <v>37.915082843313627</v>
      </c>
      <c r="H1761" s="73">
        <f t="shared" si="282"/>
        <v>3.4173443294802611E-17</v>
      </c>
      <c r="I1761" s="73">
        <f t="shared" si="278"/>
        <v>3.4173443298903061E-18</v>
      </c>
      <c r="J1761" s="73">
        <f t="shared" si="279"/>
        <v>3.0878041734771581E-18</v>
      </c>
      <c r="K1761" s="3">
        <f t="shared" si="280"/>
        <v>3.2525742516837321E-18</v>
      </c>
      <c r="L1761" s="79">
        <f t="shared" si="281"/>
        <v>0.10629293235386224</v>
      </c>
    </row>
    <row r="1762" spans="1:12">
      <c r="A1762" s="4">
        <v>28.600000000014099</v>
      </c>
      <c r="B1762" s="4">
        <f t="shared" si="283"/>
        <v>28.280000000014098</v>
      </c>
      <c r="C1762" s="6">
        <f t="shared" si="284"/>
        <v>0.1862787441107519</v>
      </c>
      <c r="E1762" s="4">
        <v>28.280000002808301</v>
      </c>
      <c r="F1762" s="72">
        <f t="shared" si="285"/>
        <v>124.58149780972819</v>
      </c>
      <c r="G1762" s="72">
        <f t="shared" si="286"/>
        <v>38.016486366191828</v>
      </c>
      <c r="H1762" s="73">
        <f t="shared" si="282"/>
        <v>3.0878041731066544E-17</v>
      </c>
      <c r="I1762" s="73">
        <f t="shared" si="278"/>
        <v>3.0878041734771581E-18</v>
      </c>
      <c r="J1762" s="73">
        <f t="shared" si="279"/>
        <v>2.7902881273634407E-18</v>
      </c>
      <c r="K1762" s="3">
        <f t="shared" si="280"/>
        <v>2.9390461504202996E-18</v>
      </c>
      <c r="L1762" s="79">
        <f t="shared" si="281"/>
        <v>0.10629293235386224</v>
      </c>
    </row>
    <row r="1763" spans="1:12">
      <c r="A1763" s="4">
        <v>28.7000000000141</v>
      </c>
      <c r="B1763" s="4">
        <f t="shared" si="283"/>
        <v>28.3800000000141</v>
      </c>
      <c r="C1763" s="6">
        <f t="shared" si="284"/>
        <v>0.18561488543608812</v>
      </c>
      <c r="E1763" s="4">
        <v>28.380000002820299</v>
      </c>
      <c r="F1763" s="72">
        <f t="shared" si="285"/>
        <v>125.02202644414228</v>
      </c>
      <c r="G1763" s="72">
        <f t="shared" si="286"/>
        <v>38.117801719061191</v>
      </c>
      <c r="H1763" s="73">
        <f t="shared" si="282"/>
        <v>2.7902881270286359E-17</v>
      </c>
      <c r="I1763" s="73">
        <f t="shared" si="278"/>
        <v>2.7902881273578894E-18</v>
      </c>
      <c r="J1763" s="73">
        <f t="shared" si="279"/>
        <v>2.5216596907028174E-18</v>
      </c>
      <c r="K1763" s="3">
        <f t="shared" si="280"/>
        <v>2.6559739090303534E-18</v>
      </c>
      <c r="L1763" s="79">
        <f t="shared" si="281"/>
        <v>0.10629293235386224</v>
      </c>
    </row>
    <row r="1764" spans="1:12">
      <c r="A1764" s="4">
        <v>28.800000000014201</v>
      </c>
      <c r="B1764" s="4">
        <f t="shared" si="283"/>
        <v>28.480000000014201</v>
      </c>
      <c r="C1764" s="6">
        <f t="shared" si="284"/>
        <v>0.1849557416667835</v>
      </c>
      <c r="E1764" s="4">
        <v>28.480000002832099</v>
      </c>
      <c r="F1764" s="72">
        <f t="shared" si="285"/>
        <v>125.4625550785555</v>
      </c>
      <c r="G1764" s="72">
        <f t="shared" si="286"/>
        <v>38.21902928885838</v>
      </c>
      <c r="H1764" s="73">
        <f t="shared" si="282"/>
        <v>2.5216596904052622E-17</v>
      </c>
      <c r="I1764" s="73">
        <f t="shared" si="278"/>
        <v>2.5216596907104326E-18</v>
      </c>
      <c r="J1764" s="73">
        <f t="shared" si="279"/>
        <v>2.2790920080171777E-18</v>
      </c>
      <c r="K1764" s="3">
        <f t="shared" si="280"/>
        <v>2.4003758493638051E-18</v>
      </c>
      <c r="L1764" s="79">
        <f t="shared" si="281"/>
        <v>0.10629293235386224</v>
      </c>
    </row>
    <row r="1765" spans="1:12">
      <c r="A1765" s="4">
        <v>28.900000000014298</v>
      </c>
      <c r="B1765" s="4">
        <f t="shared" si="283"/>
        <v>28.580000000014298</v>
      </c>
      <c r="C1765" s="6">
        <f t="shared" si="284"/>
        <v>0.18430126275076483</v>
      </c>
      <c r="E1765" s="4">
        <v>28.580000002844201</v>
      </c>
      <c r="F1765" s="72">
        <f t="shared" si="285"/>
        <v>125.90308371297004</v>
      </c>
      <c r="G1765" s="72">
        <f t="shared" si="286"/>
        <v>38.32016945947062</v>
      </c>
      <c r="H1765" s="73">
        <f t="shared" si="282"/>
        <v>2.279092007741363E-17</v>
      </c>
      <c r="I1765" s="73">
        <f t="shared" si="278"/>
        <v>2.2790920080102956E-18</v>
      </c>
      <c r="J1765" s="73">
        <f t="shared" si="279"/>
        <v>2.0600370524136752E-18</v>
      </c>
      <c r="K1765" s="3">
        <f t="shared" si="280"/>
        <v>2.1695645302119852E-18</v>
      </c>
      <c r="L1765" s="79">
        <f t="shared" si="281"/>
        <v>0.10629293235386224</v>
      </c>
    </row>
    <row r="1766" spans="1:12">
      <c r="A1766" s="4">
        <v>29.0000000000143</v>
      </c>
      <c r="B1766" s="4">
        <f t="shared" si="283"/>
        <v>28.680000000014299</v>
      </c>
      <c r="C1766" s="6">
        <f t="shared" si="284"/>
        <v>0.18365139934191199</v>
      </c>
      <c r="E1766" s="4">
        <v>28.680000002856001</v>
      </c>
      <c r="F1766" s="72">
        <f t="shared" si="285"/>
        <v>126.34361234738326</v>
      </c>
      <c r="G1766" s="72">
        <f t="shared" si="286"/>
        <v>38.421222611768464</v>
      </c>
      <c r="H1766" s="73">
        <f t="shared" si="282"/>
        <v>2.0600370521705911E-17</v>
      </c>
      <c r="I1766" s="73">
        <f t="shared" si="278"/>
        <v>2.0600370524198228E-18</v>
      </c>
      <c r="J1766" s="73">
        <f t="shared" si="279"/>
        <v>1.8621979011253345E-18</v>
      </c>
      <c r="K1766" s="3">
        <f t="shared" si="280"/>
        <v>1.9611174767725787E-18</v>
      </c>
      <c r="L1766" s="79">
        <f t="shared" si="281"/>
        <v>0.10629293235386224</v>
      </c>
    </row>
    <row r="1767" spans="1:12">
      <c r="A1767" s="4">
        <v>29.100000000014401</v>
      </c>
      <c r="B1767" s="4">
        <f t="shared" si="283"/>
        <v>28.7800000000144</v>
      </c>
      <c r="C1767" s="6">
        <f t="shared" si="284"/>
        <v>0.18300610278765334</v>
      </c>
      <c r="E1767" s="4">
        <v>28.7800000028681</v>
      </c>
      <c r="F1767" s="72">
        <f t="shared" si="285"/>
        <v>126.78414098179779</v>
      </c>
      <c r="G1767" s="72">
        <f t="shared" si="286"/>
        <v>38.522189123642221</v>
      </c>
      <c r="H1767" s="73">
        <f t="shared" si="282"/>
        <v>1.8621979009000383E-17</v>
      </c>
      <c r="I1767" s="73">
        <f t="shared" si="278"/>
        <v>1.8621979011216298E-18</v>
      </c>
      <c r="J1767" s="73">
        <f t="shared" si="279"/>
        <v>1.6835037901780639E-18</v>
      </c>
      <c r="K1767" s="3">
        <f t="shared" si="280"/>
        <v>1.7728508456498468E-18</v>
      </c>
      <c r="L1767" s="79">
        <f t="shared" si="281"/>
        <v>0.10629293235386224</v>
      </c>
    </row>
    <row r="1768" spans="1:12">
      <c r="A1768" s="4">
        <v>29.200000000014398</v>
      </c>
      <c r="B1768" s="4">
        <f t="shared" si="283"/>
        <v>28.880000000014398</v>
      </c>
      <c r="C1768" s="6">
        <f t="shared" si="284"/>
        <v>0.18236532511682857</v>
      </c>
      <c r="E1768" s="4">
        <v>28.880000002879999</v>
      </c>
      <c r="F1768" s="72">
        <f t="shared" si="285"/>
        <v>127.22466961621144</v>
      </c>
      <c r="G1768" s="72">
        <f t="shared" si="286"/>
        <v>38.623069370033292</v>
      </c>
      <c r="H1768" s="73">
        <f t="shared" si="282"/>
        <v>1.6835037899777361E-17</v>
      </c>
      <c r="I1768" s="73">
        <f t="shared" si="278"/>
        <v>1.6835037901780639E-18</v>
      </c>
      <c r="J1768" s="73">
        <f t="shared" si="279"/>
        <v>1.5220876676079212E-18</v>
      </c>
      <c r="K1768" s="3">
        <f t="shared" si="280"/>
        <v>1.6027957288929925E-18</v>
      </c>
      <c r="L1768" s="79">
        <f t="shared" si="281"/>
        <v>0.10629293235386224</v>
      </c>
    </row>
    <row r="1769" spans="1:12">
      <c r="A1769" s="4">
        <v>29.300000000014499</v>
      </c>
      <c r="B1769" s="4">
        <f t="shared" si="283"/>
        <v>28.980000000014499</v>
      </c>
      <c r="C1769" s="6">
        <f t="shared" si="284"/>
        <v>0.18172901902779537</v>
      </c>
      <c r="E1769" s="4">
        <v>28.980000002891899</v>
      </c>
      <c r="F1769" s="72">
        <f t="shared" si="285"/>
        <v>127.6651982506251</v>
      </c>
      <c r="G1769" s="72">
        <f t="shared" si="286"/>
        <v>38.723863722969092</v>
      </c>
      <c r="H1769" s="73">
        <f t="shared" si="282"/>
        <v>1.522087667426801E-17</v>
      </c>
      <c r="I1769" s="73">
        <f t="shared" si="278"/>
        <v>1.5220876676094895E-18</v>
      </c>
      <c r="J1769" s="73">
        <f t="shared" si="279"/>
        <v>1.3762659926260231E-18</v>
      </c>
      <c r="K1769" s="3">
        <f t="shared" si="280"/>
        <v>1.4491768301177564E-18</v>
      </c>
      <c r="L1769" s="79">
        <f t="shared" si="281"/>
        <v>0.10629293235386224</v>
      </c>
    </row>
    <row r="1770" spans="1:12">
      <c r="A1770" s="4">
        <v>29.400000000014501</v>
      </c>
      <c r="B1770" s="4">
        <f t="shared" si="283"/>
        <v>29.0800000000145</v>
      </c>
      <c r="C1770" s="6">
        <f t="shared" si="284"/>
        <v>0.18109713787679499</v>
      </c>
      <c r="E1770" s="4">
        <v>29.080000002903901</v>
      </c>
      <c r="F1770" s="72">
        <f t="shared" si="285"/>
        <v>128.10572688503922</v>
      </c>
      <c r="G1770" s="72">
        <f t="shared" si="286"/>
        <v>38.824572551594855</v>
      </c>
      <c r="H1770" s="73">
        <f t="shared" si="282"/>
        <v>1.3762659924608369E-17</v>
      </c>
      <c r="I1770" s="73">
        <f t="shared" si="278"/>
        <v>1.376265992624605E-18</v>
      </c>
      <c r="J1770" s="73">
        <f t="shared" si="279"/>
        <v>1.2445205543151293E-18</v>
      </c>
      <c r="K1770" s="3">
        <f t="shared" si="280"/>
        <v>1.3103932734698671E-18</v>
      </c>
      <c r="L1770" s="79">
        <f t="shared" si="281"/>
        <v>0.10629293235386224</v>
      </c>
    </row>
    <row r="1771" spans="1:12">
      <c r="A1771" s="4">
        <v>29.500000000014602</v>
      </c>
      <c r="B1771" s="4">
        <f t="shared" si="283"/>
        <v>29.180000000014601</v>
      </c>
      <c r="C1771" s="6">
        <f t="shared" si="284"/>
        <v>0.18046963566654936</v>
      </c>
      <c r="E1771" s="4">
        <v>29.180000002915801</v>
      </c>
      <c r="F1771" s="72">
        <f t="shared" si="285"/>
        <v>128.54625551945287</v>
      </c>
      <c r="G1771" s="72">
        <f t="shared" si="286"/>
        <v>38.925196222205606</v>
      </c>
      <c r="H1771" s="73">
        <f t="shared" si="282"/>
        <v>1.244520554167038E-17</v>
      </c>
      <c r="I1771" s="73">
        <f t="shared" si="278"/>
        <v>1.2445205543151293E-18</v>
      </c>
      <c r="J1771" s="73">
        <f t="shared" si="279"/>
        <v>1.1254821062394727E-18</v>
      </c>
      <c r="K1771" s="3">
        <f t="shared" si="280"/>
        <v>1.1850013302773011E-18</v>
      </c>
      <c r="L1771" s="79">
        <f t="shared" si="281"/>
        <v>0.10629293235386224</v>
      </c>
    </row>
    <row r="1772" spans="1:12">
      <c r="A1772" s="4">
        <v>29.600000000014699</v>
      </c>
      <c r="B1772" s="4">
        <f t="shared" si="283"/>
        <v>29.280000000014699</v>
      </c>
      <c r="C1772" s="6">
        <f t="shared" si="284"/>
        <v>0.17984646703510382</v>
      </c>
      <c r="E1772" s="4">
        <v>29.2800000029277</v>
      </c>
      <c r="F1772" s="72">
        <f t="shared" si="285"/>
        <v>128.98678415386652</v>
      </c>
      <c r="G1772" s="72">
        <f t="shared" si="286"/>
        <v>39.025735098278417</v>
      </c>
      <c r="H1772" s="73">
        <f t="shared" si="282"/>
        <v>1.1254821061055465E-17</v>
      </c>
      <c r="I1772" s="73">
        <f t="shared" si="278"/>
        <v>1.1254821062417119E-18</v>
      </c>
      <c r="J1772" s="73">
        <f t="shared" si="279"/>
        <v>1.0179156340869799E-18</v>
      </c>
      <c r="K1772" s="3">
        <f t="shared" si="280"/>
        <v>1.071698870164346E-18</v>
      </c>
      <c r="L1772" s="79">
        <f t="shared" si="281"/>
        <v>0.10629293235386224</v>
      </c>
    </row>
    <row r="1773" spans="1:12">
      <c r="A1773" s="4">
        <v>29.7000000000147</v>
      </c>
      <c r="B1773" s="4">
        <f t="shared" si="283"/>
        <v>29.3800000000147</v>
      </c>
      <c r="C1773" s="6">
        <f t="shared" si="284"/>
        <v>0.17922758724489385</v>
      </c>
      <c r="E1773" s="4">
        <v>29.380000002939799</v>
      </c>
      <c r="F1773" s="72">
        <f t="shared" si="285"/>
        <v>129.42731278828106</v>
      </c>
      <c r="G1773" s="72">
        <f t="shared" si="286"/>
        <v>39.126189540503503</v>
      </c>
      <c r="H1773" s="73">
        <f t="shared" si="282"/>
        <v>1.0179156339638284E-17</v>
      </c>
      <c r="I1773" s="73">
        <f t="shared" si="278"/>
        <v>1.0179156340839422E-18</v>
      </c>
      <c r="J1773" s="73">
        <f t="shared" si="279"/>
        <v>9.2070709207902215E-19</v>
      </c>
      <c r="K1773" s="3">
        <f t="shared" si="280"/>
        <v>9.6931136308148225E-19</v>
      </c>
      <c r="L1773" s="79">
        <f t="shared" si="281"/>
        <v>0.10629293235386224</v>
      </c>
    </row>
    <row r="1774" spans="1:12">
      <c r="A1774" s="4">
        <v>29.800000000014801</v>
      </c>
      <c r="B1774" s="4">
        <f t="shared" si="283"/>
        <v>29.480000000014801</v>
      </c>
      <c r="C1774" s="6">
        <f t="shared" si="284"/>
        <v>0.17861295217203724</v>
      </c>
      <c r="E1774" s="4">
        <v>29.480000002951599</v>
      </c>
      <c r="F1774" s="72">
        <f t="shared" si="285"/>
        <v>129.86784142269426</v>
      </c>
      <c r="G1774" s="72">
        <f t="shared" si="286"/>
        <v>39.226559906814153</v>
      </c>
      <c r="H1774" s="73">
        <f t="shared" si="282"/>
        <v>9.2070709197037894E-18</v>
      </c>
      <c r="I1774" s="73">
        <f t="shared" si="278"/>
        <v>9.2070709208180262E-19</v>
      </c>
      <c r="J1774" s="73">
        <f t="shared" si="279"/>
        <v>8.3285146053688915E-19</v>
      </c>
      <c r="K1774" s="3">
        <f t="shared" si="280"/>
        <v>8.7677927630934584E-19</v>
      </c>
      <c r="L1774" s="79">
        <f t="shared" si="281"/>
        <v>0.10629293235386224</v>
      </c>
    </row>
    <row r="1775" spans="1:12">
      <c r="A1775" s="4">
        <v>29.900000000014799</v>
      </c>
      <c r="B1775" s="4">
        <f t="shared" si="283"/>
        <v>29.580000000014799</v>
      </c>
      <c r="C1775" s="6">
        <f t="shared" si="284"/>
        <v>0.17800251829585151</v>
      </c>
      <c r="E1775" s="4">
        <v>29.5800000029637</v>
      </c>
      <c r="F1775" s="72">
        <f t="shared" si="285"/>
        <v>130.30837005710882</v>
      </c>
      <c r="G1775" s="72">
        <f t="shared" si="286"/>
        <v>39.326846552418964</v>
      </c>
      <c r="H1775" s="73">
        <f t="shared" si="282"/>
        <v>8.3285146043609774E-18</v>
      </c>
      <c r="I1775" s="73">
        <f t="shared" si="278"/>
        <v>8.3285146053437408E-19</v>
      </c>
      <c r="J1775" s="73">
        <f t="shared" si="279"/>
        <v>7.5344199185276155E-19</v>
      </c>
      <c r="K1775" s="3">
        <f t="shared" si="280"/>
        <v>7.9314672619356777E-19</v>
      </c>
      <c r="L1775" s="79">
        <f t="shared" si="281"/>
        <v>0.10629293235386224</v>
      </c>
    </row>
    <row r="1776" spans="1:12">
      <c r="A1776" s="4">
        <v>30.0000000000149</v>
      </c>
      <c r="B1776" s="4">
        <f t="shared" si="283"/>
        <v>29.6800000000149</v>
      </c>
      <c r="C1776" s="6">
        <f t="shared" si="284"/>
        <v>0.17739624268857651</v>
      </c>
      <c r="E1776" s="4">
        <v>29.6800000029755</v>
      </c>
      <c r="F1776" s="72">
        <f t="shared" si="285"/>
        <v>130.74889869152202</v>
      </c>
      <c r="G1776" s="72">
        <f t="shared" si="286"/>
        <v>39.427049829829151</v>
      </c>
      <c r="H1776" s="73">
        <f t="shared" si="282"/>
        <v>7.534419917638555E-18</v>
      </c>
      <c r="I1776" s="73">
        <f t="shared" si="278"/>
        <v>7.534419918542605E-19</v>
      </c>
      <c r="J1776" s="73">
        <f t="shared" si="279"/>
        <v>6.8166052576473635E-19</v>
      </c>
      <c r="K1776" s="3">
        <f t="shared" si="280"/>
        <v>7.1755125880949848E-19</v>
      </c>
      <c r="L1776" s="79">
        <f t="shared" si="281"/>
        <v>0.10629293235386224</v>
      </c>
    </row>
    <row r="1777" spans="1:12">
      <c r="A1777" s="4">
        <v>30.100000000015001</v>
      </c>
      <c r="B1777" s="4">
        <f t="shared" si="283"/>
        <v>29.780000000015001</v>
      </c>
      <c r="C1777" s="6">
        <f t="shared" si="284"/>
        <v>0.1767940830053156</v>
      </c>
      <c r="E1777" s="4">
        <v>29.780000002987499</v>
      </c>
      <c r="F1777" s="72">
        <f t="shared" si="285"/>
        <v>131.18942732593612</v>
      </c>
      <c r="G1777" s="72">
        <f t="shared" si="286"/>
        <v>39.527170088890777</v>
      </c>
      <c r="H1777" s="73">
        <f t="shared" si="282"/>
        <v>6.8166052568294436E-18</v>
      </c>
      <c r="I1777" s="73">
        <f t="shared" si="278"/>
        <v>6.8166052576473635E-19</v>
      </c>
      <c r="J1777" s="73">
        <f t="shared" si="279"/>
        <v>6.1676876661876081E-19</v>
      </c>
      <c r="K1777" s="3">
        <f t="shared" si="280"/>
        <v>6.4921464619174863E-19</v>
      </c>
      <c r="L1777" s="79">
        <f t="shared" si="281"/>
        <v>0.10629293235386224</v>
      </c>
    </row>
    <row r="1778" spans="1:12">
      <c r="A1778" s="4">
        <v>30.200000000014999</v>
      </c>
      <c r="B1778" s="4">
        <f t="shared" si="283"/>
        <v>29.880000000014999</v>
      </c>
      <c r="C1778" s="6">
        <f t="shared" si="284"/>
        <v>0.1761959974741748</v>
      </c>
      <c r="E1778" s="4">
        <v>29.880000002999498</v>
      </c>
      <c r="F1778" s="72">
        <f t="shared" si="285"/>
        <v>131.6299559603502</v>
      </c>
      <c r="G1778" s="72">
        <f t="shared" si="286"/>
        <v>39.627207676811544</v>
      </c>
      <c r="H1778" s="73">
        <f t="shared" si="282"/>
        <v>6.167687665447551E-18</v>
      </c>
      <c r="I1778" s="73">
        <f t="shared" si="278"/>
        <v>6.1676876661816916E-19</v>
      </c>
      <c r="J1778" s="73">
        <f t="shared" si="279"/>
        <v>5.5810042639692433E-19</v>
      </c>
      <c r="K1778" s="3">
        <f t="shared" si="280"/>
        <v>5.8743459650754675E-19</v>
      </c>
      <c r="L1778" s="79">
        <f t="shared" si="281"/>
        <v>0.10629293235386224</v>
      </c>
    </row>
    <row r="1779" spans="1:12">
      <c r="A1779" s="4">
        <v>30.3000000000151</v>
      </c>
      <c r="B1779" s="4">
        <f t="shared" si="283"/>
        <v>29.980000000015099</v>
      </c>
      <c r="C1779" s="6">
        <f t="shared" si="284"/>
        <v>0.17560194488660141</v>
      </c>
      <c r="E1779" s="4">
        <v>29.980000003011401</v>
      </c>
      <c r="F1779" s="72">
        <f t="shared" si="285"/>
        <v>132.07048459476388</v>
      </c>
      <c r="G1779" s="72">
        <f t="shared" si="286"/>
        <v>39.727162938190574</v>
      </c>
      <c r="H1779" s="73">
        <f t="shared" si="282"/>
        <v>5.5810042633049354E-18</v>
      </c>
      <c r="I1779" s="73">
        <f t="shared" si="278"/>
        <v>5.5810042639745964E-19</v>
      </c>
      <c r="J1779" s="73">
        <f t="shared" si="279"/>
        <v>5.0505414682047414E-19</v>
      </c>
      <c r="K1779" s="3">
        <f t="shared" si="280"/>
        <v>5.3157728660896689E-19</v>
      </c>
      <c r="L1779" s="79">
        <f t="shared" si="281"/>
        <v>0.10629293235386224</v>
      </c>
    </row>
    <row r="1780" spans="1:12">
      <c r="A1780" s="4">
        <v>30.400000000015201</v>
      </c>
      <c r="B1780" s="4">
        <f t="shared" si="283"/>
        <v>30.0800000000152</v>
      </c>
      <c r="C1780" s="6">
        <f t="shared" si="284"/>
        <v>0.17501188458792305</v>
      </c>
      <c r="E1780" s="4">
        <v>30.0800000030234</v>
      </c>
      <c r="F1780" s="72">
        <f t="shared" si="285"/>
        <v>132.51101322917796</v>
      </c>
      <c r="G1780" s="72">
        <f t="shared" si="286"/>
        <v>39.827036215046668</v>
      </c>
      <c r="H1780" s="73">
        <f t="shared" si="282"/>
        <v>5.0505414675987301E-18</v>
      </c>
      <c r="I1780" s="73">
        <f t="shared" si="278"/>
        <v>5.0505414682047414E-19</v>
      </c>
      <c r="J1780" s="73">
        <f t="shared" si="279"/>
        <v>4.5708712267682658E-19</v>
      </c>
      <c r="K1780" s="3">
        <f t="shared" si="280"/>
        <v>4.8107063474865041E-19</v>
      </c>
      <c r="L1780" s="79">
        <f t="shared" si="281"/>
        <v>0.10629293235386224</v>
      </c>
    </row>
    <row r="1781" spans="1:12">
      <c r="A1781" s="4">
        <v>30.500000000015199</v>
      </c>
      <c r="B1781" s="4">
        <f t="shared" si="283"/>
        <v>30.180000000015198</v>
      </c>
      <c r="C1781" s="6">
        <f t="shared" si="284"/>
        <v>0.17442577646807095</v>
      </c>
      <c r="E1781" s="4">
        <v>30.180000003035399</v>
      </c>
      <c r="F1781" s="72">
        <f t="shared" si="285"/>
        <v>132.95154186359207</v>
      </c>
      <c r="G1781" s="72">
        <f t="shared" si="286"/>
        <v>39.926827846845583</v>
      </c>
      <c r="H1781" s="73">
        <f t="shared" si="282"/>
        <v>4.5708712262198102E-18</v>
      </c>
      <c r="I1781" s="73">
        <f t="shared" si="278"/>
        <v>4.5708712267591725E-19</v>
      </c>
      <c r="J1781" s="73">
        <f t="shared" si="279"/>
        <v>4.1370935634660443E-19</v>
      </c>
      <c r="K1781" s="3">
        <f t="shared" si="280"/>
        <v>4.3539823951126082E-19</v>
      </c>
      <c r="L1781" s="79">
        <f t="shared" si="281"/>
        <v>0.10629293235386224</v>
      </c>
    </row>
    <row r="1782" spans="1:12">
      <c r="A1782" s="4">
        <v>30.600000000015299</v>
      </c>
      <c r="B1782" s="4">
        <f t="shared" si="283"/>
        <v>30.280000000015299</v>
      </c>
      <c r="C1782" s="6">
        <f t="shared" si="284"/>
        <v>0.17384358095248964</v>
      </c>
      <c r="E1782" s="4">
        <v>30.280000003047199</v>
      </c>
      <c r="F1782" s="72">
        <f t="shared" si="285"/>
        <v>133.39207049800527</v>
      </c>
      <c r="G1782" s="72">
        <f t="shared" si="286"/>
        <v>40.026538170527672</v>
      </c>
      <c r="H1782" s="73">
        <f t="shared" si="282"/>
        <v>4.1370935629778678E-18</v>
      </c>
      <c r="I1782" s="73">
        <f t="shared" si="278"/>
        <v>4.1370935634785374E-19</v>
      </c>
      <c r="J1782" s="73">
        <f t="shared" si="279"/>
        <v>3.7447848054085669E-19</v>
      </c>
      <c r="K1782" s="3">
        <f t="shared" si="280"/>
        <v>3.9409391844435519E-19</v>
      </c>
      <c r="L1782" s="79">
        <f t="shared" si="281"/>
        <v>0.10629293235386224</v>
      </c>
    </row>
    <row r="1783" spans="1:12">
      <c r="A1783" s="4">
        <v>30.700000000015301</v>
      </c>
      <c r="B1783" s="4">
        <f t="shared" si="283"/>
        <v>30.380000000015301</v>
      </c>
      <c r="C1783" s="6">
        <f t="shared" si="284"/>
        <v>0.17326525899323347</v>
      </c>
      <c r="E1783" s="4">
        <v>30.380000003059301</v>
      </c>
      <c r="F1783" s="72">
        <f t="shared" si="285"/>
        <v>133.83259913241983</v>
      </c>
      <c r="G1783" s="72">
        <f t="shared" si="286"/>
        <v>40.126167520535823</v>
      </c>
      <c r="H1783" s="73">
        <f t="shared" si="282"/>
        <v>3.7447848049553745E-18</v>
      </c>
      <c r="I1783" s="73">
        <f t="shared" si="278"/>
        <v>3.7447848053972583E-19</v>
      </c>
      <c r="J1783" s="73">
        <f t="shared" si="279"/>
        <v>3.3899509259635215E-19</v>
      </c>
      <c r="K1783" s="3">
        <f t="shared" si="280"/>
        <v>3.5673678656803896E-19</v>
      </c>
      <c r="L1783" s="79">
        <f t="shared" si="281"/>
        <v>0.10629293235386224</v>
      </c>
    </row>
    <row r="1784" spans="1:12">
      <c r="A1784" s="4">
        <v>30.800000000015402</v>
      </c>
      <c r="B1784" s="4">
        <f t="shared" si="283"/>
        <v>30.480000000015401</v>
      </c>
      <c r="C1784" s="6">
        <f t="shared" si="284"/>
        <v>0.17269077206023176</v>
      </c>
      <c r="E1784" s="4">
        <v>30.480000003071101</v>
      </c>
      <c r="F1784" s="72">
        <f t="shared" si="285"/>
        <v>134.27312776683303</v>
      </c>
      <c r="G1784" s="72">
        <f t="shared" si="286"/>
        <v>40.225716228840199</v>
      </c>
      <c r="H1784" s="73">
        <f t="shared" si="282"/>
        <v>3.3899509255635076E-18</v>
      </c>
      <c r="I1784" s="73">
        <f t="shared" si="278"/>
        <v>3.3899509259702656E-19</v>
      </c>
      <c r="J1784" s="73">
        <f t="shared" si="279"/>
        <v>3.0689854941246065E-19</v>
      </c>
      <c r="K1784" s="3">
        <f t="shared" si="280"/>
        <v>3.229468210047436E-19</v>
      </c>
      <c r="L1784" s="79">
        <f t="shared" si="281"/>
        <v>0.10629293235386224</v>
      </c>
    </row>
    <row r="1785" spans="1:12">
      <c r="A1785" s="4">
        <v>30.900000000015499</v>
      </c>
      <c r="B1785" s="4">
        <f t="shared" si="283"/>
        <v>30.580000000015499</v>
      </c>
      <c r="C1785" s="6">
        <f t="shared" si="284"/>
        <v>0.17212008213273569</v>
      </c>
      <c r="E1785" s="4">
        <v>30.5800000030831</v>
      </c>
      <c r="F1785" s="72">
        <f t="shared" si="285"/>
        <v>134.71365640124714</v>
      </c>
      <c r="G1785" s="72">
        <f t="shared" si="286"/>
        <v>40.32518462496683</v>
      </c>
      <c r="H1785" s="73">
        <f t="shared" si="282"/>
        <v>3.068985493756361E-18</v>
      </c>
      <c r="I1785" s="73">
        <f t="shared" ref="I1785:I1816" si="287">(E1786-E1785)*H1785</f>
        <v>3.0689854941246065E-19</v>
      </c>
      <c r="J1785" s="73">
        <f t="shared" ref="J1785:J1816" si="288">(E1786-E1785)*H1786</f>
        <v>2.7786317714121014E-19</v>
      </c>
      <c r="K1785" s="3">
        <f t="shared" ref="K1785:K1816" si="289">(I1785+J1785)/2</f>
        <v>2.9238086327683542E-19</v>
      </c>
      <c r="L1785" s="79">
        <f t="shared" ref="L1785:L1816" si="290">K1785+L1784</f>
        <v>0.10629293235386224</v>
      </c>
    </row>
    <row r="1786" spans="1:12">
      <c r="A1786" s="4">
        <v>31.0000000000155</v>
      </c>
      <c r="B1786" s="4">
        <f t="shared" si="283"/>
        <v>30.6800000000155</v>
      </c>
      <c r="C1786" s="6">
        <f t="shared" si="284"/>
        <v>0.17155315169092855</v>
      </c>
      <c r="E1786" s="4">
        <v>30.680000003095099</v>
      </c>
      <c r="F1786" s="72">
        <f t="shared" si="285"/>
        <v>135.15418503566121</v>
      </c>
      <c r="G1786" s="72">
        <f t="shared" si="286"/>
        <v>40.424573036021762</v>
      </c>
      <c r="H1786" s="73">
        <f t="shared" si="282"/>
        <v>2.7786317710786953E-18</v>
      </c>
      <c r="I1786" s="73">
        <f t="shared" si="287"/>
        <v>2.7786317714093372E-19</v>
      </c>
      <c r="J1786" s="73">
        <f t="shared" si="288"/>
        <v>2.5159485444418433E-19</v>
      </c>
      <c r="K1786" s="3">
        <f t="shared" si="289"/>
        <v>2.6472901579255903E-19</v>
      </c>
      <c r="L1786" s="79">
        <f t="shared" si="290"/>
        <v>0.10629293235386224</v>
      </c>
    </row>
    <row r="1787" spans="1:12">
      <c r="A1787" s="4">
        <v>31.100000000015601</v>
      </c>
      <c r="B1787" s="4">
        <f t="shared" si="283"/>
        <v>30.780000000015601</v>
      </c>
      <c r="C1787" s="6">
        <f t="shared" si="284"/>
        <v>0.17098994370770132</v>
      </c>
      <c r="E1787" s="4">
        <v>30.780000003106998</v>
      </c>
      <c r="F1787" s="72">
        <f t="shared" si="285"/>
        <v>135.59471367007487</v>
      </c>
      <c r="G1787" s="72">
        <f t="shared" si="286"/>
        <v>40.523881786717475</v>
      </c>
      <c r="H1787" s="73">
        <f t="shared" si="282"/>
        <v>2.5159485441424592E-18</v>
      </c>
      <c r="I1787" s="73">
        <f t="shared" si="287"/>
        <v>2.5159485444444356E-19</v>
      </c>
      <c r="J1787" s="73">
        <f t="shared" si="288"/>
        <v>2.2782793217685813E-19</v>
      </c>
      <c r="K1787" s="3">
        <f t="shared" si="289"/>
        <v>2.3971139331065087E-19</v>
      </c>
      <c r="L1787" s="79">
        <f t="shared" si="290"/>
        <v>0.10629293235386224</v>
      </c>
    </row>
    <row r="1788" spans="1:12">
      <c r="A1788" s="4">
        <v>31.200000000015599</v>
      </c>
      <c r="B1788" s="4">
        <f t="shared" si="283"/>
        <v>30.880000000015599</v>
      </c>
      <c r="C1788" s="6">
        <f t="shared" si="284"/>
        <v>0.17043042164059527</v>
      </c>
      <c r="E1788" s="4">
        <v>30.880000003119001</v>
      </c>
      <c r="F1788" s="72">
        <f t="shared" si="285"/>
        <v>136.03524230448897</v>
      </c>
      <c r="G1788" s="72">
        <f t="shared" si="286"/>
        <v>40.623111199398231</v>
      </c>
      <c r="H1788" s="73">
        <f t="shared" ref="H1788:H1816" si="291">EXP(-G1788)</f>
        <v>2.2782793214951311E-18</v>
      </c>
      <c r="I1788" s="73">
        <f t="shared" si="287"/>
        <v>2.2782793217685004E-19</v>
      </c>
      <c r="J1788" s="73">
        <f t="shared" si="288"/>
        <v>2.0632245612288481E-19</v>
      </c>
      <c r="K1788" s="3">
        <f t="shared" si="289"/>
        <v>2.1707519414986744E-19</v>
      </c>
      <c r="L1788" s="79">
        <f t="shared" si="290"/>
        <v>0.10629293235386224</v>
      </c>
    </row>
    <row r="1789" spans="1:12">
      <c r="A1789" s="4">
        <v>31.3000000000157</v>
      </c>
      <c r="B1789" s="4">
        <f t="shared" si="283"/>
        <v>30.9800000000157</v>
      </c>
      <c r="C1789" s="6">
        <f t="shared" si="284"/>
        <v>0.16987454942389374</v>
      </c>
      <c r="E1789" s="4">
        <v>30.980000003131</v>
      </c>
      <c r="F1789" s="72">
        <f t="shared" si="285"/>
        <v>136.47577093890308</v>
      </c>
      <c r="G1789" s="72">
        <f t="shared" si="286"/>
        <v>40.722261594064371</v>
      </c>
      <c r="H1789" s="73">
        <f t="shared" si="291"/>
        <v>2.0632245609812833E-18</v>
      </c>
      <c r="I1789" s="73">
        <f t="shared" si="287"/>
        <v>2.0632245612247435E-19</v>
      </c>
      <c r="J1789" s="73">
        <f t="shared" si="288"/>
        <v>1.8686166273195244E-19</v>
      </c>
      <c r="K1789" s="3">
        <f t="shared" si="289"/>
        <v>1.9659205942721339E-19</v>
      </c>
      <c r="L1789" s="79">
        <f t="shared" si="290"/>
        <v>0.10629293235386224</v>
      </c>
    </row>
    <row r="1790" spans="1:12">
      <c r="A1790" s="4">
        <v>31.400000000015801</v>
      </c>
      <c r="B1790" s="4">
        <f t="shared" si="283"/>
        <v>31.080000000015801</v>
      </c>
      <c r="C1790" s="6">
        <f t="shared" si="284"/>
        <v>0.16932229146087693</v>
      </c>
      <c r="E1790" s="4">
        <v>31.0800000031428</v>
      </c>
      <c r="F1790" s="72">
        <f t="shared" si="285"/>
        <v>136.91629957331631</v>
      </c>
      <c r="G1790" s="72">
        <f t="shared" si="286"/>
        <v>40.821333288397163</v>
      </c>
      <c r="H1790" s="73">
        <f t="shared" si="291"/>
        <v>1.8686166270990279E-18</v>
      </c>
      <c r="I1790" s="73">
        <f t="shared" si="287"/>
        <v>1.8686166273251009E-19</v>
      </c>
      <c r="J1790" s="73">
        <f t="shared" si="288"/>
        <v>1.6924972080980415E-19</v>
      </c>
      <c r="K1790" s="3">
        <f t="shared" si="289"/>
        <v>1.7805569177115713E-19</v>
      </c>
      <c r="L1790" s="79">
        <f t="shared" si="290"/>
        <v>0.10629293235386224</v>
      </c>
    </row>
    <row r="1791" spans="1:12">
      <c r="A1791" s="4">
        <v>31.500000000015799</v>
      </c>
      <c r="B1791" s="4">
        <f t="shared" si="283"/>
        <v>31.180000000015799</v>
      </c>
      <c r="C1791" s="6">
        <f t="shared" si="284"/>
        <v>0.16877361261622109</v>
      </c>
      <c r="E1791" s="4">
        <v>31.180000003154898</v>
      </c>
      <c r="F1791" s="72">
        <f t="shared" si="285"/>
        <v>137.35682820773081</v>
      </c>
      <c r="G1791" s="72">
        <f t="shared" si="286"/>
        <v>40.920326597783671</v>
      </c>
      <c r="H1791" s="73">
        <f t="shared" si="291"/>
        <v>1.6924972078932762E-18</v>
      </c>
      <c r="I1791" s="73">
        <f t="shared" si="287"/>
        <v>1.6924972080929905E-19</v>
      </c>
      <c r="J1791" s="73">
        <f t="shared" si="288"/>
        <v>1.5330969481184328E-19</v>
      </c>
      <c r="K1791" s="3">
        <f t="shared" si="289"/>
        <v>1.6127970781057115E-19</v>
      </c>
      <c r="L1791" s="79">
        <f t="shared" si="290"/>
        <v>0.10629293235386224</v>
      </c>
    </row>
    <row r="1792" spans="1:12">
      <c r="A1792" s="4">
        <v>31.6000000000159</v>
      </c>
      <c r="B1792" s="4">
        <f t="shared" si="283"/>
        <v>31.2800000000159</v>
      </c>
      <c r="C1792" s="6">
        <f t="shared" si="284"/>
        <v>0.1682284782085457</v>
      </c>
      <c r="E1792" s="4">
        <v>31.280000003166698</v>
      </c>
      <c r="F1792" s="72">
        <f t="shared" si="285"/>
        <v>137.79735684214404</v>
      </c>
      <c r="G1792" s="72">
        <f t="shared" si="286"/>
        <v>41.019241835339002</v>
      </c>
      <c r="H1792" s="73">
        <f t="shared" si="291"/>
        <v>1.5330969479375276E-18</v>
      </c>
      <c r="I1792" s="73">
        <f t="shared" si="287"/>
        <v>1.5330969481230624E-19</v>
      </c>
      <c r="J1792" s="73">
        <f t="shared" si="288"/>
        <v>1.3888170783979489E-19</v>
      </c>
      <c r="K1792" s="3">
        <f t="shared" si="289"/>
        <v>1.4609570132605056E-19</v>
      </c>
      <c r="L1792" s="79">
        <f t="shared" si="290"/>
        <v>0.10629293235386224</v>
      </c>
    </row>
    <row r="1793" spans="1:12">
      <c r="A1793" s="4">
        <v>31.700000000015901</v>
      </c>
      <c r="B1793" s="4">
        <f t="shared" si="283"/>
        <v>31.380000000015901</v>
      </c>
      <c r="C1793" s="6">
        <f t="shared" si="284"/>
        <v>0.16768685400310959</v>
      </c>
      <c r="E1793" s="4">
        <v>31.3800000031788</v>
      </c>
      <c r="F1793" s="72">
        <f t="shared" si="285"/>
        <v>138.23788547655857</v>
      </c>
      <c r="G1793" s="72">
        <f t="shared" si="286"/>
        <v>41.118079311931957</v>
      </c>
      <c r="H1793" s="73">
        <f t="shared" si="291"/>
        <v>1.3888170782298748E-18</v>
      </c>
      <c r="I1793" s="73">
        <f t="shared" si="287"/>
        <v>1.3888170783951366E-19</v>
      </c>
      <c r="J1793" s="73">
        <f t="shared" si="288"/>
        <v>1.2582128458495204E-19</v>
      </c>
      <c r="K1793" s="3">
        <f t="shared" si="289"/>
        <v>1.3235149621223285E-19</v>
      </c>
      <c r="L1793" s="79">
        <f t="shared" si="290"/>
        <v>0.10629293235386224</v>
      </c>
    </row>
    <row r="1794" spans="1:12">
      <c r="A1794" s="4">
        <v>31.800000000015999</v>
      </c>
      <c r="B1794" s="4">
        <f t="shared" si="283"/>
        <v>31.480000000015998</v>
      </c>
      <c r="C1794" s="6">
        <f t="shared" si="284"/>
        <v>0.16714870620463979</v>
      </c>
      <c r="E1794" s="4">
        <v>31.4800000031907</v>
      </c>
      <c r="F1794" s="72">
        <f t="shared" si="285"/>
        <v>138.67841411097223</v>
      </c>
      <c r="G1794" s="72">
        <f t="shared" si="286"/>
        <v>41.216839336206185</v>
      </c>
      <c r="H1794" s="73">
        <f t="shared" si="291"/>
        <v>1.2582128456997999E-18</v>
      </c>
      <c r="I1794" s="73">
        <f t="shared" si="287"/>
        <v>1.2582128458495204E-19</v>
      </c>
      <c r="J1794" s="73">
        <f t="shared" si="288"/>
        <v>1.139978564782298E-19</v>
      </c>
      <c r="K1794" s="3">
        <f t="shared" si="289"/>
        <v>1.1990957053159092E-19</v>
      </c>
      <c r="L1794" s="79">
        <f t="shared" si="290"/>
        <v>0.10629293235386224</v>
      </c>
    </row>
    <row r="1795" spans="1:12">
      <c r="A1795" s="4">
        <v>31.900000000016</v>
      </c>
      <c r="B1795" s="4">
        <f t="shared" si="283"/>
        <v>31.580000000016</v>
      </c>
      <c r="C1795" s="6">
        <f t="shared" si="284"/>
        <v>0.16661400145030658</v>
      </c>
      <c r="E1795" s="4">
        <v>31.580000003202599</v>
      </c>
      <c r="F1795" s="72">
        <f t="shared" si="285"/>
        <v>139.11894274538591</v>
      </c>
      <c r="G1795" s="72">
        <f t="shared" si="286"/>
        <v>41.315522214604734</v>
      </c>
      <c r="H1795" s="73">
        <f t="shared" si="291"/>
        <v>1.1399785646466468E-18</v>
      </c>
      <c r="I1795" s="73">
        <f t="shared" si="287"/>
        <v>1.1399785647834726E-19</v>
      </c>
      <c r="J1795" s="73">
        <f t="shared" si="288"/>
        <v>1.0329341302555004E-19</v>
      </c>
      <c r="K1795" s="3">
        <f t="shared" si="289"/>
        <v>1.0864563475194865E-19</v>
      </c>
      <c r="L1795" s="79">
        <f t="shared" si="290"/>
        <v>0.10629293235386224</v>
      </c>
    </row>
    <row r="1796" spans="1:12">
      <c r="A1796" s="4">
        <v>32.000000000016101</v>
      </c>
      <c r="B1796" s="4">
        <f t="shared" si="283"/>
        <v>31.680000000016101</v>
      </c>
      <c r="C1796" s="6">
        <f t="shared" si="284"/>
        <v>0.16608270680282447</v>
      </c>
      <c r="E1796" s="4">
        <v>31.680000003214602</v>
      </c>
      <c r="F1796" s="72">
        <f t="shared" si="285"/>
        <v>139.55947137980002</v>
      </c>
      <c r="G1796" s="72">
        <f t="shared" si="286"/>
        <v>41.414128251391993</v>
      </c>
      <c r="H1796" s="73">
        <f t="shared" si="291"/>
        <v>1.0329341301315227E-18</v>
      </c>
      <c r="I1796" s="73">
        <f t="shared" si="287"/>
        <v>1.0329341302544362E-19</v>
      </c>
      <c r="J1796" s="73">
        <f t="shared" si="288"/>
        <v>9.3601284934706288E-20</v>
      </c>
      <c r="K1796" s="3">
        <f t="shared" si="289"/>
        <v>9.8447348980074956E-20</v>
      </c>
      <c r="L1796" s="79">
        <f t="shared" si="290"/>
        <v>0.10629293235386224</v>
      </c>
    </row>
    <row r="1797" spans="1:12">
      <c r="A1797" s="4">
        <v>32.100000000016202</v>
      </c>
      <c r="B1797" s="4">
        <f t="shared" si="283"/>
        <v>31.780000000016202</v>
      </c>
      <c r="C1797" s="6">
        <f t="shared" si="284"/>
        <v>0.16555478974369256</v>
      </c>
      <c r="E1797" s="4">
        <v>31.780000003226501</v>
      </c>
      <c r="F1797" s="72">
        <f t="shared" si="285"/>
        <v>140.00000001421367</v>
      </c>
      <c r="G1797" s="72">
        <f t="shared" si="286"/>
        <v>41.512657748675693</v>
      </c>
      <c r="H1797" s="73">
        <f t="shared" si="291"/>
        <v>9.3601284923568241E-19</v>
      </c>
      <c r="I1797" s="73">
        <f t="shared" si="287"/>
        <v>9.3601284934799395E-20</v>
      </c>
      <c r="J1797" s="73">
        <f t="shared" si="288"/>
        <v>8.482504605158193E-20</v>
      </c>
      <c r="K1797" s="3">
        <f t="shared" si="289"/>
        <v>8.9213165493190662E-20</v>
      </c>
      <c r="L1797" s="79">
        <f t="shared" si="290"/>
        <v>0.10629293235386224</v>
      </c>
    </row>
    <row r="1798" spans="1:12">
      <c r="A1798" s="4">
        <v>32.200000000016203</v>
      </c>
      <c r="B1798" s="4">
        <f t="shared" si="283"/>
        <v>31.880000000016203</v>
      </c>
      <c r="C1798" s="6">
        <f t="shared" si="284"/>
        <v>0.16503021816655816</v>
      </c>
      <c r="E1798" s="4">
        <v>31.8800000032385</v>
      </c>
      <c r="F1798" s="72">
        <f t="shared" si="285"/>
        <v>140.44052864862775</v>
      </c>
      <c r="G1798" s="72">
        <f t="shared" si="286"/>
        <v>41.611111006429702</v>
      </c>
      <c r="H1798" s="73">
        <f t="shared" si="291"/>
        <v>8.4825046041403826E-19</v>
      </c>
      <c r="I1798" s="73">
        <f t="shared" si="287"/>
        <v>8.482504605158193E-20</v>
      </c>
      <c r="J1798" s="73">
        <f t="shared" si="288"/>
        <v>7.6877522414615816E-20</v>
      </c>
      <c r="K1798" s="3">
        <f t="shared" si="289"/>
        <v>8.0851284233098879E-20</v>
      </c>
      <c r="L1798" s="79">
        <f t="shared" si="290"/>
        <v>0.10629293235386224</v>
      </c>
    </row>
    <row r="1799" spans="1:12">
      <c r="A1799" s="4">
        <v>32.300000000016297</v>
      </c>
      <c r="B1799" s="4">
        <f t="shared" si="283"/>
        <v>31.980000000016297</v>
      </c>
      <c r="C1799" s="6">
        <f t="shared" si="284"/>
        <v>0.16450896037070653</v>
      </c>
      <c r="E1799" s="4">
        <v>31.980000003250499</v>
      </c>
      <c r="F1799" s="72">
        <f t="shared" si="285"/>
        <v>140.88105728304186</v>
      </c>
      <c r="G1799" s="72">
        <f t="shared" si="286"/>
        <v>41.709488322515078</v>
      </c>
      <c r="H1799" s="73">
        <f t="shared" si="291"/>
        <v>7.6877522405391334E-19</v>
      </c>
      <c r="I1799" s="73">
        <f t="shared" si="287"/>
        <v>7.6877522414462874E-20</v>
      </c>
      <c r="J1799" s="73">
        <f t="shared" si="288"/>
        <v>6.9679897901668908E-20</v>
      </c>
      <c r="K1799" s="3">
        <f t="shared" si="289"/>
        <v>7.3278710158065891E-20</v>
      </c>
      <c r="L1799" s="79">
        <f t="shared" si="290"/>
        <v>0.10629293235386224</v>
      </c>
    </row>
    <row r="1800" spans="1:12">
      <c r="A1800" s="4">
        <v>32.400000000016398</v>
      </c>
      <c r="B1800" s="4">
        <f t="shared" si="283"/>
        <v>32.080000000016398</v>
      </c>
      <c r="C1800" s="6">
        <f t="shared" si="284"/>
        <v>0.1639909850546776</v>
      </c>
      <c r="E1800" s="4">
        <v>32.080000003262299</v>
      </c>
      <c r="F1800" s="72">
        <f t="shared" si="285"/>
        <v>141.32158591745505</v>
      </c>
      <c r="G1800" s="72">
        <f t="shared" si="286"/>
        <v>41.807789992701593</v>
      </c>
      <c r="H1800" s="73">
        <f t="shared" si="291"/>
        <v>6.967989789344669E-19</v>
      </c>
      <c r="I1800" s="73">
        <f t="shared" si="287"/>
        <v>6.9679897901879328E-20</v>
      </c>
      <c r="J1800" s="73">
        <f t="shared" si="288"/>
        <v>6.3160906979357841E-20</v>
      </c>
      <c r="K1800" s="3">
        <f t="shared" si="289"/>
        <v>6.6420402440618585E-20</v>
      </c>
      <c r="L1800" s="79">
        <f t="shared" si="290"/>
        <v>0.10629293235386224</v>
      </c>
    </row>
    <row r="1801" spans="1:12">
      <c r="A1801" s="4">
        <v>32.500000000016399</v>
      </c>
      <c r="B1801" s="4">
        <f t="shared" si="283"/>
        <v>32.180000000016399</v>
      </c>
      <c r="C1801" s="6">
        <f t="shared" si="284"/>
        <v>0.16347626130999904</v>
      </c>
      <c r="E1801" s="4">
        <v>32.180000003274401</v>
      </c>
      <c r="F1801" s="72">
        <f t="shared" si="285"/>
        <v>141.76211455186962</v>
      </c>
      <c r="G1801" s="72">
        <f t="shared" si="286"/>
        <v>41.906016310689765</v>
      </c>
      <c r="H1801" s="73">
        <f t="shared" si="291"/>
        <v>6.3160906971714126E-19</v>
      </c>
      <c r="I1801" s="73">
        <f t="shared" si="287"/>
        <v>6.3160906979164863E-20</v>
      </c>
      <c r="J1801" s="73">
        <f t="shared" si="288"/>
        <v>5.7256106005728095E-20</v>
      </c>
      <c r="K1801" s="3">
        <f t="shared" si="289"/>
        <v>6.0208506492446479E-20</v>
      </c>
      <c r="L1801" s="79">
        <f t="shared" si="290"/>
        <v>0.10629293235386224</v>
      </c>
    </row>
    <row r="1802" spans="1:12">
      <c r="A1802" s="4">
        <v>32.6000000000165</v>
      </c>
      <c r="B1802" s="4">
        <f t="shared" si="283"/>
        <v>32.2800000000165</v>
      </c>
      <c r="C1802" s="6">
        <f t="shared" si="284"/>
        <v>0.16296475861503631</v>
      </c>
      <c r="E1802" s="4">
        <v>32.280000003286197</v>
      </c>
      <c r="F1802" s="72">
        <f t="shared" si="285"/>
        <v>142.20264318628281</v>
      </c>
      <c r="G1802" s="72">
        <f t="shared" si="286"/>
        <v>42.004167568129894</v>
      </c>
      <c r="H1802" s="73">
        <f t="shared" si="291"/>
        <v>5.7256105998973914E-19</v>
      </c>
      <c r="I1802" s="73">
        <f t="shared" si="287"/>
        <v>5.725610600584607E-20</v>
      </c>
      <c r="J1802" s="73">
        <f t="shared" si="288"/>
        <v>5.1907215389570692E-20</v>
      </c>
      <c r="K1802" s="3">
        <f t="shared" si="289"/>
        <v>5.4581660697708387E-20</v>
      </c>
      <c r="L1802" s="79">
        <f t="shared" si="290"/>
        <v>0.10629293235386224</v>
      </c>
    </row>
    <row r="1803" spans="1:12">
      <c r="A1803" s="4">
        <v>32.700000000016502</v>
      </c>
      <c r="B1803" s="4">
        <f t="shared" si="283"/>
        <v>32.380000000016501</v>
      </c>
      <c r="C1803" s="6">
        <f t="shared" si="284"/>
        <v>0.16245644682896346</v>
      </c>
      <c r="E1803" s="4">
        <v>32.3800000032982</v>
      </c>
      <c r="F1803" s="72">
        <f t="shared" si="285"/>
        <v>142.64317182069692</v>
      </c>
      <c r="G1803" s="72">
        <f t="shared" si="286"/>
        <v>42.102244054644935</v>
      </c>
      <c r="H1803" s="73">
        <f t="shared" si="291"/>
        <v>5.1907215383340537E-19</v>
      </c>
      <c r="I1803" s="73">
        <f t="shared" si="287"/>
        <v>5.1907215389570692E-20</v>
      </c>
      <c r="J1803" s="73">
        <f t="shared" si="288"/>
        <v>4.7061525655945654E-20</v>
      </c>
      <c r="K1803" s="3">
        <f t="shared" si="289"/>
        <v>4.9484370522758173E-20</v>
      </c>
      <c r="L1803" s="79">
        <f t="shared" si="290"/>
        <v>0.10629293235386224</v>
      </c>
    </row>
    <row r="1804" spans="1:12">
      <c r="A1804" s="4">
        <v>32.800000000016603</v>
      </c>
      <c r="B1804" s="4">
        <f t="shared" ref="B1804:B1816" si="292">A1804-$C$6</f>
        <v>32.480000000016602</v>
      </c>
      <c r="C1804" s="6">
        <f t="shared" ref="C1804:C1816" si="293">2*$C$3/(A1804-2*$C$6)*L1804</f>
        <v>0.16195129618583834</v>
      </c>
      <c r="E1804" s="4">
        <v>32.480000003310202</v>
      </c>
      <c r="F1804" s="72">
        <f t="shared" ref="F1804:F1816" si="294">E1804/$C$4</f>
        <v>143.08370045511103</v>
      </c>
      <c r="G1804" s="72">
        <f t="shared" ref="G1804:G1816" si="295">F1804^$C$5</f>
        <v>42.200246057848858</v>
      </c>
      <c r="H1804" s="73">
        <f t="shared" si="291"/>
        <v>4.7061525650297101E-19</v>
      </c>
      <c r="I1804" s="73">
        <f t="shared" si="287"/>
        <v>4.7061525655895496E-20</v>
      </c>
      <c r="J1804" s="73">
        <f t="shared" si="288"/>
        <v>4.2671361170483921E-20</v>
      </c>
      <c r="K1804" s="3">
        <f t="shared" si="289"/>
        <v>4.4866443413189708E-20</v>
      </c>
      <c r="L1804" s="79">
        <f t="shared" si="290"/>
        <v>0.10629293235386224</v>
      </c>
    </row>
    <row r="1805" spans="1:12">
      <c r="A1805" s="4">
        <v>32.900000000016703</v>
      </c>
      <c r="B1805" s="4">
        <f t="shared" si="292"/>
        <v>32.580000000016703</v>
      </c>
      <c r="C1805" s="6">
        <f t="shared" si="293"/>
        <v>0.16144927728879582</v>
      </c>
      <c r="E1805" s="4">
        <v>32.580000003322098</v>
      </c>
      <c r="F1805" s="72">
        <f t="shared" si="294"/>
        <v>143.52422908952465</v>
      </c>
      <c r="G1805" s="72">
        <f t="shared" si="295"/>
        <v>42.298173863367722</v>
      </c>
      <c r="H1805" s="73">
        <f t="shared" si="291"/>
        <v>4.2671361165407774E-19</v>
      </c>
      <c r="I1805" s="73">
        <f t="shared" si="287"/>
        <v>4.2671361170529397E-20</v>
      </c>
      <c r="J1805" s="73">
        <f t="shared" si="288"/>
        <v>3.8693595877529148E-20</v>
      </c>
      <c r="K1805" s="3">
        <f t="shared" si="289"/>
        <v>4.0682478524029272E-20</v>
      </c>
      <c r="L1805" s="79">
        <f t="shared" si="290"/>
        <v>0.10629293235386224</v>
      </c>
    </row>
    <row r="1806" spans="1:12">
      <c r="A1806" s="4">
        <v>33.000000000016698</v>
      </c>
      <c r="B1806" s="4">
        <f t="shared" si="292"/>
        <v>32.680000000016697</v>
      </c>
      <c r="C1806" s="6">
        <f t="shared" si="293"/>
        <v>0.16095036110434369</v>
      </c>
      <c r="E1806" s="4">
        <v>32.680000003334101</v>
      </c>
      <c r="F1806" s="72">
        <f t="shared" si="294"/>
        <v>143.96475772393876</v>
      </c>
      <c r="G1806" s="72">
        <f t="shared" si="295"/>
        <v>42.396027754859524</v>
      </c>
      <c r="H1806" s="73">
        <f t="shared" si="291"/>
        <v>3.8693595872884951E-19</v>
      </c>
      <c r="I1806" s="73">
        <f t="shared" si="287"/>
        <v>3.8693595877529148E-20</v>
      </c>
      <c r="J1806" s="73">
        <f t="shared" si="288"/>
        <v>3.5089215970874894E-20</v>
      </c>
      <c r="K1806" s="3">
        <f t="shared" si="289"/>
        <v>3.6891405924202021E-20</v>
      </c>
      <c r="L1806" s="79">
        <f t="shared" si="290"/>
        <v>0.10629293235386224</v>
      </c>
    </row>
    <row r="1807" spans="1:12">
      <c r="A1807" s="4">
        <v>33.100000000016799</v>
      </c>
      <c r="B1807" s="4">
        <f t="shared" si="292"/>
        <v>32.780000000016798</v>
      </c>
      <c r="C1807" s="6">
        <f t="shared" si="293"/>
        <v>0.16045451895676383</v>
      </c>
      <c r="E1807" s="4">
        <v>32.780000003346103</v>
      </c>
      <c r="F1807" s="72">
        <f t="shared" si="294"/>
        <v>144.40528635835287</v>
      </c>
      <c r="G1807" s="72">
        <f t="shared" si="295"/>
        <v>42.493808014033178</v>
      </c>
      <c r="H1807" s="73">
        <f t="shared" si="291"/>
        <v>3.5089215966663316E-19</v>
      </c>
      <c r="I1807" s="73">
        <f t="shared" si="287"/>
        <v>3.5089215970802593E-20</v>
      </c>
      <c r="J1807" s="73">
        <f t="shared" si="288"/>
        <v>3.1822924914943851E-20</v>
      </c>
      <c r="K1807" s="3">
        <f t="shared" si="289"/>
        <v>3.3456070442873222E-20</v>
      </c>
      <c r="L1807" s="79">
        <f t="shared" si="290"/>
        <v>0.10629293235386224</v>
      </c>
    </row>
    <row r="1808" spans="1:12">
      <c r="A1808" s="4">
        <v>33.2000000000168</v>
      </c>
      <c r="B1808" s="4">
        <f t="shared" si="292"/>
        <v>32.8800000000168</v>
      </c>
      <c r="C1808" s="6">
        <f t="shared" si="293"/>
        <v>0.1599617225226217</v>
      </c>
      <c r="E1808" s="4">
        <v>32.8800000033579</v>
      </c>
      <c r="F1808" s="72">
        <f t="shared" si="294"/>
        <v>144.84581499276607</v>
      </c>
      <c r="G1808" s="72">
        <f t="shared" si="295"/>
        <v>42.591514920668054</v>
      </c>
      <c r="H1808" s="73">
        <f t="shared" si="291"/>
        <v>3.182292491118988E-19</v>
      </c>
      <c r="I1808" s="73">
        <f t="shared" si="287"/>
        <v>3.1822924915041081E-20</v>
      </c>
      <c r="J1808" s="73">
        <f t="shared" si="288"/>
        <v>2.8862786683618788E-20</v>
      </c>
      <c r="K1808" s="3">
        <f t="shared" si="289"/>
        <v>3.0342855799329934E-20</v>
      </c>
      <c r="L1808" s="79">
        <f t="shared" si="290"/>
        <v>0.10629293235386224</v>
      </c>
    </row>
    <row r="1809" spans="1:12">
      <c r="A1809" s="4">
        <v>33.300000000016901</v>
      </c>
      <c r="B1809" s="4">
        <f t="shared" si="292"/>
        <v>32.980000000016901</v>
      </c>
      <c r="C1809" s="6">
        <f t="shared" si="293"/>
        <v>0.15947194382536908</v>
      </c>
      <c r="E1809" s="4">
        <v>32.980000003370002</v>
      </c>
      <c r="F1809" s="72">
        <f t="shared" si="294"/>
        <v>145.28634362718063</v>
      </c>
      <c r="G1809" s="72">
        <f t="shared" si="295"/>
        <v>42.689148752633749</v>
      </c>
      <c r="H1809" s="73">
        <f t="shared" si="291"/>
        <v>2.8862786680125823E-19</v>
      </c>
      <c r="I1809" s="73">
        <f t="shared" si="287"/>
        <v>2.8862786683530598E-20</v>
      </c>
      <c r="J1809" s="73">
        <f t="shared" si="288"/>
        <v>2.6179903490487398E-20</v>
      </c>
      <c r="K1809" s="3">
        <f t="shared" si="289"/>
        <v>2.7521345087009001E-20</v>
      </c>
      <c r="L1809" s="79">
        <f t="shared" si="290"/>
        <v>0.10629293235386224</v>
      </c>
    </row>
    <row r="1810" spans="1:12">
      <c r="A1810" s="4">
        <v>33.400000000017002</v>
      </c>
      <c r="B1810" s="4">
        <f t="shared" si="292"/>
        <v>33.080000000017002</v>
      </c>
      <c r="C1810" s="6">
        <f t="shared" si="293"/>
        <v>0.15898515523005333</v>
      </c>
      <c r="E1810" s="4">
        <v>33.080000003381798</v>
      </c>
      <c r="F1810" s="72">
        <f t="shared" si="294"/>
        <v>145.72687226159383</v>
      </c>
      <c r="G1810" s="72">
        <f t="shared" si="295"/>
        <v>42.786709785907135</v>
      </c>
      <c r="H1810" s="73">
        <f t="shared" si="291"/>
        <v>2.6179903487399105E-19</v>
      </c>
      <c r="I1810" s="73">
        <f t="shared" si="287"/>
        <v>2.6179903490567388E-20</v>
      </c>
      <c r="J1810" s="73">
        <f t="shared" si="288"/>
        <v>2.3748124653586948E-20</v>
      </c>
      <c r="K1810" s="3">
        <f t="shared" si="289"/>
        <v>2.4964014072077166E-20</v>
      </c>
      <c r="L1810" s="79">
        <f t="shared" si="290"/>
        <v>0.10629293235386224</v>
      </c>
    </row>
    <row r="1811" spans="1:12">
      <c r="A1811" s="4">
        <v>33.500000000017003</v>
      </c>
      <c r="B1811" s="4">
        <f t="shared" si="292"/>
        <v>33.180000000017003</v>
      </c>
      <c r="C1811" s="6">
        <f t="shared" si="293"/>
        <v>0.15850132943811793</v>
      </c>
      <c r="E1811" s="4">
        <v>33.1800000033939</v>
      </c>
      <c r="F1811" s="72">
        <f t="shared" si="294"/>
        <v>146.16740089600836</v>
      </c>
      <c r="G1811" s="72">
        <f t="shared" si="295"/>
        <v>42.884198294593176</v>
      </c>
      <c r="H1811" s="73">
        <f t="shared" si="291"/>
        <v>2.3748124650712959E-19</v>
      </c>
      <c r="I1811" s="73">
        <f t="shared" si="287"/>
        <v>2.3748124653539702E-20</v>
      </c>
      <c r="J1811" s="73">
        <f t="shared" si="288"/>
        <v>2.1543783560361031E-20</v>
      </c>
      <c r="K1811" s="3">
        <f t="shared" si="289"/>
        <v>2.2645954106950366E-20</v>
      </c>
      <c r="L1811" s="79">
        <f t="shared" si="290"/>
        <v>0.10629293235386224</v>
      </c>
    </row>
    <row r="1812" spans="1:12">
      <c r="A1812" s="4">
        <v>33.600000000017097</v>
      </c>
      <c r="B1812" s="4">
        <f t="shared" si="292"/>
        <v>33.280000000017097</v>
      </c>
      <c r="C1812" s="6">
        <f t="shared" si="293"/>
        <v>0.15802043948229819</v>
      </c>
      <c r="E1812" s="4">
        <v>33.280000003405803</v>
      </c>
      <c r="F1812" s="72">
        <f t="shared" si="294"/>
        <v>146.60792953042204</v>
      </c>
      <c r="G1812" s="72">
        <f t="shared" si="295"/>
        <v>42.981614550940989</v>
      </c>
      <c r="H1812" s="73">
        <f t="shared" si="291"/>
        <v>2.1543783557796673E-19</v>
      </c>
      <c r="I1812" s="73">
        <f t="shared" si="287"/>
        <v>2.1543783560359502E-20</v>
      </c>
      <c r="J1812" s="73">
        <f t="shared" si="288"/>
        <v>1.9545460004635537E-20</v>
      </c>
      <c r="K1812" s="3">
        <f t="shared" si="289"/>
        <v>2.054462178249752E-20</v>
      </c>
      <c r="L1812" s="79">
        <f t="shared" si="290"/>
        <v>0.10629293235386224</v>
      </c>
    </row>
    <row r="1813" spans="1:12">
      <c r="A1813" s="4">
        <v>33.700000000017099</v>
      </c>
      <c r="B1813" s="4">
        <f t="shared" si="292"/>
        <v>33.380000000017098</v>
      </c>
      <c r="C1813" s="6">
        <f t="shared" si="293"/>
        <v>0.15754245872161393</v>
      </c>
      <c r="E1813" s="4">
        <v>33.380000003417699</v>
      </c>
      <c r="F1813" s="72">
        <f t="shared" si="294"/>
        <v>147.04845816483567</v>
      </c>
      <c r="G1813" s="72">
        <f t="shared" si="295"/>
        <v>43.078958825363685</v>
      </c>
      <c r="H1813" s="73">
        <f t="shared" si="291"/>
        <v>1.9545460002310428E-19</v>
      </c>
      <c r="I1813" s="73">
        <f t="shared" si="287"/>
        <v>1.9545460004656371E-20</v>
      </c>
      <c r="J1813" s="73">
        <f t="shared" si="288"/>
        <v>1.7733765426621351E-20</v>
      </c>
      <c r="K1813" s="3">
        <f t="shared" si="289"/>
        <v>1.8639612715638861E-20</v>
      </c>
      <c r="L1813" s="79">
        <f t="shared" si="290"/>
        <v>0.10629293235386224</v>
      </c>
    </row>
    <row r="1814" spans="1:12">
      <c r="A1814" s="4">
        <v>33.800000000017199</v>
      </c>
      <c r="B1814" s="4">
        <f t="shared" si="292"/>
        <v>33.480000000017199</v>
      </c>
      <c r="C1814" s="6">
        <f t="shared" si="293"/>
        <v>0.15706736083644599</v>
      </c>
      <c r="E1814" s="4">
        <v>33.480000003429701</v>
      </c>
      <c r="F1814" s="72">
        <f t="shared" si="294"/>
        <v>147.48898679924977</v>
      </c>
      <c r="G1814" s="72">
        <f t="shared" si="295"/>
        <v>43.176231386455441</v>
      </c>
      <c r="H1814" s="73">
        <f t="shared" si="291"/>
        <v>1.7733765424492858E-19</v>
      </c>
      <c r="I1814" s="73">
        <f t="shared" si="287"/>
        <v>1.773376542660245E-20</v>
      </c>
      <c r="J1814" s="73">
        <f t="shared" si="288"/>
        <v>1.6091148834616107E-20</v>
      </c>
      <c r="K1814" s="3">
        <f t="shared" si="289"/>
        <v>1.6912457130609278E-20</v>
      </c>
      <c r="L1814" s="79">
        <f t="shared" si="290"/>
        <v>0.10629293235386224</v>
      </c>
    </row>
    <row r="1815" spans="1:12">
      <c r="A1815" s="4">
        <v>33.9000000000173</v>
      </c>
      <c r="B1815" s="4">
        <f t="shared" si="292"/>
        <v>33.5800000000173</v>
      </c>
      <c r="C1815" s="6">
        <f t="shared" si="293"/>
        <v>0.15659511982370838</v>
      </c>
      <c r="E1815" s="4">
        <v>33.580000003441597</v>
      </c>
      <c r="F1815" s="72">
        <f t="shared" si="294"/>
        <v>147.92951543366343</v>
      </c>
      <c r="G1815" s="72">
        <f t="shared" si="295"/>
        <v>43.273432501008983</v>
      </c>
      <c r="H1815" s="73">
        <f t="shared" si="291"/>
        <v>1.6091148832701918E-19</v>
      </c>
      <c r="I1815" s="73">
        <f t="shared" si="287"/>
        <v>1.6091148834633256E-20</v>
      </c>
      <c r="J1815" s="73">
        <f t="shared" si="288"/>
        <v>1.4601721401367245E-20</v>
      </c>
      <c r="K1815" s="3">
        <f t="shared" si="289"/>
        <v>1.5346435118000249E-20</v>
      </c>
      <c r="L1815" s="79">
        <f t="shared" si="290"/>
        <v>0.10629293235386224</v>
      </c>
    </row>
    <row r="1816" spans="1:12">
      <c r="A1816" s="4">
        <v>34.000000000017302</v>
      </c>
      <c r="B1816" s="4">
        <f t="shared" si="292"/>
        <v>33.680000000017301</v>
      </c>
      <c r="C1816" s="6">
        <f t="shared" si="293"/>
        <v>0.15612570999210276</v>
      </c>
      <c r="E1816" s="4">
        <v>33.6800000034536</v>
      </c>
      <c r="F1816" s="72">
        <f t="shared" si="294"/>
        <v>148.37004406807753</v>
      </c>
      <c r="G1816" s="72">
        <f t="shared" si="295"/>
        <v>43.370562434033566</v>
      </c>
      <c r="H1816" s="73">
        <f t="shared" si="291"/>
        <v>1.4601721399614676E-19</v>
      </c>
      <c r="I1816" s="73">
        <f t="shared" si="287"/>
        <v>-4.9178597678945083E-18</v>
      </c>
      <c r="J1816" s="73">
        <f t="shared" si="288"/>
        <v>0</v>
      </c>
      <c r="K1816" s="3">
        <f t="shared" si="289"/>
        <v>-2.4589298839472542E-18</v>
      </c>
      <c r="L1816" s="79">
        <f t="shared" si="290"/>
        <v>0.10629293235386224</v>
      </c>
    </row>
    <row r="1817" spans="1:12">
      <c r="A1817" s="4"/>
      <c r="B1817" s="4"/>
      <c r="E1817" s="4"/>
      <c r="F1817" s="72"/>
      <c r="G1817" s="72"/>
      <c r="H1817" s="73"/>
      <c r="I1817" s="73"/>
      <c r="J1817" s="73"/>
      <c r="K1817" s="3"/>
      <c r="L1817" s="79"/>
    </row>
    <row r="1818" spans="1:12">
      <c r="A1818" s="4"/>
      <c r="B1818" s="4"/>
      <c r="E1818" s="4"/>
      <c r="F1818" s="72"/>
      <c r="G1818" s="72"/>
      <c r="H1818" s="73"/>
      <c r="I1818" s="73"/>
      <c r="J1818" s="73"/>
      <c r="K1818" s="3"/>
      <c r="L1818" s="79"/>
    </row>
    <row r="1819" spans="1:12">
      <c r="A1819" s="4"/>
      <c r="B1819" s="4"/>
      <c r="E1819" s="4"/>
      <c r="F1819" s="72"/>
      <c r="G1819" s="72"/>
      <c r="H1819" s="73"/>
      <c r="I1819" s="73"/>
      <c r="J1819" s="73"/>
      <c r="K1819" s="3"/>
      <c r="L1819" s="79"/>
    </row>
    <row r="1820" spans="1:12">
      <c r="A1820" s="4"/>
      <c r="B1820" s="4"/>
      <c r="E1820" s="4"/>
      <c r="F1820" s="72"/>
      <c r="G1820" s="72"/>
      <c r="H1820" s="73"/>
      <c r="I1820" s="73"/>
      <c r="J1820" s="73"/>
      <c r="K1820" s="3"/>
      <c r="L1820" s="79"/>
    </row>
    <row r="1821" spans="1:12">
      <c r="A1821" s="4"/>
      <c r="B1821" s="4"/>
      <c r="E1821" s="4"/>
      <c r="F1821" s="72"/>
      <c r="G1821" s="72"/>
      <c r="H1821" s="73"/>
      <c r="I1821" s="73"/>
      <c r="J1821" s="73"/>
      <c r="K1821" s="3"/>
      <c r="L1821" s="79"/>
    </row>
    <row r="1822" spans="1:12">
      <c r="A1822" s="4"/>
      <c r="B1822" s="4"/>
      <c r="E1822" s="4"/>
      <c r="F1822" s="72"/>
      <c r="G1822" s="72"/>
      <c r="H1822" s="73"/>
      <c r="I1822" s="73"/>
      <c r="J1822" s="73"/>
      <c r="K1822" s="3"/>
      <c r="L1822" s="79"/>
    </row>
    <row r="1823" spans="1:12">
      <c r="A1823" s="4"/>
      <c r="B1823" s="4"/>
      <c r="E1823" s="4"/>
      <c r="F1823" s="72"/>
      <c r="G1823" s="72"/>
      <c r="H1823" s="73"/>
      <c r="I1823" s="73"/>
      <c r="J1823" s="73"/>
      <c r="K1823" s="3"/>
      <c r="L1823" s="79"/>
    </row>
    <row r="1824" spans="1:12">
      <c r="A1824" s="4"/>
      <c r="B1824" s="4"/>
      <c r="E1824" s="4"/>
      <c r="F1824" s="72"/>
      <c r="G1824" s="72"/>
      <c r="H1824" s="73"/>
      <c r="I1824" s="73"/>
      <c r="J1824" s="73"/>
      <c r="K1824" s="3"/>
      <c r="L1824" s="79"/>
    </row>
    <row r="1825" spans="1:12">
      <c r="A1825" s="4"/>
      <c r="B1825" s="4"/>
      <c r="E1825" s="4"/>
      <c r="F1825" s="72"/>
      <c r="G1825" s="72"/>
      <c r="H1825" s="73"/>
      <c r="I1825" s="73"/>
      <c r="J1825" s="73"/>
      <c r="K1825" s="3"/>
      <c r="L1825" s="79"/>
    </row>
    <row r="1826" spans="1:12">
      <c r="A1826" s="4"/>
      <c r="B1826" s="4"/>
      <c r="E1826" s="4"/>
      <c r="F1826" s="72"/>
      <c r="G1826" s="72"/>
      <c r="H1826" s="73"/>
      <c r="I1826" s="73"/>
      <c r="J1826" s="73"/>
      <c r="K1826" s="3"/>
      <c r="L1826" s="79"/>
    </row>
    <row r="1827" spans="1:12">
      <c r="A1827" s="4"/>
      <c r="B1827" s="4"/>
      <c r="E1827" s="4"/>
      <c r="F1827" s="72"/>
      <c r="G1827" s="72"/>
      <c r="H1827" s="73"/>
      <c r="I1827" s="73"/>
      <c r="J1827" s="73"/>
      <c r="K1827" s="3"/>
      <c r="L1827" s="79"/>
    </row>
    <row r="1828" spans="1:12">
      <c r="A1828" s="4"/>
      <c r="B1828" s="4"/>
      <c r="E1828" s="4"/>
      <c r="F1828" s="72"/>
      <c r="G1828" s="72"/>
      <c r="H1828" s="73"/>
      <c r="I1828" s="73"/>
      <c r="J1828" s="73"/>
      <c r="K1828" s="3"/>
      <c r="L1828" s="79"/>
    </row>
    <row r="1829" spans="1:12">
      <c r="A1829" s="4"/>
      <c r="B1829" s="4"/>
      <c r="E1829" s="4"/>
      <c r="F1829" s="72"/>
      <c r="G1829" s="72"/>
      <c r="H1829" s="73"/>
      <c r="I1829" s="73"/>
      <c r="J1829" s="73"/>
      <c r="K1829" s="3"/>
      <c r="L1829" s="79"/>
    </row>
    <row r="1830" spans="1:12">
      <c r="A1830" s="4"/>
      <c r="B1830" s="4"/>
      <c r="E1830" s="4"/>
      <c r="F1830" s="72"/>
      <c r="G1830" s="72"/>
      <c r="H1830" s="73"/>
      <c r="I1830" s="73"/>
      <c r="J1830" s="73"/>
      <c r="K1830" s="3"/>
      <c r="L1830" s="79"/>
    </row>
    <row r="1831" spans="1:12">
      <c r="A1831" s="4"/>
      <c r="B1831" s="4"/>
      <c r="E1831" s="4"/>
      <c r="F1831" s="72"/>
      <c r="G1831" s="72"/>
      <c r="H1831" s="73"/>
      <c r="I1831" s="73"/>
      <c r="J1831" s="73"/>
      <c r="K1831" s="3"/>
      <c r="L1831" s="79"/>
    </row>
    <row r="1832" spans="1:12">
      <c r="A1832" s="4"/>
      <c r="B1832" s="4"/>
      <c r="E1832" s="4"/>
      <c r="F1832" s="72"/>
      <c r="G1832" s="72"/>
      <c r="H1832" s="73"/>
      <c r="I1832" s="73"/>
      <c r="J1832" s="73"/>
      <c r="K1832" s="3"/>
      <c r="L1832" s="79"/>
    </row>
    <row r="1833" spans="1:12">
      <c r="A1833" s="4"/>
      <c r="B1833" s="4"/>
      <c r="E1833" s="4"/>
      <c r="F1833" s="72"/>
      <c r="G1833" s="72"/>
      <c r="H1833" s="73"/>
      <c r="I1833" s="73"/>
      <c r="J1833" s="73"/>
      <c r="K1833" s="3"/>
      <c r="L1833" s="79"/>
    </row>
    <row r="1834" spans="1:12">
      <c r="A1834" s="4"/>
      <c r="B1834" s="4"/>
      <c r="E1834" s="4"/>
      <c r="F1834" s="72"/>
      <c r="G1834" s="72"/>
      <c r="H1834" s="73"/>
      <c r="I1834" s="73"/>
      <c r="J1834" s="73"/>
      <c r="K1834" s="3"/>
      <c r="L1834" s="79"/>
    </row>
    <row r="1835" spans="1:12">
      <c r="A1835" s="4"/>
      <c r="B1835" s="4"/>
      <c r="E1835" s="4"/>
      <c r="F1835" s="72"/>
      <c r="G1835" s="72"/>
      <c r="H1835" s="73"/>
      <c r="I1835" s="73"/>
      <c r="J1835" s="73"/>
      <c r="K1835" s="3"/>
      <c r="L1835" s="79"/>
    </row>
    <row r="1836" spans="1:12">
      <c r="E1836" s="4"/>
      <c r="F1836" s="72"/>
      <c r="G1836" s="72"/>
      <c r="H1836" s="73"/>
      <c r="I1836" s="73"/>
      <c r="J1836" s="73"/>
      <c r="K1836" s="3"/>
      <c r="L1836" s="79"/>
    </row>
    <row r="1837" spans="1:12">
      <c r="E1837" s="4"/>
      <c r="F1837" s="72"/>
      <c r="G1837" s="72"/>
      <c r="H1837" s="73"/>
      <c r="I1837" s="73"/>
      <c r="J1837" s="73"/>
      <c r="K1837" s="3"/>
      <c r="L1837" s="79"/>
    </row>
    <row r="1838" spans="1:12">
      <c r="E1838" s="4"/>
      <c r="F1838" s="72"/>
      <c r="G1838" s="72"/>
      <c r="H1838" s="73"/>
      <c r="I1838" s="73"/>
      <c r="J1838" s="73"/>
      <c r="K1838" s="3"/>
      <c r="L1838" s="79"/>
    </row>
    <row r="1839" spans="1:12">
      <c r="E1839" s="4"/>
      <c r="F1839" s="72"/>
      <c r="G1839" s="72"/>
      <c r="H1839" s="73"/>
      <c r="I1839" s="73"/>
      <c r="J1839" s="73"/>
      <c r="K1839" s="3"/>
      <c r="L1839" s="79"/>
    </row>
    <row r="1840" spans="1:12">
      <c r="E1840" s="4"/>
      <c r="F1840" s="72"/>
      <c r="G1840" s="72"/>
      <c r="H1840" s="73"/>
      <c r="I1840" s="73"/>
      <c r="J1840" s="73"/>
      <c r="K1840" s="3"/>
      <c r="L1840" s="79"/>
    </row>
    <row r="1841" spans="5:12">
      <c r="E1841" s="4"/>
      <c r="F1841" s="72"/>
      <c r="G1841" s="72"/>
      <c r="H1841" s="73"/>
      <c r="I1841" s="73"/>
      <c r="J1841" s="73"/>
      <c r="K1841" s="3"/>
      <c r="L1841" s="79"/>
    </row>
    <row r="1842" spans="5:12">
      <c r="E1842" s="4"/>
      <c r="F1842" s="72"/>
      <c r="G1842" s="72"/>
      <c r="H1842" s="73"/>
      <c r="I1842" s="73"/>
      <c r="J1842" s="73"/>
      <c r="K1842" s="3"/>
      <c r="L1842" s="79"/>
    </row>
    <row r="1843" spans="5:12">
      <c r="E1843" s="4"/>
      <c r="F1843" s="72"/>
      <c r="G1843" s="72"/>
      <c r="H1843" s="73"/>
      <c r="I1843" s="73"/>
      <c r="J1843" s="73"/>
      <c r="K1843" s="3"/>
      <c r="L1843" s="79"/>
    </row>
    <row r="1844" spans="5:12">
      <c r="E1844" s="4"/>
      <c r="F1844" s="72"/>
      <c r="G1844" s="72"/>
      <c r="H1844" s="73"/>
      <c r="I1844" s="73"/>
      <c r="J1844" s="73"/>
      <c r="K1844" s="3"/>
      <c r="L1844" s="79"/>
    </row>
    <row r="1845" spans="5:12">
      <c r="E1845" s="4"/>
      <c r="F1845" s="72"/>
      <c r="G1845" s="72"/>
      <c r="H1845" s="73"/>
      <c r="I1845" s="73"/>
      <c r="J1845" s="73"/>
      <c r="K1845" s="3"/>
      <c r="L1845" s="79"/>
    </row>
    <row r="1846" spans="5:12">
      <c r="E1846" s="4"/>
      <c r="F1846" s="72"/>
      <c r="G1846" s="72"/>
      <c r="H1846" s="73"/>
      <c r="I1846" s="73"/>
      <c r="J1846" s="73"/>
      <c r="K1846" s="3"/>
      <c r="L1846" s="79"/>
    </row>
    <row r="1847" spans="5:12">
      <c r="E1847" s="4"/>
      <c r="F1847" s="72"/>
      <c r="G1847" s="72"/>
      <c r="H1847" s="73"/>
      <c r="I1847" s="73"/>
      <c r="J1847" s="73"/>
      <c r="K1847" s="3"/>
      <c r="L1847" s="79"/>
    </row>
    <row r="1848" spans="5:12">
      <c r="E1848" s="4"/>
      <c r="F1848" s="72"/>
      <c r="G1848" s="72"/>
      <c r="H1848" s="73"/>
      <c r="I1848" s="73"/>
      <c r="J1848" s="73"/>
      <c r="K1848" s="3"/>
      <c r="L1848" s="79"/>
    </row>
    <row r="1849" spans="5:12">
      <c r="E1849" s="4"/>
      <c r="F1849" s="72"/>
      <c r="G1849" s="72"/>
      <c r="H1849" s="73"/>
      <c r="I1849" s="73"/>
      <c r="J1849" s="73"/>
      <c r="K1849" s="3"/>
      <c r="L1849" s="79"/>
    </row>
    <row r="1850" spans="5:12">
      <c r="E1850" s="4"/>
      <c r="F1850" s="72"/>
      <c r="G1850" s="72"/>
      <c r="H1850" s="73"/>
      <c r="I1850" s="73"/>
      <c r="J1850" s="73"/>
      <c r="K1850" s="3"/>
      <c r="L1850" s="79"/>
    </row>
    <row r="1851" spans="5:12">
      <c r="E1851" s="4"/>
      <c r="F1851" s="72"/>
      <c r="G1851" s="72"/>
      <c r="H1851" s="73"/>
      <c r="I1851" s="73"/>
      <c r="J1851" s="73"/>
      <c r="K1851" s="3"/>
      <c r="L1851" s="79"/>
    </row>
    <row r="1852" spans="5:12">
      <c r="E1852" s="4"/>
      <c r="F1852" s="72"/>
      <c r="G1852" s="72"/>
      <c r="H1852" s="73"/>
      <c r="I1852" s="73"/>
      <c r="J1852" s="73"/>
      <c r="K1852" s="3"/>
      <c r="L1852" s="79"/>
    </row>
    <row r="1853" spans="5:12">
      <c r="E1853" s="4"/>
      <c r="F1853" s="72"/>
      <c r="G1853" s="72"/>
      <c r="H1853" s="73"/>
      <c r="I1853" s="73"/>
      <c r="J1853" s="73"/>
      <c r="K1853" s="3"/>
      <c r="L1853" s="79"/>
    </row>
    <row r="1854" spans="5:12">
      <c r="E1854" s="4"/>
      <c r="F1854" s="72"/>
      <c r="G1854" s="72"/>
      <c r="H1854" s="73"/>
      <c r="I1854" s="73"/>
      <c r="J1854" s="73"/>
      <c r="K1854" s="3"/>
      <c r="L1854" s="79"/>
    </row>
    <row r="1855" spans="5:12">
      <c r="E1855" s="4"/>
      <c r="F1855" s="72"/>
      <c r="G1855" s="72"/>
      <c r="H1855" s="73"/>
      <c r="I1855" s="73"/>
      <c r="J1855" s="73"/>
      <c r="K1855" s="3"/>
      <c r="L1855" s="79"/>
    </row>
    <row r="1856" spans="5:12">
      <c r="E1856" s="4"/>
      <c r="F1856" s="72"/>
      <c r="G1856" s="72"/>
      <c r="H1856" s="73"/>
      <c r="I1856" s="73"/>
      <c r="J1856" s="73"/>
      <c r="K1856" s="3"/>
      <c r="L1856" s="79"/>
    </row>
    <row r="1857" spans="5:12">
      <c r="E1857" s="4"/>
      <c r="F1857" s="72"/>
      <c r="G1857" s="72"/>
      <c r="H1857" s="73"/>
      <c r="I1857" s="73"/>
      <c r="J1857" s="73"/>
      <c r="K1857" s="3"/>
      <c r="L1857" s="79"/>
    </row>
    <row r="1858" spans="5:12">
      <c r="E1858" s="4"/>
      <c r="F1858" s="72"/>
      <c r="G1858" s="72"/>
      <c r="H1858" s="73"/>
      <c r="I1858" s="73"/>
      <c r="J1858" s="73"/>
      <c r="K1858" s="3"/>
      <c r="L1858" s="79"/>
    </row>
    <row r="1859" spans="5:12">
      <c r="E1859" s="4"/>
      <c r="F1859" s="72"/>
      <c r="G1859" s="72"/>
      <c r="H1859" s="73"/>
      <c r="I1859" s="73"/>
      <c r="J1859" s="73"/>
      <c r="K1859" s="3"/>
      <c r="L1859" s="79"/>
    </row>
    <row r="1860" spans="5:12">
      <c r="E1860" s="4"/>
      <c r="F1860" s="72"/>
      <c r="G1860" s="72"/>
      <c r="H1860" s="73"/>
      <c r="I1860" s="73"/>
      <c r="J1860" s="73"/>
      <c r="K1860" s="3"/>
      <c r="L1860" s="79"/>
    </row>
    <row r="1861" spans="5:12">
      <c r="E1861" s="4"/>
      <c r="F1861" s="72"/>
      <c r="G1861" s="72"/>
      <c r="H1861" s="73"/>
      <c r="I1861" s="73"/>
      <c r="J1861" s="73"/>
      <c r="K1861" s="3"/>
      <c r="L1861" s="79"/>
    </row>
    <row r="1862" spans="5:12">
      <c r="E1862" s="4"/>
      <c r="F1862" s="72"/>
      <c r="G1862" s="72"/>
      <c r="H1862" s="73"/>
      <c r="I1862" s="73"/>
      <c r="J1862" s="73"/>
      <c r="K1862" s="3"/>
      <c r="L1862" s="79"/>
    </row>
    <row r="1863" spans="5:12">
      <c r="E1863" s="4"/>
      <c r="F1863" s="72"/>
      <c r="G1863" s="72"/>
      <c r="H1863" s="73"/>
      <c r="I1863" s="73"/>
      <c r="J1863" s="73"/>
      <c r="K1863" s="3"/>
      <c r="L1863" s="79"/>
    </row>
    <row r="1864" spans="5:12">
      <c r="E1864" s="4"/>
      <c r="F1864" s="72"/>
      <c r="G1864" s="72"/>
      <c r="H1864" s="73"/>
      <c r="I1864" s="73"/>
      <c r="J1864" s="73"/>
      <c r="K1864" s="3"/>
      <c r="L1864" s="79"/>
    </row>
    <row r="1865" spans="5:12">
      <c r="E1865" s="4"/>
      <c r="F1865" s="72"/>
      <c r="G1865" s="72"/>
      <c r="H1865" s="73"/>
      <c r="I1865" s="73"/>
      <c r="J1865" s="73"/>
      <c r="K1865" s="3"/>
      <c r="L1865" s="79"/>
    </row>
    <row r="1866" spans="5:12">
      <c r="E1866" s="4"/>
      <c r="F1866" s="72"/>
      <c r="G1866" s="72"/>
      <c r="H1866" s="73"/>
      <c r="I1866" s="73"/>
      <c r="J1866" s="73"/>
      <c r="K1866" s="3"/>
      <c r="L1866" s="79"/>
    </row>
    <row r="1867" spans="5:12">
      <c r="E1867" s="4"/>
      <c r="F1867" s="72"/>
      <c r="G1867" s="72"/>
      <c r="H1867" s="73"/>
      <c r="I1867" s="73"/>
      <c r="J1867" s="73"/>
      <c r="K1867" s="3"/>
      <c r="L1867" s="79"/>
    </row>
    <row r="1868" spans="5:12">
      <c r="E1868" s="4"/>
      <c r="F1868" s="72"/>
      <c r="G1868" s="72"/>
      <c r="H1868" s="73"/>
      <c r="I1868" s="73"/>
      <c r="J1868" s="73"/>
      <c r="K1868" s="3"/>
      <c r="L1868" s="79"/>
    </row>
    <row r="1869" spans="5:12">
      <c r="E1869" s="4"/>
      <c r="F1869" s="72"/>
      <c r="G1869" s="72"/>
      <c r="H1869" s="73"/>
      <c r="I1869" s="73"/>
      <c r="J1869" s="73"/>
      <c r="K1869" s="3"/>
      <c r="L1869" s="79"/>
    </row>
    <row r="1870" spans="5:12">
      <c r="E1870" s="4"/>
      <c r="F1870" s="72"/>
      <c r="G1870" s="72"/>
      <c r="H1870" s="73"/>
      <c r="I1870" s="73"/>
      <c r="J1870" s="73"/>
      <c r="K1870" s="3"/>
      <c r="L1870" s="79"/>
    </row>
    <row r="1871" spans="5:12">
      <c r="E1871" s="4"/>
      <c r="F1871" s="72"/>
      <c r="G1871" s="72"/>
      <c r="H1871" s="73"/>
      <c r="I1871" s="73"/>
      <c r="J1871" s="73"/>
      <c r="K1871" s="3"/>
      <c r="L1871" s="79"/>
    </row>
    <row r="1872" spans="5:12">
      <c r="E1872" s="4"/>
      <c r="F1872" s="72"/>
      <c r="G1872" s="72"/>
      <c r="H1872" s="73"/>
      <c r="I1872" s="73"/>
      <c r="J1872" s="73"/>
      <c r="K1872" s="3"/>
      <c r="L1872" s="79"/>
    </row>
    <row r="1873" spans="5:12">
      <c r="E1873" s="4"/>
      <c r="F1873" s="72"/>
      <c r="G1873" s="72"/>
      <c r="H1873" s="73"/>
      <c r="I1873" s="73"/>
      <c r="J1873" s="73"/>
      <c r="K1873" s="3"/>
      <c r="L1873" s="79"/>
    </row>
    <row r="1874" spans="5:12">
      <c r="E1874" s="4"/>
      <c r="F1874" s="72"/>
      <c r="G1874" s="72"/>
      <c r="H1874" s="73"/>
      <c r="I1874" s="73"/>
      <c r="J1874" s="73"/>
      <c r="K1874" s="3"/>
      <c r="L1874" s="79"/>
    </row>
    <row r="1875" spans="5:12">
      <c r="E1875" s="4"/>
      <c r="F1875" s="72"/>
      <c r="G1875" s="72"/>
      <c r="H1875" s="73"/>
      <c r="I1875" s="73"/>
      <c r="J1875" s="73"/>
      <c r="K1875" s="3"/>
      <c r="L1875" s="79"/>
    </row>
    <row r="1876" spans="5:12">
      <c r="E1876" s="4"/>
      <c r="F1876" s="72"/>
      <c r="G1876" s="72"/>
      <c r="H1876" s="73"/>
      <c r="I1876" s="73"/>
      <c r="J1876" s="73"/>
      <c r="K1876" s="3"/>
      <c r="L1876" s="79"/>
    </row>
    <row r="1877" spans="5:12">
      <c r="E1877" s="4"/>
      <c r="F1877" s="72"/>
      <c r="G1877" s="72"/>
      <c r="H1877" s="73"/>
      <c r="I1877" s="73"/>
      <c r="J1877" s="73"/>
      <c r="K1877" s="3"/>
      <c r="L1877" s="79"/>
    </row>
    <row r="1878" spans="5:12">
      <c r="E1878" s="4"/>
      <c r="F1878" s="72"/>
      <c r="G1878" s="72"/>
      <c r="H1878" s="73"/>
      <c r="I1878" s="73"/>
      <c r="J1878" s="73"/>
      <c r="K1878" s="3"/>
      <c r="L1878" s="79"/>
    </row>
    <row r="1879" spans="5:12">
      <c r="E1879" s="4"/>
      <c r="F1879" s="72"/>
      <c r="G1879" s="72"/>
      <c r="H1879" s="73"/>
      <c r="I1879" s="73"/>
      <c r="J1879" s="73"/>
      <c r="K1879" s="3"/>
      <c r="L1879" s="79"/>
    </row>
    <row r="1880" spans="5:12">
      <c r="E1880" s="4"/>
      <c r="F1880" s="72"/>
      <c r="G1880" s="72"/>
      <c r="H1880" s="73"/>
      <c r="I1880" s="73"/>
      <c r="J1880" s="73"/>
      <c r="K1880" s="3"/>
      <c r="L1880" s="79"/>
    </row>
    <row r="1881" spans="5:12">
      <c r="E1881" s="4"/>
      <c r="F1881" s="72"/>
      <c r="G1881" s="72"/>
      <c r="H1881" s="73"/>
      <c r="I1881" s="73"/>
      <c r="J1881" s="73"/>
      <c r="K1881" s="3"/>
      <c r="L1881" s="79"/>
    </row>
    <row r="1882" spans="5:12">
      <c r="E1882" s="4"/>
      <c r="F1882" s="72"/>
      <c r="G1882" s="72"/>
      <c r="H1882" s="73"/>
      <c r="I1882" s="73"/>
      <c r="J1882" s="73"/>
      <c r="K1882" s="3"/>
      <c r="L1882" s="79"/>
    </row>
    <row r="1883" spans="5:12">
      <c r="E1883" s="4"/>
      <c r="F1883" s="72"/>
      <c r="G1883" s="72"/>
      <c r="H1883" s="73"/>
      <c r="I1883" s="73"/>
      <c r="J1883" s="73"/>
      <c r="K1883" s="3"/>
      <c r="L1883" s="79"/>
    </row>
    <row r="1884" spans="5:12">
      <c r="E1884" s="4"/>
      <c r="F1884" s="72"/>
      <c r="G1884" s="72"/>
      <c r="H1884" s="73"/>
      <c r="I1884" s="73"/>
      <c r="J1884" s="73"/>
      <c r="K1884" s="3"/>
      <c r="L1884" s="79"/>
    </row>
    <row r="1885" spans="5:12">
      <c r="E1885" s="4"/>
      <c r="F1885" s="72"/>
      <c r="G1885" s="72"/>
      <c r="H1885" s="73"/>
      <c r="I1885" s="73"/>
      <c r="J1885" s="73"/>
      <c r="K1885" s="3"/>
      <c r="L1885" s="79"/>
    </row>
    <row r="1886" spans="5:12">
      <c r="E1886" s="4"/>
      <c r="F1886" s="72"/>
      <c r="G1886" s="72"/>
      <c r="H1886" s="73"/>
      <c r="I1886" s="73"/>
      <c r="J1886" s="73"/>
      <c r="K1886" s="3"/>
      <c r="L1886" s="79"/>
    </row>
    <row r="1887" spans="5:12">
      <c r="E1887" s="4"/>
      <c r="F1887" s="72"/>
      <c r="G1887" s="72"/>
      <c r="H1887" s="73"/>
      <c r="I1887" s="73"/>
      <c r="J1887" s="73"/>
      <c r="K1887" s="3"/>
      <c r="L1887" s="79"/>
    </row>
    <row r="1888" spans="5:12">
      <c r="E1888" s="4"/>
      <c r="F1888" s="72"/>
      <c r="G1888" s="72"/>
      <c r="H1888" s="73"/>
      <c r="I1888" s="73"/>
      <c r="J1888" s="73"/>
      <c r="K1888" s="3"/>
      <c r="L1888" s="79"/>
    </row>
    <row r="1889" spans="5:12">
      <c r="E1889" s="4"/>
      <c r="F1889" s="72"/>
      <c r="G1889" s="72"/>
      <c r="H1889" s="73"/>
      <c r="I1889" s="73"/>
      <c r="J1889" s="73"/>
      <c r="K1889" s="3"/>
      <c r="L1889" s="79"/>
    </row>
    <row r="1890" spans="5:12">
      <c r="E1890" s="4"/>
      <c r="F1890" s="72"/>
      <c r="G1890" s="72"/>
      <c r="H1890" s="73"/>
      <c r="I1890" s="73"/>
      <c r="J1890" s="73"/>
      <c r="K1890" s="3"/>
      <c r="L1890" s="79"/>
    </row>
    <row r="1891" spans="5:12">
      <c r="E1891" s="4"/>
      <c r="F1891" s="72"/>
      <c r="G1891" s="72"/>
      <c r="H1891" s="73"/>
      <c r="I1891" s="73"/>
      <c r="J1891" s="73"/>
      <c r="K1891" s="3"/>
      <c r="L1891" s="79"/>
    </row>
    <row r="1892" spans="5:12">
      <c r="E1892" s="4"/>
      <c r="F1892" s="72"/>
      <c r="G1892" s="72"/>
      <c r="H1892" s="73"/>
      <c r="I1892" s="73"/>
      <c r="J1892" s="73"/>
      <c r="K1892" s="3"/>
      <c r="L1892" s="79"/>
    </row>
    <row r="1893" spans="5:12">
      <c r="E1893" s="4"/>
      <c r="F1893" s="72"/>
      <c r="G1893" s="72"/>
      <c r="H1893" s="73"/>
      <c r="I1893" s="73"/>
      <c r="J1893" s="73"/>
      <c r="K1893" s="3"/>
      <c r="L1893" s="79"/>
    </row>
    <row r="1894" spans="5:12">
      <c r="E1894" s="4"/>
      <c r="F1894" s="72"/>
      <c r="G1894" s="72"/>
      <c r="H1894" s="73"/>
      <c r="I1894" s="73"/>
      <c r="J1894" s="73"/>
      <c r="K1894" s="3"/>
      <c r="L1894" s="79"/>
    </row>
    <row r="1895" spans="5:12">
      <c r="E1895" s="4"/>
      <c r="F1895" s="72"/>
      <c r="G1895" s="72"/>
      <c r="H1895" s="73"/>
      <c r="I1895" s="73"/>
      <c r="J1895" s="73"/>
      <c r="K1895" s="3"/>
      <c r="L1895" s="79"/>
    </row>
    <row r="1896" spans="5:12">
      <c r="E1896" s="4"/>
      <c r="F1896" s="72"/>
      <c r="G1896" s="72"/>
      <c r="H1896" s="73"/>
      <c r="I1896" s="73"/>
      <c r="J1896" s="73"/>
      <c r="K1896" s="3"/>
      <c r="L1896" s="79"/>
    </row>
    <row r="1897" spans="5:12">
      <c r="E1897" s="4"/>
      <c r="F1897" s="72"/>
      <c r="G1897" s="72"/>
      <c r="H1897" s="73"/>
      <c r="I1897" s="73"/>
      <c r="J1897" s="73"/>
      <c r="K1897" s="3"/>
      <c r="L1897" s="79"/>
    </row>
    <row r="1898" spans="5:12">
      <c r="E1898" s="4"/>
      <c r="F1898" s="72"/>
      <c r="G1898" s="72"/>
      <c r="H1898" s="73"/>
      <c r="I1898" s="73"/>
      <c r="J1898" s="73"/>
      <c r="K1898" s="3"/>
      <c r="L1898" s="79"/>
    </row>
    <row r="1899" spans="5:12">
      <c r="E1899" s="4"/>
      <c r="F1899" s="72"/>
      <c r="G1899" s="72"/>
      <c r="H1899" s="73"/>
      <c r="I1899" s="73"/>
      <c r="J1899" s="73"/>
      <c r="K1899" s="3"/>
      <c r="L1899" s="79"/>
    </row>
    <row r="1900" spans="5:12">
      <c r="E1900" s="4"/>
      <c r="F1900" s="72"/>
      <c r="G1900" s="72"/>
      <c r="H1900" s="73"/>
      <c r="I1900" s="73"/>
      <c r="J1900" s="73"/>
      <c r="K1900" s="3"/>
      <c r="L1900" s="79"/>
    </row>
    <row r="1901" spans="5:12">
      <c r="E1901" s="4"/>
      <c r="F1901" s="72"/>
      <c r="G1901" s="72"/>
      <c r="H1901" s="73"/>
      <c r="I1901" s="73"/>
      <c r="J1901" s="73"/>
      <c r="K1901" s="3"/>
      <c r="L1901" s="79"/>
    </row>
    <row r="1902" spans="5:12">
      <c r="E1902" s="4"/>
      <c r="F1902" s="72"/>
      <c r="G1902" s="72"/>
      <c r="H1902" s="73"/>
      <c r="I1902" s="73"/>
      <c r="J1902" s="73"/>
      <c r="K1902" s="3"/>
      <c r="L1902" s="79"/>
    </row>
    <row r="1903" spans="5:12">
      <c r="E1903" s="4"/>
      <c r="F1903" s="72"/>
      <c r="G1903" s="72"/>
      <c r="H1903" s="73"/>
      <c r="I1903" s="73"/>
      <c r="J1903" s="73"/>
      <c r="K1903" s="3"/>
      <c r="L1903" s="79"/>
    </row>
    <row r="1904" spans="5:12">
      <c r="E1904" s="4"/>
      <c r="F1904" s="72"/>
      <c r="G1904" s="72"/>
      <c r="H1904" s="73"/>
      <c r="I1904" s="73"/>
      <c r="J1904" s="73"/>
      <c r="K1904" s="3"/>
      <c r="L1904" s="79"/>
    </row>
    <row r="1905" spans="5:12">
      <c r="E1905" s="4"/>
      <c r="F1905" s="72"/>
      <c r="G1905" s="72"/>
      <c r="H1905" s="73"/>
      <c r="I1905" s="73"/>
      <c r="J1905" s="73"/>
      <c r="K1905" s="3"/>
      <c r="L1905" s="79"/>
    </row>
    <row r="1906" spans="5:12">
      <c r="E1906" s="4"/>
      <c r="F1906" s="72"/>
      <c r="G1906" s="72"/>
      <c r="H1906" s="73"/>
      <c r="I1906" s="73"/>
      <c r="J1906" s="73"/>
      <c r="K1906" s="3"/>
      <c r="L1906" s="79"/>
    </row>
    <row r="1907" spans="5:12">
      <c r="E1907" s="4"/>
      <c r="F1907" s="72"/>
      <c r="G1907" s="72"/>
      <c r="H1907" s="73"/>
      <c r="I1907" s="73"/>
      <c r="J1907" s="73"/>
      <c r="K1907" s="3"/>
      <c r="L1907" s="79"/>
    </row>
    <row r="1908" spans="5:12">
      <c r="E1908" s="4"/>
      <c r="F1908" s="72"/>
      <c r="G1908" s="72"/>
      <c r="H1908" s="73"/>
      <c r="I1908" s="73"/>
      <c r="J1908" s="73"/>
      <c r="K1908" s="3"/>
      <c r="L1908" s="79"/>
    </row>
    <row r="1909" spans="5:12">
      <c r="E1909" s="4"/>
      <c r="F1909" s="72"/>
      <c r="G1909" s="72"/>
      <c r="H1909" s="73"/>
      <c r="I1909" s="73"/>
      <c r="J1909" s="73"/>
      <c r="K1909" s="3"/>
      <c r="L1909" s="79"/>
    </row>
    <row r="1910" spans="5:12">
      <c r="E1910" s="4"/>
      <c r="F1910" s="72"/>
      <c r="G1910" s="72"/>
      <c r="H1910" s="73"/>
      <c r="I1910" s="73"/>
      <c r="J1910" s="73"/>
      <c r="K1910" s="3"/>
      <c r="L1910" s="79"/>
    </row>
    <row r="1911" spans="5:12">
      <c r="E1911" s="4"/>
      <c r="F1911" s="72"/>
      <c r="G1911" s="72"/>
      <c r="H1911" s="73"/>
      <c r="I1911" s="73"/>
      <c r="J1911" s="73"/>
      <c r="K1911" s="3"/>
      <c r="L1911" s="79"/>
    </row>
    <row r="1912" spans="5:12">
      <c r="E1912" s="4"/>
      <c r="F1912" s="72"/>
      <c r="G1912" s="72"/>
      <c r="H1912" s="73"/>
      <c r="I1912" s="73"/>
      <c r="J1912" s="73"/>
      <c r="K1912" s="3"/>
      <c r="L1912" s="79"/>
    </row>
    <row r="1913" spans="5:12">
      <c r="E1913" s="4"/>
      <c r="F1913" s="72"/>
      <c r="G1913" s="72"/>
      <c r="H1913" s="73"/>
      <c r="I1913" s="73"/>
      <c r="J1913" s="73"/>
      <c r="K1913" s="3"/>
      <c r="L1913" s="79"/>
    </row>
    <row r="1914" spans="5:12">
      <c r="E1914" s="4"/>
      <c r="F1914" s="72"/>
      <c r="G1914" s="72"/>
      <c r="H1914" s="73"/>
      <c r="I1914" s="73"/>
      <c r="J1914" s="73"/>
      <c r="K1914" s="3"/>
      <c r="L1914" s="79"/>
    </row>
    <row r="1915" spans="5:12">
      <c r="E1915" s="4"/>
      <c r="F1915" s="72"/>
      <c r="G1915" s="72"/>
      <c r="H1915" s="73"/>
      <c r="I1915" s="73"/>
      <c r="J1915" s="73"/>
      <c r="K1915" s="3"/>
      <c r="L1915" s="79"/>
    </row>
    <row r="1916" spans="5:12">
      <c r="E1916" s="4"/>
      <c r="F1916" s="72"/>
      <c r="G1916" s="72"/>
      <c r="H1916" s="73"/>
      <c r="I1916" s="73"/>
      <c r="J1916" s="73"/>
      <c r="K1916" s="3"/>
      <c r="L1916" s="79"/>
    </row>
    <row r="1917" spans="5:12">
      <c r="E1917" s="4"/>
      <c r="F1917" s="72"/>
      <c r="G1917" s="72"/>
      <c r="H1917" s="73"/>
      <c r="I1917" s="73"/>
      <c r="J1917" s="73"/>
      <c r="K1917" s="3"/>
      <c r="L1917" s="79"/>
    </row>
    <row r="1918" spans="5:12">
      <c r="E1918" s="4"/>
      <c r="F1918" s="72"/>
      <c r="G1918" s="72"/>
      <c r="H1918" s="73"/>
      <c r="I1918" s="73"/>
      <c r="J1918" s="73"/>
      <c r="K1918" s="3"/>
      <c r="L1918" s="79"/>
    </row>
    <row r="1919" spans="5:12">
      <c r="E1919" s="4"/>
      <c r="F1919" s="72"/>
      <c r="G1919" s="72"/>
      <c r="H1919" s="73"/>
      <c r="I1919" s="73"/>
      <c r="J1919" s="73"/>
      <c r="K1919" s="3"/>
      <c r="L1919" s="79"/>
    </row>
    <row r="1920" spans="5:12">
      <c r="E1920" s="4"/>
      <c r="F1920" s="72"/>
      <c r="G1920" s="72"/>
      <c r="H1920" s="73"/>
      <c r="I1920" s="73"/>
      <c r="J1920" s="73"/>
      <c r="K1920" s="3"/>
      <c r="L1920" s="79"/>
    </row>
    <row r="1921" spans="5:12">
      <c r="E1921" s="4"/>
      <c r="F1921" s="72"/>
      <c r="G1921" s="72"/>
      <c r="H1921" s="73"/>
      <c r="I1921" s="73"/>
      <c r="J1921" s="73"/>
      <c r="K1921" s="3"/>
      <c r="L1921" s="79"/>
    </row>
    <row r="1922" spans="5:12">
      <c r="E1922" s="4"/>
      <c r="F1922" s="72"/>
      <c r="G1922" s="72"/>
      <c r="H1922" s="73"/>
      <c r="I1922" s="73"/>
      <c r="J1922" s="73"/>
      <c r="K1922" s="3"/>
      <c r="L1922" s="79"/>
    </row>
    <row r="1923" spans="5:12">
      <c r="E1923" s="4"/>
      <c r="F1923" s="72"/>
      <c r="G1923" s="72"/>
      <c r="H1923" s="73"/>
      <c r="I1923" s="73"/>
      <c r="J1923" s="73"/>
      <c r="K1923" s="3"/>
      <c r="L1923" s="79"/>
    </row>
    <row r="1924" spans="5:12">
      <c r="E1924" s="4"/>
      <c r="F1924" s="72"/>
      <c r="G1924" s="72"/>
      <c r="H1924" s="73"/>
      <c r="I1924" s="73"/>
      <c r="J1924" s="73"/>
      <c r="K1924" s="3"/>
      <c r="L1924" s="79"/>
    </row>
    <row r="1925" spans="5:12">
      <c r="E1925" s="4"/>
      <c r="F1925" s="72"/>
      <c r="G1925" s="72"/>
      <c r="H1925" s="73"/>
      <c r="I1925" s="73"/>
      <c r="J1925" s="73"/>
      <c r="K1925" s="3"/>
      <c r="L1925" s="79"/>
    </row>
    <row r="1926" spans="5:12">
      <c r="E1926" s="4"/>
      <c r="F1926" s="72"/>
      <c r="G1926" s="72"/>
      <c r="H1926" s="73"/>
      <c r="I1926" s="73"/>
      <c r="J1926" s="73"/>
      <c r="K1926" s="3"/>
      <c r="L1926" s="79"/>
    </row>
    <row r="1927" spans="5:12">
      <c r="E1927" s="4"/>
      <c r="F1927" s="72"/>
      <c r="G1927" s="72"/>
      <c r="H1927" s="73"/>
      <c r="I1927" s="73"/>
      <c r="J1927" s="73"/>
      <c r="K1927" s="3"/>
      <c r="L1927" s="79"/>
    </row>
    <row r="1928" spans="5:12">
      <c r="E1928" s="4"/>
      <c r="F1928" s="72"/>
      <c r="G1928" s="72"/>
      <c r="H1928" s="73"/>
      <c r="I1928" s="73"/>
      <c r="J1928" s="73"/>
      <c r="K1928" s="3"/>
      <c r="L1928" s="79"/>
    </row>
    <row r="1929" spans="5:12">
      <c r="E1929" s="4"/>
      <c r="F1929" s="72"/>
      <c r="G1929" s="72"/>
      <c r="H1929" s="73"/>
      <c r="I1929" s="73"/>
      <c r="J1929" s="73"/>
      <c r="K1929" s="3"/>
      <c r="L1929" s="79"/>
    </row>
    <row r="1930" spans="5:12">
      <c r="E1930" s="4"/>
      <c r="F1930" s="72"/>
      <c r="G1930" s="72"/>
      <c r="H1930" s="73"/>
      <c r="I1930" s="73"/>
      <c r="J1930" s="73"/>
      <c r="K1930" s="3"/>
      <c r="L1930" s="79"/>
    </row>
    <row r="1931" spans="5:12">
      <c r="E1931" s="4"/>
      <c r="F1931" s="72"/>
      <c r="G1931" s="72"/>
      <c r="H1931" s="73"/>
      <c r="I1931" s="73"/>
      <c r="J1931" s="73"/>
      <c r="K1931" s="3"/>
      <c r="L1931" s="79"/>
    </row>
    <row r="1932" spans="5:12">
      <c r="E1932" s="4"/>
      <c r="F1932" s="72"/>
      <c r="G1932" s="72"/>
      <c r="H1932" s="73"/>
      <c r="I1932" s="73"/>
      <c r="J1932" s="73"/>
      <c r="K1932" s="3"/>
      <c r="L1932" s="79"/>
    </row>
    <row r="1933" spans="5:12">
      <c r="E1933" s="4"/>
      <c r="F1933" s="72"/>
      <c r="G1933" s="72"/>
      <c r="H1933" s="73"/>
      <c r="I1933" s="73"/>
      <c r="J1933" s="73"/>
      <c r="K1933" s="3"/>
      <c r="L1933" s="79"/>
    </row>
    <row r="1934" spans="5:12">
      <c r="E1934" s="4"/>
      <c r="F1934" s="72"/>
      <c r="G1934" s="72"/>
      <c r="H1934" s="73"/>
      <c r="I1934" s="73"/>
      <c r="J1934" s="73"/>
      <c r="K1934" s="3"/>
      <c r="L1934" s="79"/>
    </row>
    <row r="1935" spans="5:12">
      <c r="E1935" s="4"/>
      <c r="F1935" s="72"/>
      <c r="G1935" s="72"/>
      <c r="H1935" s="73"/>
      <c r="I1935" s="73"/>
      <c r="J1935" s="73"/>
      <c r="K1935" s="3"/>
      <c r="L1935" s="79"/>
    </row>
    <row r="1936" spans="5:12">
      <c r="E1936" s="4"/>
      <c r="F1936" s="72"/>
      <c r="G1936" s="72"/>
      <c r="H1936" s="73"/>
      <c r="I1936" s="73"/>
      <c r="J1936" s="73"/>
      <c r="K1936" s="3"/>
      <c r="L1936" s="79"/>
    </row>
    <row r="1937" spans="5:12">
      <c r="E1937" s="4"/>
      <c r="F1937" s="72"/>
      <c r="G1937" s="72"/>
      <c r="H1937" s="73"/>
      <c r="I1937" s="73"/>
      <c r="J1937" s="73"/>
      <c r="K1937" s="3"/>
      <c r="L1937" s="79"/>
    </row>
    <row r="1938" spans="5:12">
      <c r="E1938" s="4"/>
      <c r="F1938" s="72"/>
      <c r="G1938" s="72"/>
      <c r="H1938" s="73"/>
      <c r="I1938" s="73"/>
      <c r="J1938" s="73"/>
      <c r="K1938" s="3"/>
      <c r="L1938" s="79"/>
    </row>
    <row r="1939" spans="5:12">
      <c r="E1939" s="4"/>
      <c r="F1939" s="72"/>
      <c r="G1939" s="72"/>
      <c r="H1939" s="73"/>
      <c r="I1939" s="73"/>
      <c r="J1939" s="73"/>
      <c r="K1939" s="3"/>
      <c r="L1939" s="79"/>
    </row>
    <row r="1940" spans="5:12">
      <c r="E1940" s="4"/>
      <c r="F1940" s="72"/>
      <c r="G1940" s="72"/>
      <c r="H1940" s="73"/>
      <c r="I1940" s="73"/>
      <c r="J1940" s="73"/>
      <c r="K1940" s="3"/>
      <c r="L1940" s="79"/>
    </row>
    <row r="1941" spans="5:12">
      <c r="E1941" s="4"/>
      <c r="F1941" s="72"/>
      <c r="G1941" s="72"/>
      <c r="H1941" s="73"/>
      <c r="I1941" s="73"/>
      <c r="J1941" s="73"/>
      <c r="K1941" s="3"/>
      <c r="L1941" s="79"/>
    </row>
    <row r="1942" spans="5:12">
      <c r="E1942" s="4"/>
      <c r="F1942" s="72"/>
      <c r="G1942" s="72"/>
      <c r="H1942" s="73"/>
      <c r="I1942" s="73"/>
      <c r="J1942" s="73"/>
      <c r="K1942" s="3"/>
      <c r="L1942" s="79"/>
    </row>
    <row r="1943" spans="5:12">
      <c r="E1943" s="4"/>
      <c r="F1943" s="72"/>
      <c r="G1943" s="72"/>
      <c r="H1943" s="73"/>
      <c r="I1943" s="73"/>
      <c r="J1943" s="73"/>
      <c r="K1943" s="3"/>
      <c r="L1943" s="79"/>
    </row>
    <row r="1944" spans="5:12">
      <c r="E1944" s="4"/>
      <c r="F1944" s="72"/>
      <c r="G1944" s="72"/>
      <c r="H1944" s="73"/>
      <c r="I1944" s="73"/>
      <c r="J1944" s="73"/>
      <c r="K1944" s="3"/>
      <c r="L1944" s="79"/>
    </row>
    <row r="1945" spans="5:12">
      <c r="E1945" s="4"/>
      <c r="F1945" s="72"/>
      <c r="G1945" s="72"/>
      <c r="H1945" s="73"/>
      <c r="I1945" s="73"/>
      <c r="J1945" s="73"/>
      <c r="K1945" s="3"/>
      <c r="L1945" s="79"/>
    </row>
    <row r="1946" spans="5:12">
      <c r="E1946" s="4"/>
      <c r="F1946" s="72"/>
      <c r="G1946" s="72"/>
      <c r="H1946" s="73"/>
      <c r="I1946" s="73"/>
      <c r="J1946" s="73"/>
      <c r="K1946" s="3"/>
      <c r="L1946" s="79"/>
    </row>
    <row r="1947" spans="5:12">
      <c r="E1947" s="4"/>
      <c r="F1947" s="72"/>
      <c r="G1947" s="72"/>
      <c r="H1947" s="73"/>
      <c r="I1947" s="73"/>
      <c r="J1947" s="73"/>
      <c r="K1947" s="3"/>
      <c r="L1947" s="79"/>
    </row>
    <row r="1948" spans="5:12">
      <c r="E1948" s="4"/>
      <c r="F1948" s="72"/>
      <c r="G1948" s="72"/>
      <c r="H1948" s="73"/>
      <c r="I1948" s="73"/>
      <c r="J1948" s="73"/>
      <c r="K1948" s="3"/>
      <c r="L1948" s="79"/>
    </row>
    <row r="1949" spans="5:12">
      <c r="E1949" s="4"/>
      <c r="F1949" s="72"/>
      <c r="G1949" s="72"/>
      <c r="H1949" s="73"/>
      <c r="I1949" s="73"/>
      <c r="J1949" s="73"/>
      <c r="K1949" s="3"/>
      <c r="L1949" s="79"/>
    </row>
    <row r="1950" spans="5:12">
      <c r="E1950" s="4"/>
      <c r="F1950" s="72"/>
      <c r="G1950" s="72"/>
      <c r="H1950" s="73"/>
      <c r="I1950" s="73"/>
      <c r="J1950" s="73"/>
      <c r="K1950" s="3"/>
      <c r="L1950" s="79"/>
    </row>
    <row r="1951" spans="5:12">
      <c r="E1951" s="4"/>
      <c r="F1951" s="72"/>
      <c r="G1951" s="72"/>
      <c r="H1951" s="73"/>
      <c r="I1951" s="73"/>
      <c r="J1951" s="73"/>
      <c r="K1951" s="3"/>
      <c r="L1951" s="79"/>
    </row>
    <row r="1952" spans="5:12">
      <c r="E1952" s="4"/>
      <c r="F1952" s="72"/>
      <c r="G1952" s="72"/>
      <c r="H1952" s="73"/>
      <c r="I1952" s="73"/>
      <c r="J1952" s="73"/>
      <c r="K1952" s="3"/>
      <c r="L1952" s="79"/>
    </row>
    <row r="1953" spans="5:12">
      <c r="E1953" s="4"/>
      <c r="F1953" s="72"/>
      <c r="G1953" s="72"/>
      <c r="H1953" s="73"/>
      <c r="I1953" s="73"/>
      <c r="J1953" s="73"/>
      <c r="K1953" s="3"/>
      <c r="L1953" s="79"/>
    </row>
    <row r="1954" spans="5:12">
      <c r="E1954" s="4"/>
      <c r="F1954" s="72"/>
      <c r="G1954" s="72"/>
      <c r="H1954" s="73"/>
      <c r="I1954" s="73"/>
      <c r="J1954" s="73"/>
      <c r="K1954" s="3"/>
      <c r="L1954" s="79"/>
    </row>
    <row r="1955" spans="5:12">
      <c r="E1955" s="4"/>
      <c r="F1955" s="72"/>
      <c r="G1955" s="72"/>
      <c r="H1955" s="73"/>
      <c r="I1955" s="73"/>
      <c r="J1955" s="73"/>
      <c r="K1955" s="3"/>
      <c r="L1955" s="79"/>
    </row>
    <row r="1956" spans="5:12">
      <c r="E1956" s="4"/>
      <c r="F1956" s="72"/>
      <c r="G1956" s="72"/>
      <c r="H1956" s="73"/>
      <c r="I1956" s="73"/>
      <c r="J1956" s="73"/>
      <c r="K1956" s="3"/>
      <c r="L1956" s="79"/>
    </row>
    <row r="1957" spans="5:12">
      <c r="E1957" s="4"/>
      <c r="F1957" s="72"/>
      <c r="G1957" s="72"/>
      <c r="H1957" s="73"/>
      <c r="I1957" s="73"/>
      <c r="J1957" s="73"/>
      <c r="K1957" s="3"/>
      <c r="L1957" s="79"/>
    </row>
    <row r="1958" spans="5:12">
      <c r="E1958" s="4"/>
      <c r="F1958" s="72"/>
      <c r="G1958" s="72"/>
      <c r="H1958" s="73"/>
      <c r="I1958" s="73"/>
      <c r="J1958" s="73"/>
      <c r="K1958" s="3"/>
      <c r="L1958" s="79"/>
    </row>
    <row r="1959" spans="5:12">
      <c r="E1959" s="4"/>
      <c r="F1959" s="72"/>
      <c r="G1959" s="72"/>
      <c r="H1959" s="73"/>
      <c r="I1959" s="73"/>
      <c r="J1959" s="73"/>
      <c r="K1959" s="3"/>
      <c r="L1959" s="79"/>
    </row>
    <row r="1960" spans="5:12">
      <c r="E1960" s="4"/>
      <c r="F1960" s="72"/>
      <c r="G1960" s="72"/>
      <c r="H1960" s="73"/>
      <c r="I1960" s="73"/>
      <c r="J1960" s="73"/>
      <c r="K1960" s="3"/>
      <c r="L1960" s="79"/>
    </row>
    <row r="1961" spans="5:12">
      <c r="E1961" s="4"/>
      <c r="F1961" s="72"/>
      <c r="G1961" s="72"/>
      <c r="H1961" s="73"/>
      <c r="I1961" s="73"/>
      <c r="J1961" s="73"/>
      <c r="K1961" s="3"/>
      <c r="L1961" s="79"/>
    </row>
    <row r="1962" spans="5:12">
      <c r="E1962" s="4"/>
      <c r="F1962" s="72"/>
      <c r="G1962" s="72"/>
      <c r="H1962" s="73"/>
      <c r="I1962" s="73"/>
      <c r="J1962" s="73"/>
      <c r="K1962" s="3"/>
      <c r="L1962" s="79"/>
    </row>
    <row r="1963" spans="5:12">
      <c r="E1963" s="4"/>
      <c r="F1963" s="72"/>
      <c r="G1963" s="72"/>
      <c r="H1963" s="73"/>
      <c r="I1963" s="73"/>
      <c r="J1963" s="73"/>
      <c r="K1963" s="3"/>
      <c r="L1963" s="79"/>
    </row>
    <row r="1964" spans="5:12">
      <c r="E1964" s="4"/>
      <c r="F1964" s="72"/>
      <c r="G1964" s="72"/>
      <c r="H1964" s="73"/>
      <c r="I1964" s="73"/>
      <c r="J1964" s="73"/>
      <c r="K1964" s="3"/>
      <c r="L1964" s="79"/>
    </row>
    <row r="1965" spans="5:12">
      <c r="E1965" s="4"/>
      <c r="F1965" s="72"/>
      <c r="G1965" s="72"/>
      <c r="H1965" s="73"/>
      <c r="I1965" s="73"/>
      <c r="J1965" s="73"/>
      <c r="K1965" s="3"/>
      <c r="L1965" s="79"/>
    </row>
    <row r="1966" spans="5:12">
      <c r="E1966" s="4"/>
      <c r="F1966" s="72"/>
      <c r="G1966" s="72"/>
      <c r="H1966" s="73"/>
      <c r="I1966" s="73"/>
      <c r="J1966" s="73"/>
      <c r="K1966" s="3"/>
      <c r="L1966" s="79"/>
    </row>
    <row r="1967" spans="5:12">
      <c r="E1967" s="4"/>
      <c r="F1967" s="72"/>
      <c r="G1967" s="72"/>
      <c r="H1967" s="73"/>
      <c r="I1967" s="73"/>
      <c r="J1967" s="73"/>
      <c r="K1967" s="3"/>
      <c r="L1967" s="79"/>
    </row>
    <row r="1968" spans="5:12">
      <c r="E1968" s="4"/>
      <c r="F1968" s="72"/>
      <c r="G1968" s="72"/>
      <c r="H1968" s="73"/>
      <c r="I1968" s="73"/>
      <c r="J1968" s="73"/>
      <c r="K1968" s="3"/>
      <c r="L1968" s="79"/>
    </row>
    <row r="1969" spans="5:12">
      <c r="E1969" s="4"/>
      <c r="F1969" s="72"/>
      <c r="G1969" s="72"/>
      <c r="H1969" s="73"/>
      <c r="I1969" s="73"/>
      <c r="J1969" s="73"/>
      <c r="K1969" s="3"/>
      <c r="L1969" s="79"/>
    </row>
    <row r="1970" spans="5:12">
      <c r="E1970" s="4"/>
      <c r="F1970" s="72"/>
      <c r="G1970" s="72"/>
      <c r="H1970" s="73"/>
      <c r="I1970" s="73"/>
      <c r="J1970" s="73"/>
      <c r="K1970" s="3"/>
      <c r="L1970" s="79"/>
    </row>
    <row r="1971" spans="5:12">
      <c r="E1971" s="4"/>
      <c r="F1971" s="72"/>
      <c r="G1971" s="72"/>
      <c r="H1971" s="73"/>
      <c r="I1971" s="73"/>
      <c r="J1971" s="73"/>
      <c r="K1971" s="3"/>
      <c r="L1971" s="79"/>
    </row>
    <row r="1972" spans="5:12">
      <c r="E1972" s="4"/>
      <c r="F1972" s="72"/>
      <c r="G1972" s="72"/>
      <c r="H1972" s="73"/>
      <c r="I1972" s="73"/>
      <c r="J1972" s="73"/>
      <c r="K1972" s="3"/>
      <c r="L1972" s="79"/>
    </row>
    <row r="1973" spans="5:12">
      <c r="E1973" s="4"/>
      <c r="F1973" s="72"/>
      <c r="G1973" s="72"/>
      <c r="H1973" s="73"/>
      <c r="I1973" s="73"/>
      <c r="J1973" s="73"/>
      <c r="K1973" s="3"/>
      <c r="L1973" s="79"/>
    </row>
    <row r="1974" spans="5:12">
      <c r="E1974" s="4"/>
      <c r="F1974" s="72"/>
      <c r="G1974" s="72"/>
      <c r="H1974" s="73"/>
      <c r="I1974" s="73"/>
      <c r="J1974" s="73"/>
      <c r="K1974" s="3"/>
      <c r="L1974" s="79"/>
    </row>
    <row r="1975" spans="5:12">
      <c r="E1975" s="4"/>
      <c r="F1975" s="72"/>
      <c r="G1975" s="72"/>
      <c r="H1975" s="73"/>
      <c r="I1975" s="73"/>
      <c r="J1975" s="73"/>
      <c r="K1975" s="3"/>
      <c r="L1975" s="79"/>
    </row>
    <row r="1976" spans="5:12">
      <c r="E1976" s="4"/>
      <c r="F1976" s="72"/>
      <c r="G1976" s="72"/>
      <c r="H1976" s="73"/>
      <c r="I1976" s="73"/>
      <c r="J1976" s="73"/>
      <c r="K1976" s="3"/>
      <c r="L1976" s="79"/>
    </row>
    <row r="1977" spans="5:12">
      <c r="E1977" s="4"/>
      <c r="F1977" s="72"/>
      <c r="G1977" s="72"/>
      <c r="H1977" s="73"/>
      <c r="I1977" s="73"/>
      <c r="J1977" s="73"/>
      <c r="K1977" s="3"/>
      <c r="L1977" s="79"/>
    </row>
    <row r="1978" spans="5:12">
      <c r="E1978" s="4"/>
      <c r="F1978" s="72"/>
      <c r="G1978" s="72"/>
      <c r="H1978" s="73"/>
      <c r="I1978" s="73"/>
      <c r="J1978" s="73"/>
      <c r="K1978" s="3"/>
      <c r="L1978" s="79"/>
    </row>
    <row r="1979" spans="5:12">
      <c r="E1979" s="4"/>
      <c r="F1979" s="72"/>
      <c r="G1979" s="72"/>
      <c r="H1979" s="73"/>
      <c r="I1979" s="73"/>
      <c r="J1979" s="73"/>
      <c r="K1979" s="3"/>
      <c r="L1979" s="79"/>
    </row>
    <row r="1980" spans="5:12">
      <c r="E1980" s="4"/>
      <c r="F1980" s="72"/>
      <c r="G1980" s="72"/>
      <c r="H1980" s="73"/>
      <c r="I1980" s="73"/>
      <c r="J1980" s="73"/>
      <c r="K1980" s="3"/>
      <c r="L1980" s="79"/>
    </row>
    <row r="1981" spans="5:12">
      <c r="E1981" s="4"/>
      <c r="F1981" s="72"/>
      <c r="G1981" s="72"/>
      <c r="H1981" s="73"/>
      <c r="I1981" s="73"/>
      <c r="J1981" s="73"/>
      <c r="K1981" s="3"/>
      <c r="L1981" s="79"/>
    </row>
    <row r="1982" spans="5:12">
      <c r="E1982" s="4"/>
      <c r="F1982" s="72"/>
      <c r="G1982" s="72"/>
      <c r="H1982" s="73"/>
      <c r="I1982" s="73"/>
      <c r="J1982" s="73"/>
      <c r="K1982" s="3"/>
      <c r="L1982" s="79"/>
    </row>
    <row r="1983" spans="5:12">
      <c r="E1983" s="4"/>
      <c r="F1983" s="72"/>
      <c r="G1983" s="72"/>
      <c r="H1983" s="73"/>
      <c r="I1983" s="73"/>
      <c r="J1983" s="73"/>
      <c r="K1983" s="3"/>
      <c r="L1983" s="79"/>
    </row>
    <row r="1984" spans="5:12">
      <c r="E1984" s="4"/>
      <c r="F1984" s="72"/>
      <c r="G1984" s="72"/>
      <c r="H1984" s="73"/>
      <c r="I1984" s="73"/>
      <c r="J1984" s="73"/>
      <c r="K1984" s="3"/>
      <c r="L1984" s="79"/>
    </row>
    <row r="1985" spans="5:12">
      <c r="E1985" s="4"/>
      <c r="F1985" s="72"/>
      <c r="G1985" s="72"/>
      <c r="H1985" s="73"/>
      <c r="I1985" s="73"/>
      <c r="J1985" s="73"/>
      <c r="K1985" s="3"/>
      <c r="L1985" s="79"/>
    </row>
    <row r="1986" spans="5:12">
      <c r="E1986" s="4"/>
      <c r="F1986" s="72"/>
      <c r="G1986" s="72"/>
      <c r="H1986" s="73"/>
      <c r="I1986" s="73"/>
      <c r="J1986" s="73"/>
      <c r="K1986" s="3"/>
      <c r="L1986" s="79"/>
    </row>
    <row r="1987" spans="5:12">
      <c r="E1987" s="4"/>
      <c r="F1987" s="72"/>
      <c r="G1987" s="72"/>
      <c r="H1987" s="73"/>
      <c r="I1987" s="73"/>
      <c r="J1987" s="73"/>
      <c r="K1987" s="3"/>
      <c r="L1987" s="79"/>
    </row>
    <row r="1988" spans="5:12">
      <c r="E1988" s="4"/>
      <c r="F1988" s="72"/>
      <c r="G1988" s="72"/>
      <c r="H1988" s="73"/>
      <c r="I1988" s="73"/>
      <c r="J1988" s="73"/>
      <c r="K1988" s="3"/>
      <c r="L1988" s="79"/>
    </row>
    <row r="1989" spans="5:12">
      <c r="E1989" s="4"/>
      <c r="F1989" s="72"/>
      <c r="G1989" s="72"/>
      <c r="H1989" s="73"/>
      <c r="I1989" s="73"/>
      <c r="J1989" s="73"/>
      <c r="K1989" s="3"/>
      <c r="L1989" s="79"/>
    </row>
    <row r="1990" spans="5:12">
      <c r="E1990" s="4"/>
      <c r="F1990" s="72"/>
      <c r="G1990" s="72"/>
      <c r="H1990" s="73"/>
      <c r="I1990" s="73"/>
      <c r="J1990" s="73"/>
      <c r="K1990" s="3"/>
      <c r="L1990" s="79"/>
    </row>
    <row r="1991" spans="5:12">
      <c r="E1991" s="4"/>
      <c r="F1991" s="72"/>
      <c r="G1991" s="72"/>
      <c r="H1991" s="73"/>
      <c r="I1991" s="73"/>
      <c r="J1991" s="73"/>
      <c r="K1991" s="3"/>
      <c r="L1991" s="79"/>
    </row>
    <row r="1992" spans="5:12">
      <c r="E1992" s="4"/>
      <c r="F1992" s="72"/>
      <c r="G1992" s="72"/>
      <c r="H1992" s="73"/>
      <c r="I1992" s="73"/>
      <c r="J1992" s="73"/>
      <c r="K1992" s="3"/>
      <c r="L1992" s="79"/>
    </row>
    <row r="1993" spans="5:12">
      <c r="E1993" s="4"/>
      <c r="F1993" s="72"/>
      <c r="G1993" s="72"/>
      <c r="H1993" s="73"/>
      <c r="I1993" s="73"/>
      <c r="J1993" s="73"/>
      <c r="K1993" s="3"/>
      <c r="L1993" s="79"/>
    </row>
    <row r="1994" spans="5:12">
      <c r="E1994" s="4"/>
      <c r="F1994" s="72"/>
      <c r="G1994" s="72"/>
      <c r="H1994" s="73"/>
      <c r="I1994" s="73"/>
      <c r="J1994" s="73"/>
      <c r="K1994" s="3"/>
      <c r="L1994" s="79"/>
    </row>
    <row r="1995" spans="5:12">
      <c r="E1995" s="4"/>
      <c r="F1995" s="72"/>
      <c r="G1995" s="72"/>
      <c r="H1995" s="73"/>
      <c r="I1995" s="73"/>
      <c r="J1995" s="73"/>
      <c r="K1995" s="3"/>
      <c r="L1995" s="79"/>
    </row>
    <row r="1996" spans="5:12">
      <c r="E1996" s="4"/>
      <c r="F1996" s="72"/>
      <c r="G1996" s="72"/>
      <c r="H1996" s="73"/>
      <c r="I1996" s="73"/>
      <c r="J1996" s="73"/>
      <c r="K1996" s="3"/>
      <c r="L1996" s="79"/>
    </row>
    <row r="1997" spans="5:12">
      <c r="E1997" s="4"/>
      <c r="F1997" s="72"/>
      <c r="G1997" s="72"/>
      <c r="H1997" s="73"/>
      <c r="I1997" s="73"/>
      <c r="J1997" s="73"/>
      <c r="K1997" s="3"/>
      <c r="L1997" s="79"/>
    </row>
    <row r="1998" spans="5:12">
      <c r="E1998" s="4"/>
      <c r="F1998" s="72"/>
      <c r="G1998" s="72"/>
      <c r="H1998" s="73"/>
      <c r="I1998" s="73"/>
      <c r="J1998" s="73"/>
      <c r="K1998" s="3"/>
      <c r="L1998" s="79"/>
    </row>
    <row r="1999" spans="5:12">
      <c r="E1999" s="4"/>
      <c r="F1999" s="72"/>
      <c r="G1999" s="72"/>
      <c r="H1999" s="73"/>
      <c r="I1999" s="73"/>
      <c r="J1999" s="73"/>
      <c r="K1999" s="3"/>
      <c r="L1999" s="79"/>
    </row>
    <row r="2000" spans="5:12">
      <c r="E2000" s="4"/>
      <c r="F2000" s="72"/>
      <c r="G2000" s="72"/>
      <c r="H2000" s="73"/>
      <c r="I2000" s="73"/>
      <c r="J2000" s="73"/>
      <c r="K2000" s="3"/>
      <c r="L2000" s="79"/>
    </row>
    <row r="2001" spans="5:12">
      <c r="E2001" s="4"/>
      <c r="F2001" s="72"/>
      <c r="G2001" s="72"/>
      <c r="H2001" s="73"/>
      <c r="I2001" s="73"/>
      <c r="J2001" s="73"/>
      <c r="K2001" s="3"/>
      <c r="L2001" s="79"/>
    </row>
    <row r="2002" spans="5:12">
      <c r="E2002" s="4"/>
      <c r="F2002" s="72"/>
      <c r="G2002" s="72"/>
      <c r="H2002" s="73"/>
      <c r="I2002" s="73"/>
      <c r="J2002" s="73"/>
      <c r="K2002" s="3"/>
      <c r="L2002" s="79"/>
    </row>
    <row r="2003" spans="5:12">
      <c r="E2003" s="4"/>
      <c r="F2003" s="72"/>
      <c r="G2003" s="72"/>
      <c r="H2003" s="73"/>
      <c r="I2003" s="73"/>
      <c r="J2003" s="73"/>
      <c r="K2003" s="3"/>
      <c r="L2003" s="79"/>
    </row>
    <row r="2004" spans="5:12">
      <c r="E2004" s="4"/>
      <c r="F2004" s="72"/>
      <c r="G2004" s="72"/>
      <c r="H2004" s="73"/>
      <c r="I2004" s="73"/>
      <c r="J2004" s="73"/>
      <c r="K2004" s="3"/>
      <c r="L2004" s="79"/>
    </row>
    <row r="2005" spans="5:12">
      <c r="E2005" s="4"/>
      <c r="F2005" s="72"/>
      <c r="G2005" s="72"/>
      <c r="H2005" s="73"/>
      <c r="I2005" s="73"/>
      <c r="J2005" s="73"/>
      <c r="K2005" s="3"/>
      <c r="L2005" s="79"/>
    </row>
    <row r="2006" spans="5:12">
      <c r="E2006" s="4"/>
      <c r="F2006" s="72"/>
      <c r="G2006" s="72"/>
      <c r="H2006" s="73"/>
      <c r="I2006" s="73"/>
      <c r="J2006" s="73"/>
      <c r="K2006" s="3"/>
      <c r="L2006" s="79"/>
    </row>
    <row r="2007" spans="5:12">
      <c r="E2007" s="4"/>
      <c r="F2007" s="72"/>
      <c r="G2007" s="72"/>
      <c r="H2007" s="73"/>
      <c r="I2007" s="73"/>
      <c r="J2007" s="73"/>
      <c r="K2007" s="3"/>
      <c r="L2007" s="79"/>
    </row>
    <row r="2008" spans="5:12">
      <c r="E2008" s="4"/>
      <c r="F2008" s="72"/>
      <c r="G2008" s="72"/>
      <c r="H2008" s="73"/>
      <c r="I2008" s="73"/>
      <c r="J2008" s="73"/>
      <c r="K2008" s="3"/>
      <c r="L2008" s="79"/>
    </row>
    <row r="2009" spans="5:12">
      <c r="E2009" s="4"/>
      <c r="F2009" s="72"/>
      <c r="G2009" s="72"/>
      <c r="H2009" s="73"/>
      <c r="I2009" s="73"/>
      <c r="J2009" s="73"/>
      <c r="K2009" s="3"/>
      <c r="L2009" s="79"/>
    </row>
    <row r="2010" spans="5:12">
      <c r="E2010" s="4"/>
      <c r="F2010" s="72"/>
      <c r="G2010" s="72"/>
      <c r="H2010" s="73"/>
      <c r="I2010" s="73"/>
      <c r="J2010" s="73"/>
      <c r="K2010" s="3"/>
      <c r="L2010" s="79"/>
    </row>
    <row r="2011" spans="5:12">
      <c r="E2011" s="4"/>
      <c r="F2011" s="72"/>
      <c r="G2011" s="72"/>
      <c r="H2011" s="73"/>
      <c r="I2011" s="73"/>
      <c r="J2011" s="73"/>
      <c r="K2011" s="3"/>
      <c r="L2011" s="79"/>
    </row>
    <row r="2012" spans="5:12">
      <c r="E2012" s="4"/>
      <c r="F2012" s="72"/>
      <c r="G2012" s="72"/>
      <c r="H2012" s="73"/>
      <c r="I2012" s="73"/>
      <c r="J2012" s="73"/>
      <c r="K2012" s="3"/>
      <c r="L2012" s="79"/>
    </row>
    <row r="2013" spans="5:12">
      <c r="E2013" s="4"/>
      <c r="F2013" s="72"/>
      <c r="G2013" s="72"/>
      <c r="H2013" s="73"/>
      <c r="I2013" s="73"/>
      <c r="J2013" s="73"/>
      <c r="K2013" s="3"/>
      <c r="L2013" s="79"/>
    </row>
    <row r="2014" spans="5:12">
      <c r="E2014" s="4"/>
      <c r="F2014" s="72"/>
      <c r="G2014" s="72"/>
      <c r="H2014" s="73"/>
      <c r="I2014" s="73"/>
      <c r="J2014" s="73"/>
      <c r="K2014" s="3"/>
      <c r="L2014" s="79"/>
    </row>
    <row r="2015" spans="5:12">
      <c r="E2015" s="4"/>
      <c r="F2015" s="72"/>
      <c r="G2015" s="72"/>
      <c r="H2015" s="73"/>
      <c r="I2015" s="73"/>
      <c r="J2015" s="73"/>
      <c r="K2015" s="3"/>
      <c r="L2015" s="79"/>
    </row>
    <row r="2016" spans="5:12">
      <c r="E2016" s="4"/>
      <c r="F2016" s="72"/>
      <c r="G2016" s="72"/>
      <c r="H2016" s="73"/>
      <c r="I2016" s="73"/>
      <c r="J2016" s="73"/>
      <c r="K2016" s="3"/>
      <c r="L2016" s="79"/>
    </row>
    <row r="2017" spans="5:12">
      <c r="E2017" s="4"/>
      <c r="F2017" s="72"/>
      <c r="G2017" s="72"/>
      <c r="H2017" s="73"/>
      <c r="I2017" s="73"/>
      <c r="J2017" s="73"/>
      <c r="K2017" s="3"/>
      <c r="L2017" s="79"/>
    </row>
    <row r="2018" spans="5:12">
      <c r="E2018" s="4"/>
      <c r="F2018" s="72"/>
      <c r="G2018" s="72"/>
      <c r="H2018" s="73"/>
      <c r="I2018" s="73"/>
      <c r="J2018" s="73"/>
      <c r="K2018" s="3"/>
      <c r="L2018" s="79"/>
    </row>
    <row r="2019" spans="5:12">
      <c r="E2019" s="4"/>
      <c r="F2019" s="72"/>
      <c r="G2019" s="72"/>
      <c r="H2019" s="73"/>
      <c r="I2019" s="73"/>
      <c r="J2019" s="73"/>
      <c r="K2019" s="3"/>
      <c r="L2019" s="79"/>
    </row>
    <row r="2020" spans="5:12">
      <c r="E2020" s="4"/>
      <c r="F2020" s="72"/>
      <c r="G2020" s="72"/>
      <c r="H2020" s="73"/>
      <c r="I2020" s="73"/>
      <c r="J2020" s="73"/>
      <c r="K2020" s="3"/>
      <c r="L2020" s="79"/>
    </row>
    <row r="2021" spans="5:12">
      <c r="E2021" s="4"/>
      <c r="F2021" s="72"/>
      <c r="G2021" s="72"/>
      <c r="H2021" s="73"/>
      <c r="I2021" s="73"/>
      <c r="J2021" s="73"/>
      <c r="K2021" s="3"/>
      <c r="L2021" s="79"/>
    </row>
    <row r="2022" spans="5:12">
      <c r="E2022" s="4"/>
      <c r="F2022" s="72"/>
      <c r="G2022" s="72"/>
      <c r="H2022" s="73"/>
      <c r="I2022" s="73"/>
      <c r="J2022" s="73"/>
      <c r="K2022" s="3"/>
      <c r="L2022" s="79"/>
    </row>
    <row r="2023" spans="5:12">
      <c r="E2023" s="4"/>
      <c r="F2023" s="72"/>
      <c r="G2023" s="72"/>
      <c r="H2023" s="73"/>
      <c r="I2023" s="73"/>
      <c r="J2023" s="73"/>
      <c r="K2023" s="3"/>
      <c r="L2023" s="79"/>
    </row>
    <row r="2024" spans="5:12">
      <c r="E2024" s="4"/>
      <c r="F2024" s="72"/>
      <c r="G2024" s="72"/>
      <c r="H2024" s="73"/>
      <c r="I2024" s="73"/>
      <c r="J2024" s="73"/>
      <c r="K2024" s="3"/>
      <c r="L2024" s="79"/>
    </row>
    <row r="2025" spans="5:12">
      <c r="E2025" s="4"/>
      <c r="F2025" s="72"/>
      <c r="G2025" s="72"/>
      <c r="H2025" s="73"/>
      <c r="I2025" s="73"/>
      <c r="J2025" s="73"/>
      <c r="K2025" s="3"/>
      <c r="L2025" s="79"/>
    </row>
    <row r="2026" spans="5:12">
      <c r="E2026" s="4"/>
      <c r="F2026" s="72"/>
      <c r="G2026" s="72"/>
      <c r="H2026" s="73"/>
      <c r="I2026" s="73"/>
      <c r="J2026" s="73"/>
      <c r="K2026" s="3"/>
      <c r="L2026" s="79"/>
    </row>
    <row r="2027" spans="5:12">
      <c r="E2027" s="4"/>
      <c r="F2027" s="72"/>
      <c r="G2027" s="72"/>
      <c r="H2027" s="73"/>
      <c r="I2027" s="73"/>
      <c r="J2027" s="73"/>
      <c r="K2027" s="3"/>
      <c r="L2027" s="79"/>
    </row>
    <row r="2028" spans="5:12">
      <c r="E2028" s="4"/>
      <c r="F2028" s="72"/>
      <c r="G2028" s="72"/>
      <c r="H2028" s="73"/>
      <c r="I2028" s="73"/>
      <c r="J2028" s="73"/>
      <c r="K2028" s="3"/>
      <c r="L2028" s="79"/>
    </row>
    <row r="2029" spans="5:12">
      <c r="E2029" s="4"/>
      <c r="F2029" s="72"/>
      <c r="G2029" s="72"/>
      <c r="H2029" s="73"/>
      <c r="I2029" s="73"/>
      <c r="J2029" s="73"/>
      <c r="K2029" s="3"/>
      <c r="L2029" s="79"/>
    </row>
    <row r="2030" spans="5:12">
      <c r="E2030" s="4"/>
      <c r="F2030" s="72"/>
      <c r="G2030" s="72"/>
      <c r="H2030" s="73"/>
      <c r="I2030" s="73"/>
      <c r="J2030" s="73"/>
      <c r="K2030" s="3"/>
      <c r="L2030" s="79"/>
    </row>
    <row r="2031" spans="5:12">
      <c r="E2031" s="4"/>
      <c r="F2031" s="72"/>
      <c r="G2031" s="72"/>
      <c r="H2031" s="73"/>
      <c r="I2031" s="73"/>
      <c r="J2031" s="73"/>
      <c r="K2031" s="3"/>
      <c r="L2031" s="79"/>
    </row>
    <row r="2032" spans="5:12">
      <c r="E2032" s="4"/>
      <c r="F2032" s="72"/>
      <c r="G2032" s="72"/>
      <c r="H2032" s="73"/>
      <c r="I2032" s="73"/>
      <c r="J2032" s="73"/>
      <c r="K2032" s="3"/>
      <c r="L2032" s="79"/>
    </row>
    <row r="2033" spans="5:12">
      <c r="E2033" s="4"/>
      <c r="F2033" s="72"/>
      <c r="G2033" s="72"/>
      <c r="H2033" s="73"/>
      <c r="I2033" s="73"/>
      <c r="J2033" s="73"/>
      <c r="K2033" s="3"/>
      <c r="L2033" s="79"/>
    </row>
    <row r="2034" spans="5:12">
      <c r="E2034" s="4"/>
      <c r="F2034" s="72"/>
      <c r="G2034" s="72"/>
      <c r="H2034" s="73"/>
      <c r="I2034" s="73"/>
      <c r="J2034" s="73"/>
      <c r="K2034" s="3"/>
      <c r="L2034" s="79"/>
    </row>
    <row r="2035" spans="5:12">
      <c r="E2035" s="4"/>
      <c r="F2035" s="72"/>
      <c r="G2035" s="72"/>
      <c r="H2035" s="73"/>
      <c r="I2035" s="73"/>
      <c r="J2035" s="73"/>
      <c r="K2035" s="3"/>
      <c r="L2035" s="79"/>
    </row>
    <row r="2036" spans="5:12">
      <c r="E2036" s="4"/>
      <c r="F2036" s="72"/>
      <c r="G2036" s="72"/>
      <c r="H2036" s="73"/>
      <c r="I2036" s="73"/>
      <c r="J2036" s="73"/>
      <c r="K2036" s="3"/>
      <c r="L2036" s="79"/>
    </row>
    <row r="2037" spans="5:12">
      <c r="E2037" s="4"/>
      <c r="F2037" s="72"/>
      <c r="G2037" s="72"/>
      <c r="H2037" s="73"/>
      <c r="I2037" s="73"/>
      <c r="J2037" s="73"/>
      <c r="K2037" s="3"/>
      <c r="L2037" s="79"/>
    </row>
    <row r="2038" spans="5:12">
      <c r="E2038" s="4"/>
      <c r="F2038" s="72"/>
      <c r="G2038" s="72"/>
      <c r="H2038" s="73"/>
      <c r="I2038" s="73"/>
      <c r="J2038" s="73"/>
      <c r="K2038" s="3"/>
      <c r="L2038" s="79"/>
    </row>
    <row r="2039" spans="5:12">
      <c r="E2039" s="4"/>
      <c r="F2039" s="72"/>
      <c r="G2039" s="72"/>
      <c r="H2039" s="73"/>
      <c r="I2039" s="73"/>
      <c r="J2039" s="73"/>
      <c r="K2039" s="3"/>
      <c r="L2039" s="79"/>
    </row>
    <row r="2040" spans="5:12">
      <c r="E2040" s="4"/>
      <c r="F2040" s="72"/>
      <c r="G2040" s="72"/>
      <c r="H2040" s="73"/>
      <c r="I2040" s="73"/>
      <c r="J2040" s="73"/>
      <c r="K2040" s="3"/>
      <c r="L2040" s="79"/>
    </row>
    <row r="2041" spans="5:12">
      <c r="E2041" s="4"/>
      <c r="F2041" s="72"/>
      <c r="G2041" s="72"/>
      <c r="H2041" s="73"/>
      <c r="I2041" s="73"/>
      <c r="J2041" s="73"/>
      <c r="K2041" s="3"/>
      <c r="L2041" s="79"/>
    </row>
    <row r="2042" spans="5:12">
      <c r="E2042" s="4"/>
      <c r="F2042" s="72"/>
      <c r="G2042" s="72"/>
      <c r="H2042" s="73"/>
      <c r="I2042" s="73"/>
      <c r="J2042" s="73"/>
      <c r="K2042" s="3"/>
      <c r="L2042" s="79"/>
    </row>
    <row r="2043" spans="5:12">
      <c r="E2043" s="4"/>
      <c r="F2043" s="72"/>
      <c r="G2043" s="72"/>
      <c r="H2043" s="73"/>
      <c r="I2043" s="73"/>
      <c r="J2043" s="73"/>
      <c r="K2043" s="3"/>
      <c r="L2043" s="79"/>
    </row>
    <row r="2044" spans="5:12">
      <c r="E2044" s="4"/>
      <c r="F2044" s="72"/>
      <c r="G2044" s="72"/>
      <c r="H2044" s="73"/>
      <c r="I2044" s="73"/>
      <c r="J2044" s="73"/>
      <c r="K2044" s="3"/>
      <c r="L2044" s="79"/>
    </row>
    <row r="2045" spans="5:12">
      <c r="E2045" s="4"/>
      <c r="F2045" s="72"/>
      <c r="G2045" s="72"/>
      <c r="H2045" s="73"/>
      <c r="I2045" s="73"/>
      <c r="J2045" s="73"/>
      <c r="K2045" s="3"/>
      <c r="L2045" s="79"/>
    </row>
    <row r="2046" spans="5:12">
      <c r="E2046" s="4"/>
      <c r="F2046" s="72"/>
      <c r="G2046" s="72"/>
      <c r="H2046" s="73"/>
      <c r="I2046" s="73"/>
      <c r="J2046" s="73"/>
      <c r="K2046" s="3"/>
      <c r="L2046" s="79"/>
    </row>
    <row r="2047" spans="5:12">
      <c r="E2047" s="4"/>
      <c r="F2047" s="72"/>
      <c r="G2047" s="72"/>
      <c r="H2047" s="73"/>
      <c r="I2047" s="73"/>
      <c r="J2047" s="73"/>
      <c r="K2047" s="3"/>
      <c r="L2047" s="79"/>
    </row>
    <row r="2048" spans="5:12">
      <c r="E2048" s="4"/>
      <c r="F2048" s="72"/>
      <c r="G2048" s="72"/>
      <c r="H2048" s="73"/>
      <c r="I2048" s="73"/>
      <c r="J2048" s="73"/>
      <c r="K2048" s="3"/>
      <c r="L2048" s="79"/>
    </row>
    <row r="2049" spans="5:12">
      <c r="E2049" s="4"/>
      <c r="F2049" s="72"/>
      <c r="G2049" s="72"/>
      <c r="H2049" s="73"/>
      <c r="I2049" s="73"/>
      <c r="J2049" s="73"/>
      <c r="K2049" s="3"/>
      <c r="L2049" s="79"/>
    </row>
    <row r="2050" spans="5:12">
      <c r="E2050" s="4"/>
      <c r="F2050" s="72"/>
      <c r="G2050" s="72"/>
      <c r="H2050" s="73"/>
      <c r="I2050" s="73"/>
      <c r="J2050" s="73"/>
      <c r="K2050" s="3"/>
      <c r="L2050" s="79"/>
    </row>
    <row r="2051" spans="5:12">
      <c r="E2051" s="4"/>
      <c r="F2051" s="72"/>
      <c r="G2051" s="72"/>
      <c r="H2051" s="73"/>
      <c r="I2051" s="73"/>
      <c r="J2051" s="73"/>
      <c r="K2051" s="3"/>
      <c r="L2051" s="79"/>
    </row>
    <row r="2052" spans="5:12">
      <c r="E2052" s="4"/>
      <c r="F2052" s="72"/>
      <c r="G2052" s="72"/>
      <c r="H2052" s="73"/>
      <c r="I2052" s="73"/>
      <c r="J2052" s="73"/>
      <c r="K2052" s="3"/>
      <c r="L2052" s="79"/>
    </row>
    <row r="2053" spans="5:12">
      <c r="E2053" s="4"/>
      <c r="F2053" s="72"/>
      <c r="G2053" s="72"/>
      <c r="H2053" s="73"/>
      <c r="I2053" s="73"/>
      <c r="J2053" s="73"/>
      <c r="K2053" s="3"/>
      <c r="L2053" s="79"/>
    </row>
    <row r="2054" spans="5:12">
      <c r="E2054" s="4"/>
      <c r="F2054" s="72"/>
      <c r="G2054" s="72"/>
      <c r="H2054" s="73"/>
      <c r="I2054" s="73"/>
      <c r="J2054" s="73"/>
      <c r="K2054" s="3"/>
      <c r="L2054" s="79"/>
    </row>
    <row r="2055" spans="5:12">
      <c r="E2055" s="4"/>
      <c r="F2055" s="72"/>
      <c r="G2055" s="72"/>
      <c r="H2055" s="73"/>
      <c r="I2055" s="73"/>
      <c r="J2055" s="73"/>
      <c r="K2055" s="3"/>
      <c r="L2055" s="79"/>
    </row>
    <row r="2056" spans="5:12">
      <c r="E2056" s="4"/>
      <c r="F2056" s="72"/>
      <c r="G2056" s="72"/>
      <c r="H2056" s="73"/>
      <c r="I2056" s="73"/>
      <c r="J2056" s="73"/>
      <c r="K2056" s="3"/>
      <c r="L2056" s="79"/>
    </row>
    <row r="2057" spans="5:12">
      <c r="E2057" s="4"/>
      <c r="F2057" s="72"/>
      <c r="G2057" s="72"/>
      <c r="H2057" s="73"/>
      <c r="I2057" s="73"/>
      <c r="J2057" s="73"/>
      <c r="K2057" s="3"/>
      <c r="L2057" s="79"/>
    </row>
    <row r="2058" spans="5:12">
      <c r="E2058" s="4"/>
      <c r="F2058" s="72"/>
      <c r="G2058" s="72"/>
      <c r="H2058" s="73"/>
      <c r="I2058" s="73"/>
      <c r="J2058" s="73"/>
      <c r="K2058" s="3"/>
      <c r="L2058" s="79"/>
    </row>
    <row r="2059" spans="5:12">
      <c r="E2059" s="4"/>
      <c r="F2059" s="72"/>
      <c r="G2059" s="72"/>
      <c r="H2059" s="73"/>
      <c r="I2059" s="73"/>
      <c r="J2059" s="73"/>
      <c r="K2059" s="3"/>
      <c r="L2059" s="79"/>
    </row>
    <row r="2060" spans="5:12">
      <c r="E2060" s="4"/>
      <c r="F2060" s="72"/>
      <c r="G2060" s="72"/>
      <c r="H2060" s="73"/>
      <c r="I2060" s="73"/>
      <c r="J2060" s="73"/>
      <c r="K2060" s="3"/>
      <c r="L2060" s="79"/>
    </row>
    <row r="2061" spans="5:12">
      <c r="E2061" s="4"/>
      <c r="F2061" s="72"/>
      <c r="G2061" s="72"/>
      <c r="H2061" s="73"/>
      <c r="I2061" s="73"/>
      <c r="J2061" s="73"/>
      <c r="K2061" s="3"/>
      <c r="L2061" s="79"/>
    </row>
    <row r="2062" spans="5:12">
      <c r="E2062" s="4"/>
      <c r="F2062" s="72"/>
      <c r="G2062" s="72"/>
      <c r="H2062" s="73"/>
      <c r="I2062" s="73"/>
      <c r="J2062" s="73"/>
      <c r="K2062" s="3"/>
      <c r="L2062" s="79"/>
    </row>
    <row r="2063" spans="5:12">
      <c r="E2063" s="4"/>
      <c r="F2063" s="72"/>
      <c r="G2063" s="72"/>
      <c r="H2063" s="73"/>
      <c r="I2063" s="73"/>
      <c r="J2063" s="73"/>
      <c r="K2063" s="3"/>
      <c r="L2063" s="79"/>
    </row>
    <row r="2064" spans="5:12">
      <c r="E2064" s="4"/>
      <c r="F2064" s="72"/>
      <c r="G2064" s="72"/>
      <c r="H2064" s="73"/>
      <c r="I2064" s="73"/>
      <c r="J2064" s="73"/>
      <c r="K2064" s="3"/>
      <c r="L2064" s="79"/>
    </row>
    <row r="2065" spans="5:12">
      <c r="E2065" s="4"/>
      <c r="F2065" s="72"/>
      <c r="G2065" s="72"/>
      <c r="H2065" s="73"/>
      <c r="I2065" s="73"/>
      <c r="J2065" s="73"/>
      <c r="K2065" s="3"/>
      <c r="L2065" s="79"/>
    </row>
    <row r="2066" spans="5:12">
      <c r="E2066" s="4"/>
      <c r="F2066" s="72"/>
      <c r="G2066" s="72"/>
      <c r="H2066" s="73"/>
      <c r="I2066" s="73"/>
      <c r="J2066" s="73"/>
      <c r="K2066" s="3"/>
      <c r="L2066" s="79"/>
    </row>
    <row r="2067" spans="5:12">
      <c r="E2067" s="4"/>
      <c r="F2067" s="72"/>
      <c r="G2067" s="72"/>
      <c r="H2067" s="73"/>
      <c r="I2067" s="73"/>
      <c r="J2067" s="73"/>
      <c r="K2067" s="3"/>
      <c r="L2067" s="79"/>
    </row>
    <row r="2068" spans="5:12">
      <c r="E2068" s="4"/>
      <c r="F2068" s="72"/>
      <c r="G2068" s="72"/>
      <c r="H2068" s="73"/>
      <c r="I2068" s="73"/>
      <c r="J2068" s="73"/>
      <c r="K2068" s="3"/>
      <c r="L2068" s="79"/>
    </row>
    <row r="2069" spans="5:12">
      <c r="E2069" s="4"/>
      <c r="F2069" s="72"/>
      <c r="G2069" s="72"/>
      <c r="H2069" s="73"/>
      <c r="I2069" s="73"/>
      <c r="J2069" s="73"/>
      <c r="K2069" s="3"/>
      <c r="L2069" s="79"/>
    </row>
    <row r="2070" spans="5:12">
      <c r="E2070" s="4"/>
      <c r="F2070" s="72"/>
      <c r="G2070" s="72"/>
      <c r="H2070" s="73"/>
      <c r="I2070" s="73"/>
      <c r="J2070" s="73"/>
      <c r="K2070" s="3"/>
      <c r="L2070" s="79"/>
    </row>
    <row r="2071" spans="5:12">
      <c r="E2071" s="4"/>
      <c r="F2071" s="72"/>
      <c r="G2071" s="72"/>
      <c r="H2071" s="73"/>
      <c r="I2071" s="73"/>
      <c r="J2071" s="73"/>
      <c r="K2071" s="3"/>
      <c r="L2071" s="79"/>
    </row>
    <row r="2072" spans="5:12">
      <c r="E2072" s="4"/>
      <c r="F2072" s="72"/>
      <c r="G2072" s="72"/>
      <c r="H2072" s="73"/>
      <c r="I2072" s="73"/>
      <c r="J2072" s="73"/>
      <c r="K2072" s="3"/>
      <c r="L2072" s="79"/>
    </row>
    <row r="2073" spans="5:12">
      <c r="E2073" s="4"/>
      <c r="F2073" s="72"/>
      <c r="G2073" s="72"/>
      <c r="H2073" s="73"/>
      <c r="I2073" s="73"/>
      <c r="J2073" s="73"/>
      <c r="K2073" s="3"/>
      <c r="L2073" s="79"/>
    </row>
    <row r="2074" spans="5:12">
      <c r="E2074" s="4"/>
      <c r="F2074" s="72"/>
      <c r="G2074" s="72"/>
      <c r="H2074" s="73"/>
      <c r="I2074" s="73"/>
      <c r="J2074" s="73"/>
      <c r="K2074" s="3"/>
      <c r="L2074" s="79"/>
    </row>
    <row r="2075" spans="5:12">
      <c r="E2075" s="4"/>
      <c r="F2075" s="72"/>
      <c r="G2075" s="72"/>
      <c r="H2075" s="73"/>
      <c r="I2075" s="73"/>
      <c r="J2075" s="73"/>
      <c r="K2075" s="3"/>
      <c r="L2075" s="79"/>
    </row>
    <row r="2076" spans="5:12">
      <c r="E2076" s="4"/>
      <c r="F2076" s="72"/>
      <c r="G2076" s="72"/>
      <c r="H2076" s="73"/>
      <c r="I2076" s="73"/>
      <c r="J2076" s="73"/>
      <c r="K2076" s="3"/>
      <c r="L2076" s="79"/>
    </row>
    <row r="2077" spans="5:12">
      <c r="E2077" s="4"/>
      <c r="F2077" s="72"/>
      <c r="G2077" s="72"/>
      <c r="H2077" s="73"/>
      <c r="I2077" s="73"/>
      <c r="J2077" s="73"/>
      <c r="K2077" s="3"/>
      <c r="L2077" s="79"/>
    </row>
    <row r="2078" spans="5:12">
      <c r="E2078" s="4"/>
      <c r="F2078" s="72"/>
      <c r="G2078" s="72"/>
      <c r="H2078" s="73"/>
      <c r="I2078" s="73"/>
      <c r="J2078" s="73"/>
      <c r="K2078" s="3"/>
      <c r="L2078" s="79"/>
    </row>
    <row r="2079" spans="5:12">
      <c r="E2079" s="4"/>
      <c r="F2079" s="72"/>
      <c r="G2079" s="72"/>
      <c r="H2079" s="73"/>
      <c r="I2079" s="73"/>
      <c r="J2079" s="73"/>
      <c r="K2079" s="3"/>
      <c r="L2079" s="79"/>
    </row>
    <row r="2080" spans="5:12">
      <c r="E2080" s="4"/>
      <c r="F2080" s="72"/>
      <c r="G2080" s="72"/>
      <c r="H2080" s="73"/>
      <c r="I2080" s="73"/>
      <c r="J2080" s="73"/>
      <c r="K2080" s="3"/>
      <c r="L2080" s="79"/>
    </row>
    <row r="2081" spans="5:12">
      <c r="E2081" s="4"/>
      <c r="F2081" s="72"/>
      <c r="G2081" s="72"/>
      <c r="H2081" s="73"/>
      <c r="I2081" s="73"/>
      <c r="J2081" s="73"/>
      <c r="K2081" s="3"/>
      <c r="L2081" s="79"/>
    </row>
    <row r="2082" spans="5:12">
      <c r="E2082" s="4"/>
      <c r="F2082" s="72"/>
      <c r="G2082" s="72"/>
      <c r="H2082" s="73"/>
      <c r="I2082" s="73"/>
      <c r="J2082" s="73"/>
      <c r="K2082" s="3"/>
      <c r="L2082" s="79"/>
    </row>
    <row r="2083" spans="5:12">
      <c r="E2083" s="4"/>
      <c r="F2083" s="72"/>
      <c r="G2083" s="72"/>
      <c r="H2083" s="73"/>
      <c r="I2083" s="73"/>
      <c r="J2083" s="73"/>
      <c r="K2083" s="3"/>
      <c r="L2083" s="79"/>
    </row>
    <row r="2084" spans="5:12">
      <c r="E2084" s="4"/>
      <c r="F2084" s="72"/>
      <c r="G2084" s="72"/>
      <c r="H2084" s="73"/>
      <c r="I2084" s="73"/>
      <c r="J2084" s="73"/>
      <c r="K2084" s="3"/>
      <c r="L2084" s="79"/>
    </row>
    <row r="2085" spans="5:12">
      <c r="E2085" s="4"/>
      <c r="F2085" s="72"/>
      <c r="G2085" s="72"/>
      <c r="H2085" s="73"/>
      <c r="I2085" s="73"/>
      <c r="J2085" s="73"/>
      <c r="K2085" s="3"/>
      <c r="L2085" s="79"/>
    </row>
    <row r="2086" spans="5:12">
      <c r="E2086" s="4"/>
      <c r="F2086" s="72"/>
      <c r="G2086" s="72"/>
      <c r="H2086" s="73"/>
      <c r="I2086" s="73"/>
      <c r="J2086" s="73"/>
      <c r="K2086" s="3"/>
      <c r="L2086" s="79"/>
    </row>
    <row r="2087" spans="5:12">
      <c r="E2087" s="4"/>
      <c r="F2087" s="72"/>
      <c r="G2087" s="72"/>
      <c r="H2087" s="73"/>
      <c r="I2087" s="73"/>
      <c r="J2087" s="73"/>
      <c r="K2087" s="3"/>
      <c r="L2087" s="79"/>
    </row>
    <row r="2088" spans="5:12">
      <c r="E2088" s="4"/>
      <c r="F2088" s="72"/>
      <c r="G2088" s="72"/>
      <c r="H2088" s="73"/>
      <c r="I2088" s="73"/>
      <c r="J2088" s="73"/>
      <c r="K2088" s="3"/>
      <c r="L2088" s="79"/>
    </row>
    <row r="2089" spans="5:12">
      <c r="E2089" s="4"/>
      <c r="F2089" s="72"/>
      <c r="G2089" s="72"/>
      <c r="H2089" s="73"/>
      <c r="I2089" s="73"/>
      <c r="J2089" s="73"/>
      <c r="K2089" s="3"/>
      <c r="L2089" s="79"/>
    </row>
    <row r="2090" spans="5:12">
      <c r="E2090" s="4"/>
      <c r="F2090" s="72"/>
      <c r="G2090" s="72"/>
      <c r="H2090" s="73"/>
      <c r="I2090" s="73"/>
      <c r="J2090" s="73"/>
      <c r="K2090" s="3"/>
      <c r="L2090" s="79"/>
    </row>
    <row r="2091" spans="5:12">
      <c r="E2091" s="4"/>
      <c r="F2091" s="72"/>
      <c r="G2091" s="72"/>
      <c r="H2091" s="73"/>
      <c r="I2091" s="73"/>
      <c r="J2091" s="73"/>
      <c r="K2091" s="3"/>
      <c r="L2091" s="79"/>
    </row>
    <row r="2092" spans="5:12">
      <c r="E2092" s="4"/>
      <c r="F2092" s="72"/>
      <c r="G2092" s="72"/>
      <c r="H2092" s="73"/>
      <c r="I2092" s="73"/>
      <c r="J2092" s="73"/>
      <c r="K2092" s="3"/>
      <c r="L2092" s="79"/>
    </row>
    <row r="2093" spans="5:12">
      <c r="E2093" s="4"/>
      <c r="F2093" s="72"/>
      <c r="G2093" s="72"/>
      <c r="H2093" s="73"/>
      <c r="I2093" s="73"/>
      <c r="J2093" s="73"/>
      <c r="K2093" s="3"/>
      <c r="L2093" s="79"/>
    </row>
    <row r="2094" spans="5:12">
      <c r="E2094" s="4"/>
      <c r="F2094" s="72"/>
      <c r="G2094" s="72"/>
      <c r="H2094" s="73"/>
      <c r="I2094" s="73"/>
      <c r="J2094" s="73"/>
      <c r="K2094" s="3"/>
      <c r="L2094" s="79"/>
    </row>
    <row r="2095" spans="5:12">
      <c r="E2095" s="4"/>
      <c r="F2095" s="72"/>
      <c r="G2095" s="72"/>
      <c r="H2095" s="73"/>
      <c r="I2095" s="73"/>
      <c r="J2095" s="73"/>
      <c r="K2095" s="3"/>
      <c r="L2095" s="79"/>
    </row>
    <row r="2096" spans="5:12">
      <c r="E2096" s="4"/>
      <c r="F2096" s="72"/>
      <c r="G2096" s="72"/>
      <c r="H2096" s="73"/>
      <c r="I2096" s="73"/>
      <c r="J2096" s="73"/>
      <c r="K2096" s="3"/>
      <c r="L2096" s="79"/>
    </row>
    <row r="2097" spans="5:12">
      <c r="E2097" s="4"/>
      <c r="F2097" s="72"/>
      <c r="G2097" s="72"/>
      <c r="H2097" s="73"/>
      <c r="I2097" s="73"/>
      <c r="J2097" s="73"/>
      <c r="K2097" s="3"/>
      <c r="L2097" s="79"/>
    </row>
    <row r="2098" spans="5:12">
      <c r="E2098" s="4"/>
      <c r="F2098" s="72"/>
      <c r="G2098" s="72"/>
      <c r="H2098" s="73"/>
      <c r="I2098" s="73"/>
      <c r="J2098" s="73"/>
      <c r="K2098" s="3"/>
      <c r="L2098" s="79"/>
    </row>
    <row r="2099" spans="5:12">
      <c r="E2099" s="4"/>
      <c r="F2099" s="72"/>
      <c r="G2099" s="72"/>
      <c r="H2099" s="73"/>
      <c r="I2099" s="73"/>
      <c r="J2099" s="73"/>
      <c r="K2099" s="3"/>
      <c r="L2099" s="79"/>
    </row>
    <row r="2100" spans="5:12">
      <c r="E2100" s="4"/>
      <c r="F2100" s="72"/>
      <c r="G2100" s="72"/>
      <c r="H2100" s="73"/>
      <c r="I2100" s="73"/>
      <c r="J2100" s="73"/>
      <c r="K2100" s="3"/>
      <c r="L2100" s="79"/>
    </row>
    <row r="2101" spans="5:12">
      <c r="E2101" s="4"/>
      <c r="F2101" s="72"/>
      <c r="G2101" s="72"/>
      <c r="H2101" s="73"/>
      <c r="I2101" s="73"/>
      <c r="J2101" s="73"/>
      <c r="K2101" s="3"/>
      <c r="L2101" s="79"/>
    </row>
    <row r="2102" spans="5:12">
      <c r="E2102" s="4"/>
      <c r="F2102" s="72"/>
      <c r="G2102" s="72"/>
      <c r="H2102" s="73"/>
      <c r="I2102" s="73"/>
      <c r="J2102" s="73"/>
      <c r="K2102" s="3"/>
      <c r="L2102" s="79"/>
    </row>
    <row r="2103" spans="5:12">
      <c r="E2103" s="4"/>
      <c r="F2103" s="72"/>
      <c r="G2103" s="72"/>
      <c r="H2103" s="73"/>
      <c r="I2103" s="73"/>
      <c r="J2103" s="73"/>
      <c r="K2103" s="3"/>
      <c r="L2103" s="79"/>
    </row>
    <row r="2104" spans="5:12">
      <c r="E2104" s="4"/>
      <c r="F2104" s="72"/>
      <c r="G2104" s="72"/>
      <c r="H2104" s="73"/>
      <c r="I2104" s="73"/>
      <c r="J2104" s="73"/>
      <c r="K2104" s="3"/>
      <c r="L2104" s="79"/>
    </row>
    <row r="2105" spans="5:12">
      <c r="E2105" s="4"/>
      <c r="F2105" s="72"/>
      <c r="G2105" s="72"/>
      <c r="H2105" s="73"/>
      <c r="I2105" s="73"/>
      <c r="J2105" s="73"/>
      <c r="K2105" s="3"/>
      <c r="L2105" s="79"/>
    </row>
    <row r="2106" spans="5:12">
      <c r="E2106" s="4"/>
      <c r="F2106" s="72"/>
      <c r="G2106" s="72"/>
      <c r="H2106" s="73"/>
      <c r="I2106" s="73"/>
      <c r="J2106" s="73"/>
      <c r="K2106" s="3"/>
      <c r="L2106" s="79"/>
    </row>
    <row r="2107" spans="5:12">
      <c r="E2107" s="4"/>
      <c r="F2107" s="72"/>
      <c r="G2107" s="72"/>
      <c r="H2107" s="73"/>
      <c r="I2107" s="73"/>
      <c r="J2107" s="73"/>
      <c r="K2107" s="3"/>
      <c r="L2107" s="79"/>
    </row>
    <row r="2108" spans="5:12">
      <c r="E2108" s="4"/>
      <c r="F2108" s="72"/>
      <c r="G2108" s="72"/>
      <c r="H2108" s="73"/>
      <c r="I2108" s="73"/>
      <c r="J2108" s="73"/>
      <c r="K2108" s="3"/>
      <c r="L2108" s="79"/>
    </row>
    <row r="2109" spans="5:12">
      <c r="E2109" s="4"/>
      <c r="F2109" s="72"/>
      <c r="G2109" s="72"/>
      <c r="H2109" s="73"/>
      <c r="I2109" s="73"/>
      <c r="J2109" s="73"/>
      <c r="K2109" s="3"/>
      <c r="L2109" s="79"/>
    </row>
    <row r="2110" spans="5:12">
      <c r="E2110" s="4"/>
      <c r="F2110" s="72"/>
      <c r="G2110" s="72"/>
      <c r="H2110" s="73"/>
      <c r="I2110" s="73"/>
      <c r="J2110" s="73"/>
      <c r="K2110" s="3"/>
      <c r="L2110" s="79"/>
    </row>
    <row r="2111" spans="5:12">
      <c r="E2111" s="4"/>
      <c r="F2111" s="72"/>
      <c r="G2111" s="72"/>
      <c r="H2111" s="73"/>
      <c r="I2111" s="73"/>
      <c r="J2111" s="73"/>
      <c r="K2111" s="3"/>
      <c r="L2111" s="79"/>
    </row>
    <row r="2112" spans="5:12">
      <c r="E2112" s="4"/>
      <c r="F2112" s="72"/>
      <c r="G2112" s="72"/>
      <c r="H2112" s="73"/>
      <c r="I2112" s="73"/>
      <c r="J2112" s="73"/>
      <c r="K2112" s="3"/>
      <c r="L2112" s="79"/>
    </row>
    <row r="2113" spans="5:12">
      <c r="E2113" s="4"/>
      <c r="F2113" s="72"/>
      <c r="G2113" s="72"/>
      <c r="H2113" s="73"/>
      <c r="I2113" s="73"/>
      <c r="J2113" s="73"/>
      <c r="K2113" s="3"/>
      <c r="L2113" s="79"/>
    </row>
    <row r="2114" spans="5:12">
      <c r="E2114" s="4"/>
      <c r="F2114" s="72"/>
      <c r="G2114" s="72"/>
      <c r="H2114" s="73"/>
      <c r="I2114" s="73"/>
      <c r="J2114" s="73"/>
      <c r="K2114" s="3"/>
      <c r="L2114" s="79"/>
    </row>
    <row r="2115" spans="5:12">
      <c r="E2115" s="4"/>
      <c r="F2115" s="72"/>
      <c r="G2115" s="72"/>
      <c r="H2115" s="73"/>
      <c r="I2115" s="73"/>
      <c r="J2115" s="73"/>
      <c r="K2115" s="3"/>
      <c r="L2115" s="79"/>
    </row>
    <row r="2116" spans="5:12">
      <c r="E2116" s="4"/>
      <c r="F2116" s="72"/>
      <c r="G2116" s="72"/>
      <c r="H2116" s="73"/>
      <c r="I2116" s="73"/>
      <c r="J2116" s="73"/>
      <c r="K2116" s="3"/>
      <c r="L2116" s="79"/>
    </row>
    <row r="2117" spans="5:12">
      <c r="E2117" s="4"/>
      <c r="F2117" s="72"/>
      <c r="G2117" s="72"/>
      <c r="H2117" s="73"/>
      <c r="I2117" s="73"/>
      <c r="J2117" s="73"/>
      <c r="K2117" s="3"/>
      <c r="L2117" s="79"/>
    </row>
    <row r="2118" spans="5:12">
      <c r="E2118" s="4"/>
      <c r="F2118" s="72"/>
      <c r="G2118" s="72"/>
      <c r="H2118" s="73"/>
      <c r="I2118" s="73"/>
      <c r="J2118" s="73"/>
      <c r="K2118" s="3"/>
      <c r="L2118" s="79"/>
    </row>
    <row r="2119" spans="5:12">
      <c r="E2119" s="4"/>
      <c r="F2119" s="72"/>
      <c r="G2119" s="72"/>
      <c r="H2119" s="73"/>
      <c r="I2119" s="73"/>
      <c r="J2119" s="73"/>
      <c r="K2119" s="3"/>
      <c r="L2119" s="79"/>
    </row>
    <row r="2120" spans="5:12">
      <c r="E2120" s="4"/>
      <c r="F2120" s="72"/>
      <c r="G2120" s="72"/>
      <c r="H2120" s="73"/>
      <c r="I2120" s="73"/>
      <c r="J2120" s="73"/>
      <c r="K2120" s="3"/>
      <c r="L2120" s="79"/>
    </row>
    <row r="2121" spans="5:12">
      <c r="E2121" s="4"/>
      <c r="F2121" s="72"/>
      <c r="G2121" s="72"/>
      <c r="H2121" s="73"/>
      <c r="I2121" s="73"/>
      <c r="J2121" s="73"/>
      <c r="K2121" s="3"/>
      <c r="L2121" s="79"/>
    </row>
    <row r="2122" spans="5:12">
      <c r="E2122" s="4"/>
      <c r="F2122" s="72"/>
      <c r="G2122" s="72"/>
      <c r="H2122" s="73"/>
      <c r="I2122" s="73"/>
      <c r="J2122" s="73"/>
      <c r="K2122" s="3"/>
      <c r="L2122" s="79"/>
    </row>
    <row r="2123" spans="5:12">
      <c r="E2123" s="4"/>
      <c r="F2123" s="72"/>
      <c r="G2123" s="72"/>
      <c r="H2123" s="73"/>
      <c r="I2123" s="73"/>
      <c r="J2123" s="73"/>
      <c r="K2123" s="3"/>
      <c r="L2123" s="79"/>
    </row>
    <row r="2124" spans="5:12">
      <c r="E2124" s="4"/>
      <c r="F2124" s="72"/>
      <c r="G2124" s="72"/>
      <c r="H2124" s="73"/>
      <c r="I2124" s="73"/>
      <c r="J2124" s="73"/>
      <c r="K2124" s="3"/>
      <c r="L2124" s="79"/>
    </row>
    <row r="2125" spans="5:12">
      <c r="E2125" s="4"/>
      <c r="F2125" s="72"/>
      <c r="G2125" s="72"/>
      <c r="H2125" s="73"/>
      <c r="I2125" s="73"/>
      <c r="J2125" s="73"/>
      <c r="K2125" s="3"/>
      <c r="L2125" s="79"/>
    </row>
    <row r="2126" spans="5:12">
      <c r="E2126" s="4"/>
      <c r="F2126" s="72"/>
      <c r="G2126" s="72"/>
      <c r="H2126" s="73"/>
      <c r="I2126" s="73"/>
      <c r="J2126" s="73"/>
      <c r="K2126" s="3"/>
      <c r="L2126" s="79"/>
    </row>
    <row r="2127" spans="5:12">
      <c r="E2127" s="4"/>
      <c r="F2127" s="72"/>
      <c r="G2127" s="72"/>
      <c r="H2127" s="73"/>
      <c r="I2127" s="73"/>
      <c r="J2127" s="73"/>
      <c r="K2127" s="3"/>
      <c r="L2127" s="79"/>
    </row>
    <row r="2128" spans="5:12">
      <c r="E2128" s="4"/>
      <c r="F2128" s="72"/>
      <c r="G2128" s="72"/>
      <c r="H2128" s="73"/>
      <c r="I2128" s="73"/>
      <c r="J2128" s="73"/>
      <c r="K2128" s="3"/>
      <c r="L2128" s="79"/>
    </row>
    <row r="2129" spans="5:12">
      <c r="E2129" s="4"/>
      <c r="F2129" s="72"/>
      <c r="G2129" s="72"/>
      <c r="H2129" s="73"/>
      <c r="I2129" s="73"/>
      <c r="J2129" s="73"/>
      <c r="K2129" s="3"/>
      <c r="L2129" s="79"/>
    </row>
    <row r="2130" spans="5:12">
      <c r="E2130" s="4"/>
      <c r="F2130" s="72"/>
      <c r="G2130" s="72"/>
      <c r="H2130" s="73"/>
      <c r="I2130" s="73"/>
      <c r="J2130" s="73"/>
      <c r="K2130" s="3"/>
      <c r="L2130" s="79"/>
    </row>
    <row r="2131" spans="5:12">
      <c r="E2131" s="4"/>
      <c r="F2131" s="72"/>
      <c r="G2131" s="72"/>
      <c r="H2131" s="73"/>
      <c r="I2131" s="73"/>
      <c r="J2131" s="73"/>
      <c r="K2131" s="3"/>
      <c r="L2131" s="79"/>
    </row>
    <row r="2132" spans="5:12">
      <c r="E2132" s="4"/>
      <c r="F2132" s="72"/>
      <c r="G2132" s="72"/>
      <c r="H2132" s="73"/>
      <c r="I2132" s="73"/>
      <c r="J2132" s="73"/>
      <c r="K2132" s="3"/>
      <c r="L2132" s="79"/>
    </row>
    <row r="2133" spans="5:12">
      <c r="E2133" s="4"/>
      <c r="F2133" s="72"/>
      <c r="G2133" s="72"/>
      <c r="H2133" s="73"/>
      <c r="I2133" s="73"/>
      <c r="J2133" s="73"/>
      <c r="K2133" s="3"/>
      <c r="L2133" s="79"/>
    </row>
    <row r="2134" spans="5:12">
      <c r="E2134" s="4"/>
      <c r="F2134" s="72"/>
      <c r="G2134" s="72"/>
      <c r="H2134" s="73"/>
      <c r="I2134" s="73"/>
      <c r="J2134" s="73"/>
      <c r="K2134" s="3"/>
      <c r="L2134" s="79"/>
    </row>
    <row r="2135" spans="5:12">
      <c r="E2135" s="4"/>
      <c r="F2135" s="72"/>
      <c r="G2135" s="72"/>
      <c r="H2135" s="73"/>
      <c r="I2135" s="73"/>
      <c r="J2135" s="73"/>
      <c r="K2135" s="3"/>
      <c r="L2135" s="79"/>
    </row>
    <row r="2136" spans="5:12">
      <c r="E2136" s="4"/>
      <c r="F2136" s="72"/>
      <c r="G2136" s="72"/>
      <c r="H2136" s="73"/>
      <c r="I2136" s="73"/>
      <c r="J2136" s="73"/>
      <c r="K2136" s="3"/>
      <c r="L2136" s="79"/>
    </row>
    <row r="2137" spans="5:12">
      <c r="E2137" s="4"/>
      <c r="F2137" s="72"/>
      <c r="G2137" s="72"/>
      <c r="H2137" s="73"/>
      <c r="I2137" s="73"/>
      <c r="J2137" s="73"/>
      <c r="K2137" s="3"/>
      <c r="L2137" s="79"/>
    </row>
    <row r="2138" spans="5:12">
      <c r="E2138" s="4"/>
      <c r="F2138" s="72"/>
      <c r="G2138" s="72"/>
      <c r="H2138" s="73"/>
      <c r="I2138" s="73"/>
      <c r="J2138" s="73"/>
      <c r="K2138" s="3"/>
      <c r="L2138" s="79"/>
    </row>
    <row r="2139" spans="5:12">
      <c r="E2139" s="4"/>
      <c r="F2139" s="72"/>
      <c r="G2139" s="72"/>
      <c r="H2139" s="73"/>
      <c r="I2139" s="73"/>
      <c r="J2139" s="73"/>
      <c r="K2139" s="3"/>
      <c r="L2139" s="79"/>
    </row>
    <row r="2140" spans="5:12">
      <c r="E2140" s="4"/>
      <c r="F2140" s="72"/>
      <c r="G2140" s="72"/>
      <c r="H2140" s="73"/>
      <c r="I2140" s="73"/>
      <c r="J2140" s="73"/>
      <c r="K2140" s="3"/>
      <c r="L2140" s="79"/>
    </row>
    <row r="2141" spans="5:12">
      <c r="E2141" s="4"/>
      <c r="F2141" s="72"/>
      <c r="G2141" s="72"/>
      <c r="H2141" s="73"/>
      <c r="I2141" s="73"/>
      <c r="J2141" s="73"/>
      <c r="K2141" s="3"/>
      <c r="L2141" s="79"/>
    </row>
    <row r="2142" spans="5:12">
      <c r="E2142" s="4"/>
      <c r="F2142" s="72"/>
      <c r="G2142" s="72"/>
      <c r="H2142" s="73"/>
      <c r="I2142" s="73"/>
      <c r="J2142" s="73"/>
      <c r="K2142" s="3"/>
      <c r="L2142" s="79"/>
    </row>
    <row r="2143" spans="5:12">
      <c r="E2143" s="4"/>
      <c r="F2143" s="72"/>
      <c r="G2143" s="72"/>
      <c r="H2143" s="73"/>
      <c r="I2143" s="73"/>
      <c r="J2143" s="73"/>
      <c r="K2143" s="3"/>
      <c r="L2143" s="79"/>
    </row>
    <row r="2144" spans="5:12">
      <c r="E2144" s="4"/>
      <c r="F2144" s="72"/>
      <c r="G2144" s="72"/>
      <c r="H2144" s="73"/>
      <c r="I2144" s="73"/>
      <c r="J2144" s="73"/>
      <c r="K2144" s="3"/>
      <c r="L2144" s="79"/>
    </row>
    <row r="2145" spans="5:12">
      <c r="E2145" s="4"/>
      <c r="F2145" s="72"/>
      <c r="G2145" s="72"/>
      <c r="H2145" s="73"/>
      <c r="I2145" s="73"/>
      <c r="J2145" s="73"/>
      <c r="K2145" s="3"/>
      <c r="L2145" s="79"/>
    </row>
    <row r="2146" spans="5:12">
      <c r="E2146" s="4"/>
      <c r="F2146" s="72"/>
      <c r="G2146" s="72"/>
      <c r="H2146" s="73"/>
      <c r="I2146" s="73"/>
      <c r="J2146" s="73"/>
      <c r="K2146" s="3"/>
      <c r="L2146" s="79"/>
    </row>
    <row r="2147" spans="5:12">
      <c r="E2147" s="4"/>
      <c r="F2147" s="72"/>
      <c r="G2147" s="72"/>
      <c r="H2147" s="73"/>
      <c r="I2147" s="73"/>
      <c r="J2147" s="73"/>
      <c r="K2147" s="3"/>
      <c r="L2147" s="79"/>
    </row>
    <row r="2148" spans="5:12">
      <c r="E2148" s="4"/>
      <c r="F2148" s="72"/>
      <c r="G2148" s="72"/>
      <c r="H2148" s="73"/>
      <c r="I2148" s="73"/>
      <c r="J2148" s="73"/>
      <c r="K2148" s="3"/>
      <c r="L2148" s="79"/>
    </row>
    <row r="2149" spans="5:12">
      <c r="E2149" s="4"/>
      <c r="F2149" s="72"/>
      <c r="G2149" s="72"/>
      <c r="H2149" s="73"/>
      <c r="I2149" s="73"/>
      <c r="J2149" s="73"/>
      <c r="K2149" s="3"/>
      <c r="L2149" s="79"/>
    </row>
    <row r="2150" spans="5:12">
      <c r="E2150" s="4"/>
      <c r="F2150" s="72"/>
      <c r="G2150" s="72"/>
      <c r="H2150" s="73"/>
      <c r="I2150" s="73"/>
      <c r="J2150" s="73"/>
      <c r="K2150" s="3"/>
      <c r="L2150" s="79"/>
    </row>
    <row r="2151" spans="5:12">
      <c r="E2151" s="4"/>
      <c r="F2151" s="72"/>
      <c r="G2151" s="72"/>
      <c r="H2151" s="73"/>
      <c r="I2151" s="73"/>
      <c r="J2151" s="73"/>
      <c r="K2151" s="3"/>
      <c r="L2151" s="79"/>
    </row>
    <row r="2152" spans="5:12">
      <c r="E2152" s="4"/>
      <c r="F2152" s="72"/>
      <c r="G2152" s="72"/>
      <c r="H2152" s="73"/>
      <c r="I2152" s="73"/>
      <c r="J2152" s="73"/>
      <c r="K2152" s="3"/>
      <c r="L2152" s="79"/>
    </row>
    <row r="2153" spans="5:12">
      <c r="E2153" s="4"/>
      <c r="F2153" s="72"/>
      <c r="G2153" s="72"/>
      <c r="H2153" s="73"/>
      <c r="I2153" s="73"/>
      <c r="J2153" s="73"/>
      <c r="K2153" s="3"/>
      <c r="L2153" s="79"/>
    </row>
    <row r="2154" spans="5:12">
      <c r="E2154" s="4"/>
      <c r="F2154" s="72"/>
      <c r="G2154" s="72"/>
      <c r="H2154" s="73"/>
      <c r="I2154" s="73"/>
      <c r="J2154" s="73"/>
      <c r="K2154" s="3"/>
      <c r="L2154" s="79"/>
    </row>
    <row r="2155" spans="5:12">
      <c r="E2155" s="4"/>
      <c r="F2155" s="72"/>
      <c r="G2155" s="72"/>
      <c r="H2155" s="73"/>
      <c r="I2155" s="73"/>
      <c r="J2155" s="73"/>
      <c r="K2155" s="3"/>
      <c r="L2155" s="79"/>
    </row>
    <row r="2156" spans="5:12">
      <c r="E2156" s="4"/>
      <c r="F2156" s="72"/>
      <c r="G2156" s="72"/>
      <c r="H2156" s="73"/>
      <c r="I2156" s="73"/>
      <c r="J2156" s="73"/>
      <c r="K2156" s="3"/>
      <c r="L2156" s="79"/>
    </row>
    <row r="2157" spans="5:12">
      <c r="E2157" s="4"/>
      <c r="F2157" s="72"/>
      <c r="G2157" s="72"/>
      <c r="H2157" s="73"/>
      <c r="I2157" s="73"/>
      <c r="J2157" s="73"/>
      <c r="K2157" s="3"/>
      <c r="L2157" s="79"/>
    </row>
    <row r="2158" spans="5:12">
      <c r="E2158" s="4"/>
      <c r="F2158" s="72"/>
      <c r="G2158" s="72"/>
      <c r="H2158" s="73"/>
      <c r="I2158" s="73"/>
      <c r="J2158" s="73"/>
      <c r="K2158" s="3"/>
      <c r="L2158" s="79"/>
    </row>
    <row r="2159" spans="5:12">
      <c r="E2159" s="4"/>
      <c r="F2159" s="72"/>
      <c r="G2159" s="72"/>
      <c r="H2159" s="73"/>
      <c r="I2159" s="73"/>
      <c r="J2159" s="73"/>
      <c r="K2159" s="3"/>
      <c r="L2159" s="79"/>
    </row>
    <row r="2160" spans="5:12">
      <c r="E2160" s="4"/>
      <c r="F2160" s="72"/>
      <c r="G2160" s="72"/>
      <c r="H2160" s="73"/>
      <c r="I2160" s="73"/>
      <c r="J2160" s="73"/>
      <c r="K2160" s="3"/>
      <c r="L2160" s="79"/>
    </row>
    <row r="2161" spans="5:12">
      <c r="E2161" s="4"/>
      <c r="F2161" s="72"/>
      <c r="G2161" s="72"/>
      <c r="H2161" s="73"/>
      <c r="I2161" s="73"/>
      <c r="J2161" s="73"/>
      <c r="K2161" s="3"/>
      <c r="L2161" s="79"/>
    </row>
    <row r="2162" spans="5:12">
      <c r="E2162" s="4"/>
      <c r="F2162" s="72"/>
      <c r="G2162" s="72"/>
      <c r="H2162" s="73"/>
      <c r="I2162" s="73"/>
      <c r="J2162" s="73"/>
      <c r="K2162" s="3"/>
      <c r="L2162" s="79"/>
    </row>
    <row r="2163" spans="5:12">
      <c r="E2163" s="4"/>
      <c r="F2163" s="72"/>
      <c r="G2163" s="72"/>
      <c r="H2163" s="73"/>
      <c r="I2163" s="73"/>
      <c r="J2163" s="73"/>
      <c r="K2163" s="3"/>
      <c r="L2163" s="79"/>
    </row>
    <row r="2164" spans="5:12">
      <c r="E2164" s="4"/>
      <c r="F2164" s="72"/>
      <c r="G2164" s="72"/>
      <c r="H2164" s="73"/>
      <c r="I2164" s="73"/>
      <c r="J2164" s="73"/>
      <c r="K2164" s="3"/>
      <c r="L2164" s="79"/>
    </row>
    <row r="2165" spans="5:12">
      <c r="E2165" s="4"/>
      <c r="F2165" s="72"/>
      <c r="G2165" s="72"/>
      <c r="H2165" s="73"/>
      <c r="I2165" s="73"/>
      <c r="J2165" s="73"/>
      <c r="K2165" s="3"/>
      <c r="L2165" s="79"/>
    </row>
    <row r="2166" spans="5:12">
      <c r="E2166" s="4"/>
      <c r="F2166" s="72"/>
      <c r="G2166" s="72"/>
      <c r="H2166" s="73"/>
      <c r="I2166" s="73"/>
      <c r="J2166" s="73"/>
      <c r="K2166" s="3"/>
      <c r="L2166" s="79"/>
    </row>
    <row r="2167" spans="5:12">
      <c r="E2167" s="4"/>
      <c r="F2167" s="72"/>
      <c r="G2167" s="72"/>
      <c r="H2167" s="73"/>
      <c r="I2167" s="73"/>
      <c r="J2167" s="73"/>
      <c r="K2167" s="3"/>
      <c r="L2167" s="79"/>
    </row>
    <row r="2168" spans="5:12">
      <c r="E2168" s="4"/>
      <c r="F2168" s="72"/>
      <c r="G2168" s="72"/>
      <c r="H2168" s="73"/>
      <c r="I2168" s="73"/>
      <c r="J2168" s="73"/>
      <c r="K2168" s="3"/>
      <c r="L2168" s="79"/>
    </row>
    <row r="2169" spans="5:12">
      <c r="E2169" s="4"/>
      <c r="F2169" s="72"/>
      <c r="G2169" s="72"/>
      <c r="H2169" s="73"/>
      <c r="I2169" s="73"/>
      <c r="J2169" s="73"/>
      <c r="K2169" s="3"/>
      <c r="L2169" s="79"/>
    </row>
    <row r="2170" spans="5:12">
      <c r="E2170" s="4"/>
      <c r="F2170" s="72"/>
      <c r="G2170" s="72"/>
      <c r="H2170" s="73"/>
      <c r="I2170" s="73"/>
      <c r="J2170" s="73"/>
      <c r="K2170" s="3"/>
      <c r="L2170" s="79"/>
    </row>
    <row r="2171" spans="5:12">
      <c r="E2171" s="4"/>
      <c r="F2171" s="72"/>
      <c r="G2171" s="72"/>
      <c r="H2171" s="73"/>
      <c r="I2171" s="73"/>
      <c r="J2171" s="73"/>
      <c r="K2171" s="3"/>
      <c r="L2171" s="79"/>
    </row>
    <row r="2172" spans="5:12">
      <c r="E2172" s="4"/>
      <c r="F2172" s="72"/>
      <c r="G2172" s="72"/>
      <c r="H2172" s="73"/>
      <c r="I2172" s="73"/>
      <c r="J2172" s="73"/>
      <c r="K2172" s="3"/>
      <c r="L2172" s="79"/>
    </row>
    <row r="2173" spans="5:12">
      <c r="E2173" s="4"/>
      <c r="F2173" s="72"/>
      <c r="G2173" s="72"/>
      <c r="H2173" s="73"/>
      <c r="I2173" s="73"/>
      <c r="J2173" s="73"/>
      <c r="K2173" s="3"/>
      <c r="L2173" s="79"/>
    </row>
    <row r="2174" spans="5:12">
      <c r="E2174" s="4"/>
      <c r="F2174" s="72"/>
      <c r="G2174" s="72"/>
      <c r="H2174" s="73"/>
      <c r="I2174" s="73"/>
      <c r="J2174" s="73"/>
      <c r="K2174" s="3"/>
      <c r="L2174" s="79"/>
    </row>
    <row r="2175" spans="5:12">
      <c r="E2175" s="4"/>
      <c r="F2175" s="72"/>
      <c r="G2175" s="72"/>
      <c r="H2175" s="73"/>
      <c r="I2175" s="73"/>
      <c r="J2175" s="73"/>
      <c r="K2175" s="3"/>
      <c r="L2175" s="79"/>
    </row>
    <row r="2176" spans="5:12">
      <c r="E2176" s="4"/>
      <c r="F2176" s="72"/>
      <c r="G2176" s="72"/>
      <c r="H2176" s="73"/>
      <c r="I2176" s="73"/>
      <c r="J2176" s="73"/>
      <c r="K2176" s="3"/>
      <c r="L2176" s="79"/>
    </row>
    <row r="2177" spans="5:12">
      <c r="E2177" s="4"/>
      <c r="F2177" s="72"/>
      <c r="G2177" s="72"/>
      <c r="H2177" s="73"/>
      <c r="I2177" s="73"/>
      <c r="J2177" s="73"/>
      <c r="K2177" s="3"/>
      <c r="L2177" s="79"/>
    </row>
    <row r="2178" spans="5:12">
      <c r="E2178" s="4"/>
      <c r="F2178" s="72"/>
      <c r="G2178" s="72"/>
      <c r="H2178" s="73"/>
      <c r="I2178" s="73"/>
      <c r="J2178" s="73"/>
      <c r="K2178" s="3"/>
      <c r="L2178" s="79"/>
    </row>
    <row r="2179" spans="5:12">
      <c r="E2179" s="4"/>
      <c r="F2179" s="72"/>
      <c r="G2179" s="72"/>
      <c r="H2179" s="73"/>
      <c r="I2179" s="73"/>
      <c r="J2179" s="73"/>
      <c r="K2179" s="3"/>
      <c r="L2179" s="79"/>
    </row>
    <row r="2180" spans="5:12">
      <c r="E2180" s="4"/>
      <c r="F2180" s="72"/>
      <c r="G2180" s="72"/>
      <c r="H2180" s="73"/>
      <c r="I2180" s="73"/>
      <c r="J2180" s="73"/>
      <c r="K2180" s="3"/>
      <c r="L2180" s="79"/>
    </row>
    <row r="2181" spans="5:12">
      <c r="E2181" s="4"/>
      <c r="F2181" s="72"/>
      <c r="G2181" s="72"/>
      <c r="H2181" s="73"/>
      <c r="I2181" s="73"/>
      <c r="J2181" s="73"/>
      <c r="K2181" s="3"/>
      <c r="L2181" s="79"/>
    </row>
    <row r="2182" spans="5:12">
      <c r="E2182" s="4"/>
      <c r="F2182" s="72"/>
      <c r="G2182" s="72"/>
      <c r="H2182" s="73"/>
      <c r="I2182" s="73"/>
      <c r="J2182" s="73"/>
      <c r="K2182" s="3"/>
      <c r="L2182" s="79"/>
    </row>
    <row r="2183" spans="5:12">
      <c r="E2183" s="4"/>
      <c r="F2183" s="72"/>
      <c r="G2183" s="72"/>
      <c r="H2183" s="73"/>
      <c r="I2183" s="73"/>
      <c r="J2183" s="73"/>
      <c r="K2183" s="3"/>
      <c r="L2183" s="79"/>
    </row>
    <row r="2184" spans="5:12">
      <c r="E2184" s="4"/>
      <c r="F2184" s="72"/>
      <c r="G2184" s="72"/>
      <c r="H2184" s="73"/>
      <c r="I2184" s="73"/>
      <c r="J2184" s="73"/>
      <c r="K2184" s="3"/>
      <c r="L2184" s="79"/>
    </row>
    <row r="2185" spans="5:12">
      <c r="E2185" s="4"/>
      <c r="F2185" s="72"/>
      <c r="G2185" s="72"/>
      <c r="H2185" s="73"/>
      <c r="I2185" s="73"/>
      <c r="J2185" s="73"/>
      <c r="K2185" s="3"/>
      <c r="L2185" s="79"/>
    </row>
    <row r="2186" spans="5:12">
      <c r="E2186" s="4"/>
      <c r="F2186" s="72"/>
      <c r="G2186" s="72"/>
      <c r="H2186" s="73"/>
      <c r="I2186" s="73"/>
      <c r="J2186" s="73"/>
      <c r="K2186" s="3"/>
      <c r="L2186" s="79"/>
    </row>
    <row r="2187" spans="5:12">
      <c r="E2187" s="4"/>
      <c r="F2187" s="72"/>
      <c r="G2187" s="72"/>
      <c r="H2187" s="73"/>
      <c r="I2187" s="73"/>
      <c r="J2187" s="73"/>
      <c r="K2187" s="3"/>
      <c r="L2187" s="79"/>
    </row>
    <row r="2188" spans="5:12">
      <c r="E2188" s="4"/>
      <c r="F2188" s="72"/>
      <c r="G2188" s="72"/>
      <c r="H2188" s="73"/>
      <c r="I2188" s="73"/>
      <c r="J2188" s="73"/>
      <c r="K2188" s="3"/>
      <c r="L2188" s="79"/>
    </row>
    <row r="2189" spans="5:12">
      <c r="E2189" s="4"/>
      <c r="F2189" s="72"/>
      <c r="G2189" s="72"/>
      <c r="H2189" s="73"/>
      <c r="I2189" s="73"/>
      <c r="J2189" s="73"/>
      <c r="K2189" s="3"/>
      <c r="L2189" s="79"/>
    </row>
    <row r="2190" spans="5:12">
      <c r="E2190" s="4"/>
      <c r="F2190" s="72"/>
      <c r="G2190" s="72"/>
      <c r="H2190" s="73"/>
      <c r="I2190" s="73"/>
      <c r="J2190" s="73"/>
      <c r="K2190" s="3"/>
      <c r="L2190" s="79"/>
    </row>
    <row r="2191" spans="5:12">
      <c r="E2191" s="4"/>
      <c r="F2191" s="72"/>
      <c r="G2191" s="72"/>
      <c r="H2191" s="73"/>
      <c r="I2191" s="73"/>
      <c r="J2191" s="73"/>
      <c r="K2191" s="3"/>
      <c r="L2191" s="79"/>
    </row>
    <row r="2192" spans="5:12">
      <c r="E2192" s="4"/>
      <c r="F2192" s="72"/>
      <c r="G2192" s="72"/>
      <c r="H2192" s="73"/>
      <c r="I2192" s="73"/>
      <c r="J2192" s="73"/>
      <c r="K2192" s="3"/>
      <c r="L2192" s="79"/>
    </row>
    <row r="2193" spans="5:12">
      <c r="E2193" s="4"/>
      <c r="F2193" s="72"/>
      <c r="G2193" s="72"/>
      <c r="H2193" s="73"/>
      <c r="I2193" s="73"/>
      <c r="J2193" s="73"/>
      <c r="K2193" s="3"/>
      <c r="L2193" s="79"/>
    </row>
    <row r="2194" spans="5:12">
      <c r="E2194" s="4"/>
      <c r="F2194" s="72"/>
      <c r="G2194" s="72"/>
      <c r="H2194" s="73"/>
      <c r="I2194" s="73"/>
      <c r="J2194" s="73"/>
      <c r="K2194" s="3"/>
      <c r="L2194" s="79"/>
    </row>
    <row r="2195" spans="5:12">
      <c r="E2195" s="4"/>
      <c r="F2195" s="72"/>
      <c r="G2195" s="72"/>
      <c r="H2195" s="73"/>
      <c r="I2195" s="73"/>
      <c r="J2195" s="73"/>
      <c r="K2195" s="3"/>
      <c r="L2195" s="79"/>
    </row>
    <row r="2196" spans="5:12">
      <c r="E2196" s="4"/>
      <c r="F2196" s="72"/>
      <c r="G2196" s="72"/>
      <c r="H2196" s="73"/>
      <c r="I2196" s="73"/>
      <c r="J2196" s="73"/>
      <c r="K2196" s="3"/>
      <c r="L2196" s="79"/>
    </row>
    <row r="2197" spans="5:12">
      <c r="E2197" s="4"/>
      <c r="F2197" s="72"/>
      <c r="G2197" s="72"/>
      <c r="H2197" s="73"/>
      <c r="I2197" s="73"/>
      <c r="J2197" s="73"/>
      <c r="K2197" s="3"/>
      <c r="L2197" s="79"/>
    </row>
    <row r="2198" spans="5:12">
      <c r="E2198" s="4"/>
      <c r="F2198" s="72"/>
      <c r="G2198" s="72"/>
      <c r="H2198" s="73"/>
      <c r="I2198" s="73"/>
      <c r="J2198" s="73"/>
      <c r="K2198" s="3"/>
      <c r="L2198" s="79"/>
    </row>
    <row r="2199" spans="5:12">
      <c r="E2199" s="4"/>
      <c r="F2199" s="72"/>
      <c r="G2199" s="72"/>
      <c r="H2199" s="73"/>
      <c r="I2199" s="73"/>
      <c r="J2199" s="73"/>
      <c r="K2199" s="3"/>
      <c r="L2199" s="79"/>
    </row>
    <row r="2200" spans="5:12">
      <c r="E2200" s="4"/>
      <c r="F2200" s="72"/>
      <c r="G2200" s="72"/>
      <c r="H2200" s="73"/>
      <c r="I2200" s="73"/>
      <c r="J2200" s="73"/>
      <c r="K2200" s="3"/>
      <c r="L2200" s="79"/>
    </row>
    <row r="2201" spans="5:12">
      <c r="E2201" s="4"/>
      <c r="F2201" s="72"/>
      <c r="G2201" s="72"/>
      <c r="H2201" s="73"/>
      <c r="I2201" s="73"/>
      <c r="J2201" s="73"/>
      <c r="K2201" s="3"/>
      <c r="L2201" s="79"/>
    </row>
    <row r="2202" spans="5:12">
      <c r="E2202" s="4"/>
      <c r="F2202" s="72"/>
      <c r="G2202" s="72"/>
      <c r="H2202" s="73"/>
      <c r="I2202" s="73"/>
      <c r="J2202" s="73"/>
      <c r="K2202" s="3"/>
      <c r="L2202" s="79"/>
    </row>
    <row r="2203" spans="5:12">
      <c r="E2203" s="4"/>
      <c r="F2203" s="72"/>
      <c r="G2203" s="72"/>
      <c r="H2203" s="73"/>
      <c r="I2203" s="73"/>
      <c r="J2203" s="73"/>
      <c r="K2203" s="3"/>
      <c r="L2203" s="79"/>
    </row>
    <row r="2204" spans="5:12">
      <c r="E2204" s="4"/>
      <c r="F2204" s="72"/>
      <c r="G2204" s="72"/>
      <c r="H2204" s="73"/>
      <c r="I2204" s="73"/>
      <c r="J2204" s="73"/>
      <c r="K2204" s="3"/>
      <c r="L2204" s="79"/>
    </row>
    <row r="2205" spans="5:12">
      <c r="E2205" s="4"/>
      <c r="F2205" s="72"/>
      <c r="G2205" s="72"/>
      <c r="H2205" s="73"/>
      <c r="I2205" s="73"/>
      <c r="J2205" s="73"/>
      <c r="K2205" s="3"/>
      <c r="L2205" s="79"/>
    </row>
    <row r="2206" spans="5:12">
      <c r="E2206" s="4"/>
      <c r="F2206" s="72"/>
      <c r="G2206" s="72"/>
      <c r="H2206" s="73"/>
      <c r="I2206" s="73"/>
      <c r="J2206" s="73"/>
      <c r="K2206" s="3"/>
      <c r="L2206" s="79"/>
    </row>
    <row r="2207" spans="5:12">
      <c r="E2207" s="4"/>
      <c r="F2207" s="72"/>
      <c r="G2207" s="72"/>
      <c r="H2207" s="73"/>
      <c r="I2207" s="73"/>
      <c r="J2207" s="73"/>
      <c r="K2207" s="3"/>
      <c r="L2207" s="79"/>
    </row>
    <row r="2208" spans="5:12">
      <c r="E2208" s="4"/>
      <c r="F2208" s="72"/>
      <c r="G2208" s="72"/>
      <c r="H2208" s="73"/>
      <c r="I2208" s="73"/>
      <c r="J2208" s="73"/>
      <c r="K2208" s="3"/>
      <c r="L2208" s="79"/>
    </row>
    <row r="2209" spans="5:12">
      <c r="E2209" s="4"/>
      <c r="F2209" s="72"/>
      <c r="G2209" s="72"/>
      <c r="H2209" s="73"/>
      <c r="I2209" s="73"/>
      <c r="J2209" s="73"/>
      <c r="K2209" s="3"/>
      <c r="L2209" s="79"/>
    </row>
    <row r="2210" spans="5:12">
      <c r="E2210" s="4"/>
      <c r="F2210" s="72"/>
      <c r="G2210" s="72"/>
      <c r="H2210" s="73"/>
      <c r="I2210" s="73"/>
      <c r="J2210" s="73"/>
      <c r="K2210" s="3"/>
      <c r="L2210" s="79"/>
    </row>
    <row r="2211" spans="5:12">
      <c r="E2211" s="4"/>
      <c r="F2211" s="72"/>
      <c r="G2211" s="72"/>
      <c r="H2211" s="73"/>
      <c r="I2211" s="73"/>
      <c r="J2211" s="73"/>
      <c r="K2211" s="3"/>
      <c r="L2211" s="79"/>
    </row>
    <row r="2212" spans="5:12">
      <c r="E2212" s="4"/>
      <c r="F2212" s="72"/>
      <c r="G2212" s="72"/>
      <c r="H2212" s="73"/>
      <c r="I2212" s="73"/>
      <c r="J2212" s="73"/>
      <c r="K2212" s="3"/>
      <c r="L2212" s="79"/>
    </row>
    <row r="2213" spans="5:12">
      <c r="E2213" s="4"/>
      <c r="F2213" s="72"/>
      <c r="G2213" s="72"/>
      <c r="H2213" s="73"/>
      <c r="I2213" s="73"/>
      <c r="J2213" s="73"/>
      <c r="K2213" s="3"/>
      <c r="L2213" s="79"/>
    </row>
    <row r="2214" spans="5:12">
      <c r="E2214" s="4"/>
      <c r="F2214" s="72"/>
      <c r="G2214" s="72"/>
      <c r="H2214" s="73"/>
      <c r="I2214" s="73"/>
      <c r="J2214" s="73"/>
      <c r="K2214" s="3"/>
      <c r="L2214" s="79"/>
    </row>
    <row r="2215" spans="5:12">
      <c r="E2215" s="4"/>
      <c r="F2215" s="72"/>
      <c r="G2215" s="72"/>
      <c r="H2215" s="73"/>
      <c r="I2215" s="73"/>
      <c r="J2215" s="73"/>
      <c r="K2215" s="3"/>
      <c r="L2215" s="79"/>
    </row>
    <row r="2216" spans="5:12">
      <c r="E2216" s="4"/>
      <c r="F2216" s="72"/>
      <c r="G2216" s="72"/>
      <c r="H2216" s="73"/>
      <c r="I2216" s="73"/>
      <c r="J2216" s="73"/>
      <c r="K2216" s="3"/>
      <c r="L2216" s="79"/>
    </row>
    <row r="2217" spans="5:12">
      <c r="E2217" s="4"/>
      <c r="F2217" s="72"/>
      <c r="G2217" s="72"/>
      <c r="H2217" s="73"/>
      <c r="I2217" s="73"/>
      <c r="J2217" s="73"/>
      <c r="K2217" s="3"/>
      <c r="L2217" s="79"/>
    </row>
    <row r="2218" spans="5:12">
      <c r="E2218" s="4"/>
      <c r="F2218" s="72"/>
      <c r="G2218" s="72"/>
      <c r="H2218" s="73"/>
      <c r="I2218" s="73"/>
      <c r="J2218" s="73"/>
      <c r="K2218" s="3"/>
      <c r="L2218" s="79"/>
    </row>
    <row r="2219" spans="5:12">
      <c r="E2219" s="4"/>
      <c r="F2219" s="72"/>
      <c r="G2219" s="72"/>
      <c r="H2219" s="73"/>
      <c r="I2219" s="73"/>
      <c r="J2219" s="73"/>
      <c r="K2219" s="3"/>
      <c r="L2219" s="79"/>
    </row>
    <row r="2220" spans="5:12">
      <c r="E2220" s="4"/>
      <c r="F2220" s="72"/>
      <c r="G2220" s="72"/>
      <c r="H2220" s="73"/>
      <c r="I2220" s="73"/>
      <c r="J2220" s="73"/>
      <c r="K2220" s="3"/>
      <c r="L2220" s="79"/>
    </row>
    <row r="2221" spans="5:12">
      <c r="E2221" s="4"/>
      <c r="F2221" s="72"/>
      <c r="G2221" s="72"/>
      <c r="H2221" s="73"/>
      <c r="I2221" s="73"/>
      <c r="J2221" s="73"/>
      <c r="K2221" s="3"/>
      <c r="L2221" s="79"/>
    </row>
    <row r="2222" spans="5:12">
      <c r="E2222" s="4"/>
      <c r="F2222" s="72"/>
      <c r="G2222" s="72"/>
      <c r="H2222" s="73"/>
      <c r="I2222" s="73"/>
      <c r="J2222" s="73"/>
      <c r="K2222" s="3"/>
      <c r="L2222" s="79"/>
    </row>
    <row r="2223" spans="5:12">
      <c r="E2223" s="4"/>
      <c r="F2223" s="72"/>
      <c r="G2223" s="72"/>
      <c r="H2223" s="73"/>
      <c r="I2223" s="73"/>
      <c r="J2223" s="73"/>
      <c r="K2223" s="3"/>
      <c r="L2223" s="79"/>
    </row>
    <row r="2224" spans="5:12">
      <c r="E2224" s="4"/>
      <c r="F2224" s="72"/>
      <c r="G2224" s="72"/>
      <c r="H2224" s="73"/>
      <c r="I2224" s="73"/>
      <c r="J2224" s="73"/>
      <c r="K2224" s="3"/>
      <c r="L2224" s="79"/>
    </row>
    <row r="2225" spans="5:12">
      <c r="E2225" s="4"/>
      <c r="F2225" s="72"/>
      <c r="G2225" s="72"/>
      <c r="H2225" s="73"/>
      <c r="I2225" s="73"/>
      <c r="J2225" s="73"/>
      <c r="K2225" s="3"/>
      <c r="L2225" s="79"/>
    </row>
    <row r="2226" spans="5:12">
      <c r="E2226" s="4"/>
      <c r="F2226" s="72"/>
      <c r="G2226" s="72"/>
      <c r="H2226" s="73"/>
      <c r="I2226" s="73"/>
      <c r="J2226" s="73"/>
      <c r="K2226" s="3"/>
      <c r="L2226" s="79"/>
    </row>
    <row r="2227" spans="5:12">
      <c r="E2227" s="4"/>
      <c r="F2227" s="72"/>
      <c r="G2227" s="72"/>
      <c r="H2227" s="73"/>
      <c r="I2227" s="73"/>
      <c r="J2227" s="73"/>
      <c r="K2227" s="3"/>
      <c r="L2227" s="79"/>
    </row>
    <row r="2228" spans="5:12">
      <c r="E2228" s="4"/>
      <c r="F2228" s="72"/>
      <c r="G2228" s="72"/>
      <c r="H2228" s="73"/>
      <c r="I2228" s="73"/>
      <c r="J2228" s="73"/>
      <c r="K2228" s="3"/>
      <c r="L2228" s="79"/>
    </row>
    <row r="2229" spans="5:12">
      <c r="E2229" s="4"/>
      <c r="F2229" s="72"/>
      <c r="G2229" s="72"/>
      <c r="H2229" s="73"/>
      <c r="I2229" s="73"/>
      <c r="J2229" s="73"/>
      <c r="K2229" s="3"/>
      <c r="L2229" s="79"/>
    </row>
    <row r="2230" spans="5:12">
      <c r="E2230" s="4"/>
      <c r="F2230" s="72"/>
      <c r="G2230" s="72"/>
      <c r="H2230" s="73"/>
      <c r="I2230" s="73"/>
      <c r="J2230" s="73"/>
      <c r="K2230" s="3"/>
      <c r="L2230" s="79"/>
    </row>
    <row r="2231" spans="5:12">
      <c r="E2231" s="4"/>
      <c r="F2231" s="72"/>
      <c r="G2231" s="72"/>
      <c r="H2231" s="73"/>
      <c r="I2231" s="73"/>
      <c r="J2231" s="73"/>
      <c r="K2231" s="3"/>
      <c r="L2231" s="79"/>
    </row>
    <row r="2232" spans="5:12">
      <c r="E2232" s="4"/>
      <c r="F2232" s="72"/>
      <c r="G2232" s="72"/>
      <c r="H2232" s="73"/>
      <c r="I2232" s="73"/>
      <c r="J2232" s="73"/>
      <c r="K2232" s="3"/>
      <c r="L2232" s="79"/>
    </row>
    <row r="2233" spans="5:12">
      <c r="E2233" s="4"/>
      <c r="F2233" s="72"/>
      <c r="G2233" s="72"/>
      <c r="H2233" s="73"/>
      <c r="I2233" s="73"/>
      <c r="J2233" s="73"/>
      <c r="K2233" s="3"/>
      <c r="L2233" s="79"/>
    </row>
    <row r="2234" spans="5:12">
      <c r="E2234" s="4"/>
      <c r="F2234" s="72"/>
      <c r="G2234" s="72"/>
      <c r="H2234" s="73"/>
      <c r="I2234" s="73"/>
      <c r="J2234" s="73"/>
      <c r="K2234" s="3"/>
      <c r="L2234" s="79"/>
    </row>
    <row r="2235" spans="5:12">
      <c r="E2235" s="4"/>
      <c r="F2235" s="72"/>
      <c r="G2235" s="72"/>
      <c r="H2235" s="73"/>
      <c r="I2235" s="73"/>
      <c r="J2235" s="73"/>
      <c r="K2235" s="3"/>
      <c r="L2235" s="79"/>
    </row>
    <row r="2236" spans="5:12">
      <c r="E2236" s="4"/>
      <c r="F2236" s="72"/>
      <c r="G2236" s="72"/>
      <c r="H2236" s="73"/>
      <c r="I2236" s="73"/>
      <c r="J2236" s="73"/>
      <c r="K2236" s="3"/>
      <c r="L2236" s="79"/>
    </row>
    <row r="2237" spans="5:12">
      <c r="E2237" s="4"/>
      <c r="F2237" s="72"/>
      <c r="G2237" s="72"/>
      <c r="H2237" s="73"/>
      <c r="I2237" s="73"/>
      <c r="J2237" s="73"/>
      <c r="K2237" s="3"/>
      <c r="L2237" s="79"/>
    </row>
    <row r="2238" spans="5:12">
      <c r="E2238" s="4"/>
      <c r="F2238" s="72"/>
      <c r="G2238" s="72"/>
      <c r="H2238" s="73"/>
      <c r="I2238" s="73"/>
      <c r="J2238" s="73"/>
      <c r="K2238" s="3"/>
      <c r="L2238" s="79"/>
    </row>
    <row r="2239" spans="5:12">
      <c r="E2239" s="4"/>
      <c r="F2239" s="72"/>
      <c r="G2239" s="72"/>
      <c r="H2239" s="73"/>
      <c r="I2239" s="73"/>
      <c r="J2239" s="73"/>
      <c r="K2239" s="3"/>
      <c r="L2239" s="79"/>
    </row>
    <row r="2240" spans="5:12">
      <c r="E2240" s="4"/>
      <c r="F2240" s="72"/>
      <c r="G2240" s="72"/>
      <c r="H2240" s="73"/>
      <c r="I2240" s="73"/>
      <c r="J2240" s="73"/>
      <c r="K2240" s="3"/>
      <c r="L2240" s="79"/>
    </row>
    <row r="2241" spans="5:12">
      <c r="E2241" s="4"/>
      <c r="F2241" s="72"/>
      <c r="G2241" s="72"/>
      <c r="H2241" s="73"/>
      <c r="I2241" s="73"/>
      <c r="J2241" s="73"/>
      <c r="K2241" s="3"/>
      <c r="L2241" s="79"/>
    </row>
    <row r="2242" spans="5:12">
      <c r="E2242" s="4"/>
      <c r="F2242" s="72"/>
      <c r="G2242" s="72"/>
      <c r="H2242" s="73"/>
      <c r="I2242" s="73"/>
      <c r="J2242" s="73"/>
      <c r="K2242" s="3"/>
      <c r="L2242" s="79"/>
    </row>
    <row r="2243" spans="5:12">
      <c r="E2243" s="4"/>
      <c r="F2243" s="72"/>
      <c r="G2243" s="72"/>
      <c r="H2243" s="73"/>
      <c r="I2243" s="73"/>
      <c r="J2243" s="73"/>
      <c r="K2243" s="3"/>
      <c r="L2243" s="79"/>
    </row>
    <row r="2244" spans="5:12">
      <c r="E2244" s="4"/>
      <c r="F2244" s="72"/>
      <c r="G2244" s="72"/>
      <c r="H2244" s="73"/>
      <c r="I2244" s="73"/>
      <c r="J2244" s="73"/>
      <c r="K2244" s="3"/>
      <c r="L2244" s="79"/>
    </row>
    <row r="2245" spans="5:12">
      <c r="E2245" s="4"/>
      <c r="F2245" s="72"/>
      <c r="G2245" s="72"/>
      <c r="H2245" s="73"/>
      <c r="I2245" s="73"/>
      <c r="J2245" s="73"/>
      <c r="K2245" s="3"/>
      <c r="L2245" s="79"/>
    </row>
    <row r="2246" spans="5:12">
      <c r="E2246" s="4"/>
      <c r="F2246" s="72"/>
      <c r="G2246" s="72"/>
      <c r="H2246" s="73"/>
      <c r="I2246" s="73"/>
      <c r="J2246" s="73"/>
      <c r="K2246" s="3"/>
      <c r="L2246" s="79"/>
    </row>
    <row r="2247" spans="5:12">
      <c r="E2247" s="4"/>
      <c r="F2247" s="72"/>
      <c r="G2247" s="72"/>
      <c r="H2247" s="73"/>
      <c r="I2247" s="73"/>
      <c r="J2247" s="73"/>
      <c r="K2247" s="3"/>
      <c r="L2247" s="79"/>
    </row>
    <row r="2248" spans="5:12">
      <c r="E2248" s="4"/>
      <c r="F2248" s="72"/>
      <c r="G2248" s="72"/>
      <c r="H2248" s="73"/>
      <c r="I2248" s="73"/>
      <c r="J2248" s="73"/>
      <c r="K2248" s="3"/>
      <c r="L2248" s="79"/>
    </row>
    <row r="2249" spans="5:12">
      <c r="E2249" s="4"/>
      <c r="F2249" s="72"/>
      <c r="G2249" s="72"/>
      <c r="H2249" s="73"/>
      <c r="I2249" s="73"/>
      <c r="J2249" s="73"/>
      <c r="K2249" s="3"/>
      <c r="L2249" s="79"/>
    </row>
    <row r="2250" spans="5:12">
      <c r="E2250" s="4"/>
      <c r="F2250" s="72"/>
      <c r="G2250" s="72"/>
      <c r="H2250" s="73"/>
      <c r="I2250" s="73"/>
      <c r="J2250" s="73"/>
      <c r="K2250" s="3"/>
      <c r="L2250" s="79"/>
    </row>
    <row r="2251" spans="5:12">
      <c r="E2251" s="4"/>
      <c r="F2251" s="72"/>
      <c r="G2251" s="72"/>
      <c r="H2251" s="73"/>
      <c r="I2251" s="73"/>
      <c r="J2251" s="73"/>
      <c r="K2251" s="3"/>
      <c r="L2251" s="79"/>
    </row>
    <row r="2252" spans="5:12">
      <c r="E2252" s="4"/>
      <c r="F2252" s="72"/>
      <c r="G2252" s="72"/>
      <c r="H2252" s="73"/>
      <c r="I2252" s="73"/>
      <c r="J2252" s="73"/>
      <c r="K2252" s="3"/>
      <c r="L2252" s="79"/>
    </row>
    <row r="2253" spans="5:12">
      <c r="E2253" s="4"/>
      <c r="F2253" s="72"/>
      <c r="G2253" s="72"/>
      <c r="H2253" s="73"/>
      <c r="I2253" s="73"/>
      <c r="J2253" s="73"/>
      <c r="K2253" s="3"/>
      <c r="L2253" s="79"/>
    </row>
    <row r="2254" spans="5:12">
      <c r="E2254" s="4"/>
      <c r="F2254" s="72"/>
      <c r="G2254" s="72"/>
      <c r="H2254" s="73"/>
      <c r="I2254" s="73"/>
      <c r="J2254" s="73"/>
      <c r="K2254" s="3"/>
      <c r="L2254" s="79"/>
    </row>
    <row r="2255" spans="5:12">
      <c r="E2255" s="4"/>
      <c r="F2255" s="72"/>
      <c r="G2255" s="72"/>
      <c r="H2255" s="73"/>
      <c r="I2255" s="73"/>
      <c r="J2255" s="73"/>
      <c r="K2255" s="3"/>
      <c r="L2255" s="79"/>
    </row>
    <row r="2256" spans="5:12">
      <c r="E2256" s="4"/>
      <c r="F2256" s="72"/>
      <c r="G2256" s="72"/>
      <c r="H2256" s="73"/>
      <c r="I2256" s="73"/>
      <c r="J2256" s="73"/>
      <c r="K2256" s="3"/>
      <c r="L2256" s="79"/>
    </row>
    <row r="2257" spans="5:12">
      <c r="E2257" s="4"/>
      <c r="F2257" s="72"/>
      <c r="G2257" s="72"/>
      <c r="H2257" s="73"/>
      <c r="I2257" s="73"/>
      <c r="J2257" s="73"/>
      <c r="K2257" s="3"/>
      <c r="L2257" s="79"/>
    </row>
    <row r="2258" spans="5:12">
      <c r="E2258" s="4"/>
      <c r="F2258" s="72"/>
      <c r="G2258" s="72"/>
      <c r="H2258" s="73"/>
      <c r="I2258" s="73"/>
      <c r="J2258" s="73"/>
      <c r="K2258" s="3"/>
      <c r="L2258" s="79"/>
    </row>
    <row r="2259" spans="5:12">
      <c r="E2259" s="4"/>
      <c r="F2259" s="72"/>
      <c r="G2259" s="72"/>
      <c r="H2259" s="73"/>
      <c r="I2259" s="73"/>
      <c r="J2259" s="73"/>
      <c r="K2259" s="3"/>
      <c r="L2259" s="79"/>
    </row>
    <row r="2260" spans="5:12">
      <c r="E2260" s="4"/>
      <c r="F2260" s="72"/>
      <c r="G2260" s="72"/>
      <c r="H2260" s="73"/>
      <c r="I2260" s="73"/>
      <c r="J2260" s="73"/>
      <c r="K2260" s="3"/>
      <c r="L2260" s="79"/>
    </row>
    <row r="2261" spans="5:12">
      <c r="E2261" s="4"/>
      <c r="F2261" s="72"/>
      <c r="G2261" s="72"/>
      <c r="H2261" s="73"/>
      <c r="I2261" s="73"/>
      <c r="J2261" s="73"/>
      <c r="K2261" s="3"/>
      <c r="L2261" s="79"/>
    </row>
    <row r="2262" spans="5:12">
      <c r="E2262" s="4"/>
      <c r="F2262" s="72"/>
      <c r="G2262" s="72"/>
      <c r="H2262" s="73"/>
      <c r="I2262" s="73"/>
      <c r="J2262" s="73"/>
      <c r="K2262" s="3"/>
      <c r="L2262" s="79"/>
    </row>
    <row r="2263" spans="5:12">
      <c r="E2263" s="4"/>
      <c r="F2263" s="72"/>
      <c r="G2263" s="72"/>
      <c r="H2263" s="73"/>
      <c r="I2263" s="73"/>
      <c r="J2263" s="73"/>
      <c r="K2263" s="3"/>
      <c r="L2263" s="79"/>
    </row>
    <row r="2264" spans="5:12">
      <c r="E2264" s="4"/>
      <c r="F2264" s="72"/>
      <c r="G2264" s="72"/>
      <c r="H2264" s="73"/>
      <c r="I2264" s="73"/>
      <c r="J2264" s="73"/>
      <c r="K2264" s="3"/>
      <c r="L2264" s="79"/>
    </row>
    <row r="2265" spans="5:12">
      <c r="E2265" s="4"/>
      <c r="F2265" s="72"/>
      <c r="G2265" s="72"/>
      <c r="H2265" s="73"/>
      <c r="I2265" s="73"/>
      <c r="J2265" s="73"/>
      <c r="K2265" s="3"/>
      <c r="L2265" s="79"/>
    </row>
    <row r="2266" spans="5:12">
      <c r="E2266" s="4"/>
      <c r="F2266" s="72"/>
      <c r="G2266" s="72"/>
      <c r="H2266" s="73"/>
      <c r="I2266" s="73"/>
      <c r="J2266" s="73"/>
      <c r="K2266" s="3"/>
      <c r="L2266" s="79"/>
    </row>
    <row r="2267" spans="5:12">
      <c r="E2267" s="4"/>
      <c r="F2267" s="72"/>
      <c r="G2267" s="72"/>
      <c r="H2267" s="73"/>
      <c r="I2267" s="73"/>
      <c r="J2267" s="73"/>
      <c r="K2267" s="3"/>
      <c r="L2267" s="79"/>
    </row>
    <row r="2268" spans="5:12">
      <c r="E2268" s="4"/>
      <c r="F2268" s="72"/>
      <c r="G2268" s="72"/>
      <c r="H2268" s="73"/>
      <c r="I2268" s="73"/>
      <c r="J2268" s="73"/>
      <c r="K2268" s="3"/>
      <c r="L2268" s="79"/>
    </row>
    <row r="2269" spans="5:12">
      <c r="E2269" s="4"/>
      <c r="F2269" s="72"/>
      <c r="G2269" s="72"/>
      <c r="H2269" s="73"/>
      <c r="I2269" s="73"/>
      <c r="J2269" s="73"/>
      <c r="K2269" s="3"/>
      <c r="L2269" s="79"/>
    </row>
    <row r="2270" spans="5:12">
      <c r="E2270" s="4"/>
      <c r="F2270" s="72"/>
      <c r="G2270" s="72"/>
      <c r="H2270" s="73"/>
      <c r="I2270" s="73"/>
      <c r="J2270" s="73"/>
      <c r="K2270" s="3"/>
      <c r="L2270" s="79"/>
    </row>
    <row r="2271" spans="5:12">
      <c r="E2271" s="4"/>
      <c r="F2271" s="72"/>
      <c r="G2271" s="72"/>
      <c r="H2271" s="73"/>
      <c r="I2271" s="73"/>
      <c r="J2271" s="73"/>
      <c r="K2271" s="3"/>
      <c r="L2271" s="79"/>
    </row>
    <row r="2272" spans="5:12">
      <c r="E2272" s="4"/>
      <c r="F2272" s="72"/>
      <c r="G2272" s="72"/>
      <c r="H2272" s="73"/>
      <c r="I2272" s="73"/>
      <c r="J2272" s="73"/>
      <c r="K2272" s="3"/>
      <c r="L2272" s="79"/>
    </row>
    <row r="2273" spans="5:12">
      <c r="E2273" s="4"/>
      <c r="F2273" s="72"/>
      <c r="G2273" s="72"/>
      <c r="H2273" s="73"/>
      <c r="I2273" s="73"/>
      <c r="J2273" s="73"/>
      <c r="K2273" s="3"/>
      <c r="L2273" s="79"/>
    </row>
    <row r="2274" spans="5:12">
      <c r="E2274" s="4"/>
      <c r="F2274" s="72"/>
      <c r="G2274" s="72"/>
      <c r="H2274" s="73"/>
      <c r="I2274" s="73"/>
      <c r="J2274" s="73"/>
      <c r="K2274" s="3"/>
      <c r="L2274" s="79"/>
    </row>
    <row r="2275" spans="5:12">
      <c r="E2275" s="4"/>
      <c r="F2275" s="72"/>
      <c r="G2275" s="72"/>
      <c r="H2275" s="73"/>
      <c r="I2275" s="73"/>
      <c r="J2275" s="73"/>
      <c r="K2275" s="3"/>
      <c r="L2275" s="79"/>
    </row>
    <row r="2276" spans="5:12">
      <c r="E2276" s="4"/>
      <c r="F2276" s="72"/>
      <c r="G2276" s="72"/>
      <c r="H2276" s="73"/>
      <c r="I2276" s="73"/>
      <c r="J2276" s="73"/>
      <c r="K2276" s="3"/>
      <c r="L2276" s="79"/>
    </row>
    <row r="2277" spans="5:12">
      <c r="E2277" s="4"/>
      <c r="F2277" s="72"/>
      <c r="G2277" s="72"/>
      <c r="H2277" s="73"/>
      <c r="I2277" s="73"/>
      <c r="J2277" s="73"/>
      <c r="K2277" s="3"/>
      <c r="L2277" s="79"/>
    </row>
    <row r="2278" spans="5:12">
      <c r="E2278" s="4"/>
      <c r="F2278" s="72"/>
      <c r="G2278" s="72"/>
      <c r="H2278" s="73"/>
      <c r="I2278" s="73"/>
      <c r="J2278" s="73"/>
      <c r="K2278" s="3"/>
      <c r="L2278" s="79"/>
    </row>
    <row r="2279" spans="5:12">
      <c r="E2279" s="4"/>
      <c r="F2279" s="72"/>
      <c r="G2279" s="72"/>
      <c r="H2279" s="73"/>
      <c r="I2279" s="73"/>
      <c r="J2279" s="73"/>
      <c r="K2279" s="3"/>
      <c r="L2279" s="79"/>
    </row>
    <row r="2280" spans="5:12">
      <c r="E2280" s="4"/>
      <c r="F2280" s="72"/>
      <c r="G2280" s="72"/>
      <c r="H2280" s="73"/>
      <c r="I2280" s="73"/>
      <c r="J2280" s="73"/>
      <c r="K2280" s="3"/>
      <c r="L2280" s="79"/>
    </row>
    <row r="2281" spans="5:12">
      <c r="E2281" s="4"/>
      <c r="F2281" s="72"/>
      <c r="G2281" s="72"/>
      <c r="H2281" s="73"/>
      <c r="I2281" s="73"/>
      <c r="J2281" s="73"/>
      <c r="K2281" s="3"/>
      <c r="L2281" s="79"/>
    </row>
    <row r="2282" spans="5:12">
      <c r="E2282" s="4"/>
      <c r="F2282" s="72"/>
      <c r="G2282" s="72"/>
      <c r="H2282" s="73"/>
      <c r="I2282" s="73"/>
      <c r="J2282" s="73"/>
      <c r="K2282" s="3"/>
      <c r="L2282" s="79"/>
    </row>
    <row r="2283" spans="5:12">
      <c r="E2283" s="4"/>
      <c r="F2283" s="72"/>
      <c r="G2283" s="72"/>
      <c r="H2283" s="73"/>
      <c r="I2283" s="73"/>
      <c r="J2283" s="73"/>
      <c r="K2283" s="3"/>
      <c r="L2283" s="79"/>
    </row>
    <row r="2284" spans="5:12">
      <c r="E2284" s="4"/>
      <c r="F2284" s="72"/>
      <c r="G2284" s="72"/>
      <c r="H2284" s="73"/>
      <c r="I2284" s="73"/>
      <c r="J2284" s="73"/>
      <c r="K2284" s="3"/>
      <c r="L2284" s="79"/>
    </row>
    <row r="2285" spans="5:12">
      <c r="E2285" s="4"/>
      <c r="F2285" s="72"/>
      <c r="G2285" s="72"/>
      <c r="H2285" s="73"/>
      <c r="I2285" s="73"/>
      <c r="J2285" s="73"/>
      <c r="K2285" s="3"/>
      <c r="L2285" s="79"/>
    </row>
    <row r="2286" spans="5:12">
      <c r="E2286" s="4"/>
      <c r="F2286" s="72"/>
      <c r="G2286" s="72"/>
      <c r="H2286" s="73"/>
      <c r="I2286" s="73"/>
      <c r="J2286" s="73"/>
      <c r="K2286" s="3"/>
      <c r="L2286" s="79"/>
    </row>
    <row r="2287" spans="5:12">
      <c r="E2287" s="4"/>
      <c r="F2287" s="72"/>
      <c r="G2287" s="72"/>
      <c r="H2287" s="73"/>
      <c r="I2287" s="73"/>
      <c r="J2287" s="73"/>
      <c r="K2287" s="3"/>
      <c r="L2287" s="79"/>
    </row>
    <row r="2288" spans="5:12">
      <c r="E2288" s="4"/>
      <c r="F2288" s="72"/>
      <c r="G2288" s="72"/>
      <c r="H2288" s="73"/>
      <c r="I2288" s="73"/>
      <c r="J2288" s="73"/>
      <c r="K2288" s="3"/>
      <c r="L2288" s="79"/>
    </row>
    <row r="2289" spans="5:12">
      <c r="E2289" s="4"/>
      <c r="F2289" s="72"/>
      <c r="G2289" s="72"/>
      <c r="H2289" s="73"/>
      <c r="I2289" s="73"/>
      <c r="J2289" s="73"/>
      <c r="K2289" s="3"/>
      <c r="L2289" s="79"/>
    </row>
    <row r="2290" spans="5:12">
      <c r="E2290" s="4"/>
      <c r="F2290" s="72"/>
      <c r="G2290" s="72"/>
      <c r="H2290" s="73"/>
      <c r="I2290" s="73"/>
      <c r="J2290" s="73"/>
      <c r="K2290" s="3"/>
      <c r="L2290" s="79"/>
    </row>
    <row r="2291" spans="5:12">
      <c r="E2291" s="4"/>
      <c r="F2291" s="72"/>
      <c r="G2291" s="72"/>
      <c r="H2291" s="73"/>
      <c r="I2291" s="73"/>
      <c r="J2291" s="73"/>
      <c r="K2291" s="3"/>
      <c r="L2291" s="79"/>
    </row>
    <row r="2292" spans="5:12">
      <c r="E2292" s="4"/>
      <c r="F2292" s="72"/>
      <c r="G2292" s="72"/>
      <c r="H2292" s="73"/>
      <c r="I2292" s="73"/>
      <c r="J2292" s="73"/>
      <c r="K2292" s="3"/>
      <c r="L2292" s="79"/>
    </row>
    <row r="2293" spans="5:12">
      <c r="E2293" s="4"/>
      <c r="F2293" s="72"/>
      <c r="G2293" s="72"/>
      <c r="H2293" s="73"/>
      <c r="I2293" s="73"/>
      <c r="J2293" s="73"/>
      <c r="K2293" s="3"/>
      <c r="L2293" s="79"/>
    </row>
    <row r="2294" spans="5:12">
      <c r="E2294" s="4"/>
      <c r="F2294" s="72"/>
      <c r="G2294" s="72"/>
      <c r="H2294" s="73"/>
      <c r="I2294" s="73"/>
      <c r="J2294" s="73"/>
      <c r="K2294" s="3"/>
      <c r="L2294" s="79"/>
    </row>
    <row r="2295" spans="5:12">
      <c r="E2295" s="4"/>
      <c r="F2295" s="72"/>
      <c r="G2295" s="72"/>
      <c r="H2295" s="73"/>
      <c r="I2295" s="73"/>
      <c r="J2295" s="73"/>
      <c r="K2295" s="3"/>
      <c r="L2295" s="79"/>
    </row>
    <row r="2296" spans="5:12">
      <c r="E2296" s="4"/>
      <c r="F2296" s="72"/>
      <c r="G2296" s="72"/>
      <c r="H2296" s="73"/>
      <c r="I2296" s="73"/>
      <c r="J2296" s="73"/>
      <c r="K2296" s="3"/>
      <c r="L2296" s="79"/>
    </row>
    <row r="2297" spans="5:12">
      <c r="E2297" s="4"/>
      <c r="F2297" s="72"/>
      <c r="G2297" s="72"/>
      <c r="H2297" s="73"/>
      <c r="I2297" s="73"/>
      <c r="J2297" s="73"/>
      <c r="K2297" s="3"/>
      <c r="L2297" s="79"/>
    </row>
    <row r="2298" spans="5:12">
      <c r="E2298" s="4"/>
      <c r="F2298" s="72"/>
      <c r="G2298" s="72"/>
      <c r="H2298" s="73"/>
      <c r="I2298" s="73"/>
      <c r="J2298" s="73"/>
      <c r="K2298" s="3"/>
      <c r="L2298" s="79"/>
    </row>
    <row r="2299" spans="5:12">
      <c r="E2299" s="4"/>
      <c r="F2299" s="72"/>
      <c r="G2299" s="72"/>
      <c r="H2299" s="73"/>
      <c r="I2299" s="73"/>
      <c r="J2299" s="73"/>
      <c r="K2299" s="3"/>
      <c r="L2299" s="79"/>
    </row>
    <row r="2300" spans="5:12">
      <c r="E2300" s="4"/>
      <c r="F2300" s="72"/>
      <c r="G2300" s="72"/>
      <c r="H2300" s="73"/>
      <c r="I2300" s="73"/>
      <c r="J2300" s="73"/>
      <c r="K2300" s="3"/>
      <c r="L2300" s="79"/>
    </row>
    <row r="2301" spans="5:12">
      <c r="E2301" s="4"/>
      <c r="F2301" s="72"/>
      <c r="G2301" s="72"/>
      <c r="H2301" s="73"/>
      <c r="I2301" s="73"/>
      <c r="J2301" s="73"/>
      <c r="K2301" s="3"/>
      <c r="L2301" s="79"/>
    </row>
    <row r="2302" spans="5:12">
      <c r="E2302" s="4"/>
      <c r="F2302" s="72"/>
      <c r="G2302" s="72"/>
      <c r="H2302" s="73"/>
      <c r="I2302" s="73"/>
      <c r="J2302" s="73"/>
      <c r="K2302" s="3"/>
      <c r="L2302" s="79"/>
    </row>
    <row r="2303" spans="5:12">
      <c r="E2303" s="4"/>
      <c r="F2303" s="72"/>
      <c r="G2303" s="72"/>
      <c r="H2303" s="73"/>
      <c r="I2303" s="73"/>
      <c r="J2303" s="73"/>
      <c r="K2303" s="3"/>
      <c r="L2303" s="79"/>
    </row>
    <row r="2304" spans="5:12">
      <c r="E2304" s="4"/>
      <c r="F2304" s="72"/>
      <c r="G2304" s="72"/>
      <c r="H2304" s="73"/>
      <c r="I2304" s="73"/>
      <c r="J2304" s="73"/>
      <c r="K2304" s="3"/>
      <c r="L2304" s="79"/>
    </row>
    <row r="2305" spans="5:12">
      <c r="E2305" s="4"/>
      <c r="F2305" s="72"/>
      <c r="G2305" s="72"/>
      <c r="H2305" s="73"/>
      <c r="I2305" s="73"/>
      <c r="J2305" s="73"/>
      <c r="K2305" s="3"/>
      <c r="L2305" s="79"/>
    </row>
    <row r="2306" spans="5:12">
      <c r="E2306" s="4"/>
      <c r="F2306" s="72"/>
      <c r="G2306" s="72"/>
      <c r="H2306" s="73"/>
      <c r="I2306" s="73"/>
      <c r="J2306" s="73"/>
      <c r="K2306" s="3"/>
      <c r="L2306" s="79"/>
    </row>
    <row r="2307" spans="5:12">
      <c r="E2307" s="4"/>
      <c r="F2307" s="72"/>
      <c r="G2307" s="72"/>
      <c r="H2307" s="73"/>
      <c r="I2307" s="73"/>
      <c r="J2307" s="73"/>
      <c r="K2307" s="3"/>
      <c r="L2307" s="79"/>
    </row>
    <row r="2308" spans="5:12">
      <c r="E2308" s="4"/>
      <c r="F2308" s="72"/>
      <c r="G2308" s="72"/>
      <c r="H2308" s="73"/>
      <c r="I2308" s="73"/>
      <c r="J2308" s="73"/>
      <c r="K2308" s="3"/>
      <c r="L2308" s="79"/>
    </row>
    <row r="2309" spans="5:12">
      <c r="E2309" s="4"/>
      <c r="F2309" s="72"/>
      <c r="G2309" s="72"/>
      <c r="H2309" s="73"/>
      <c r="I2309" s="73"/>
      <c r="J2309" s="73"/>
      <c r="K2309" s="3"/>
      <c r="L2309" s="79"/>
    </row>
    <row r="2310" spans="5:12">
      <c r="E2310" s="4"/>
      <c r="F2310" s="72"/>
      <c r="G2310" s="72"/>
      <c r="H2310" s="73"/>
      <c r="I2310" s="73"/>
      <c r="J2310" s="73"/>
      <c r="K2310" s="3"/>
      <c r="L2310" s="79"/>
    </row>
    <row r="2311" spans="5:12">
      <c r="E2311" s="4"/>
      <c r="F2311" s="72"/>
      <c r="G2311" s="72"/>
      <c r="H2311" s="73"/>
      <c r="I2311" s="73"/>
      <c r="J2311" s="73"/>
      <c r="K2311" s="3"/>
      <c r="L2311" s="79"/>
    </row>
    <row r="2312" spans="5:12">
      <c r="E2312" s="4"/>
      <c r="F2312" s="72"/>
      <c r="G2312" s="72"/>
      <c r="H2312" s="73"/>
      <c r="I2312" s="73"/>
      <c r="J2312" s="73"/>
      <c r="K2312" s="3"/>
      <c r="L2312" s="79"/>
    </row>
    <row r="2313" spans="5:12">
      <c r="E2313" s="4"/>
      <c r="F2313" s="72"/>
      <c r="G2313" s="72"/>
      <c r="H2313" s="73"/>
      <c r="I2313" s="73"/>
      <c r="J2313" s="73"/>
      <c r="K2313" s="3"/>
      <c r="L2313" s="79"/>
    </row>
    <row r="2314" spans="5:12">
      <c r="E2314" s="4"/>
      <c r="F2314" s="72"/>
      <c r="G2314" s="72"/>
      <c r="H2314" s="73"/>
      <c r="I2314" s="73"/>
      <c r="J2314" s="73"/>
      <c r="K2314" s="3"/>
      <c r="L2314" s="79"/>
    </row>
    <row r="2315" spans="5:12">
      <c r="E2315" s="4"/>
      <c r="F2315" s="72"/>
      <c r="G2315" s="72"/>
      <c r="H2315" s="73"/>
      <c r="I2315" s="73"/>
      <c r="J2315" s="73"/>
      <c r="K2315" s="3"/>
      <c r="L2315" s="79"/>
    </row>
    <row r="2316" spans="5:12">
      <c r="E2316" s="4"/>
      <c r="F2316" s="72"/>
      <c r="G2316" s="72"/>
      <c r="H2316" s="73"/>
      <c r="I2316" s="73"/>
      <c r="J2316" s="73"/>
      <c r="K2316" s="3"/>
      <c r="L2316" s="79"/>
    </row>
    <row r="2317" spans="5:12">
      <c r="E2317" s="4"/>
      <c r="F2317" s="72"/>
      <c r="G2317" s="72"/>
      <c r="H2317" s="73"/>
      <c r="I2317" s="73"/>
      <c r="J2317" s="73"/>
      <c r="K2317" s="3"/>
      <c r="L2317" s="79"/>
    </row>
    <row r="2318" spans="5:12">
      <c r="E2318" s="4"/>
      <c r="F2318" s="72"/>
      <c r="G2318" s="72"/>
      <c r="H2318" s="73"/>
      <c r="I2318" s="73"/>
      <c r="J2318" s="73"/>
      <c r="K2318" s="3"/>
      <c r="L2318" s="79"/>
    </row>
    <row r="2319" spans="5:12">
      <c r="E2319" s="4"/>
      <c r="F2319" s="72"/>
      <c r="G2319" s="72"/>
      <c r="H2319" s="73"/>
      <c r="I2319" s="73"/>
      <c r="J2319" s="73"/>
      <c r="K2319" s="3"/>
      <c r="L2319" s="79"/>
    </row>
    <row r="2320" spans="5:12">
      <c r="E2320" s="4"/>
      <c r="F2320" s="72"/>
      <c r="G2320" s="72"/>
      <c r="H2320" s="73"/>
      <c r="I2320" s="73"/>
      <c r="J2320" s="73"/>
      <c r="K2320" s="3"/>
      <c r="L2320" s="79"/>
    </row>
    <row r="2321" spans="5:12">
      <c r="E2321" s="4"/>
      <c r="F2321" s="72"/>
      <c r="G2321" s="72"/>
      <c r="H2321" s="73"/>
      <c r="I2321" s="73"/>
      <c r="J2321" s="73"/>
      <c r="K2321" s="3"/>
      <c r="L2321" s="79"/>
    </row>
    <row r="2322" spans="5:12">
      <c r="E2322" s="4"/>
      <c r="F2322" s="72"/>
      <c r="G2322" s="72"/>
      <c r="H2322" s="73"/>
      <c r="I2322" s="73"/>
      <c r="J2322" s="73"/>
      <c r="K2322" s="3"/>
      <c r="L2322" s="79"/>
    </row>
    <row r="2323" spans="5:12">
      <c r="E2323" s="4"/>
      <c r="F2323" s="72"/>
      <c r="G2323" s="72"/>
      <c r="H2323" s="73"/>
      <c r="I2323" s="73"/>
      <c r="J2323" s="73"/>
      <c r="K2323" s="3"/>
      <c r="L2323" s="79"/>
    </row>
    <row r="2324" spans="5:12">
      <c r="E2324" s="4"/>
      <c r="F2324" s="72"/>
      <c r="G2324" s="72"/>
      <c r="H2324" s="73"/>
      <c r="I2324" s="73"/>
      <c r="J2324" s="73"/>
      <c r="K2324" s="3"/>
      <c r="L2324" s="79"/>
    </row>
    <row r="2325" spans="5:12">
      <c r="E2325" s="4"/>
      <c r="F2325" s="72"/>
      <c r="G2325" s="72"/>
      <c r="H2325" s="73"/>
      <c r="I2325" s="73"/>
      <c r="J2325" s="73"/>
      <c r="K2325" s="3"/>
      <c r="L2325" s="79"/>
    </row>
    <row r="2326" spans="5:12">
      <c r="E2326" s="4"/>
      <c r="F2326" s="72"/>
      <c r="G2326" s="72"/>
      <c r="H2326" s="73"/>
      <c r="I2326" s="73"/>
      <c r="J2326" s="73"/>
      <c r="K2326" s="3"/>
      <c r="L2326" s="79"/>
    </row>
    <row r="2327" spans="5:12">
      <c r="E2327" s="4"/>
      <c r="F2327" s="72"/>
      <c r="G2327" s="72"/>
      <c r="H2327" s="73"/>
      <c r="I2327" s="73"/>
      <c r="J2327" s="73"/>
      <c r="K2327" s="3"/>
      <c r="L2327" s="79"/>
    </row>
    <row r="2328" spans="5:12">
      <c r="E2328" s="4"/>
      <c r="F2328" s="72"/>
      <c r="G2328" s="72"/>
      <c r="H2328" s="73"/>
      <c r="I2328" s="73"/>
      <c r="J2328" s="73"/>
      <c r="K2328" s="3"/>
      <c r="L2328" s="79"/>
    </row>
    <row r="2329" spans="5:12">
      <c r="E2329" s="4"/>
      <c r="F2329" s="72"/>
      <c r="G2329" s="72"/>
      <c r="H2329" s="73"/>
      <c r="I2329" s="73"/>
      <c r="J2329" s="73"/>
      <c r="K2329" s="3"/>
      <c r="L2329" s="79"/>
    </row>
    <row r="2330" spans="5:12">
      <c r="E2330" s="4"/>
      <c r="F2330" s="72"/>
      <c r="G2330" s="72"/>
      <c r="H2330" s="73"/>
      <c r="I2330" s="73"/>
      <c r="J2330" s="73"/>
      <c r="K2330" s="3"/>
      <c r="L2330" s="79"/>
    </row>
    <row r="2331" spans="5:12">
      <c r="E2331" s="4"/>
      <c r="F2331" s="72"/>
      <c r="G2331" s="72"/>
      <c r="H2331" s="73"/>
      <c r="I2331" s="73"/>
      <c r="J2331" s="73"/>
      <c r="K2331" s="3"/>
      <c r="L2331" s="79"/>
    </row>
    <row r="2332" spans="5:12">
      <c r="E2332" s="4"/>
      <c r="F2332" s="72"/>
      <c r="G2332" s="72"/>
      <c r="H2332" s="73"/>
      <c r="I2332" s="73"/>
      <c r="J2332" s="73"/>
      <c r="K2332" s="3"/>
      <c r="L2332" s="79"/>
    </row>
    <row r="2333" spans="5:12">
      <c r="E2333" s="4"/>
      <c r="F2333" s="72"/>
      <c r="G2333" s="72"/>
      <c r="H2333" s="73"/>
      <c r="I2333" s="73"/>
      <c r="J2333" s="73"/>
      <c r="K2333" s="3"/>
      <c r="L2333" s="79"/>
    </row>
    <row r="2334" spans="5:12">
      <c r="E2334" s="4"/>
      <c r="F2334" s="72"/>
      <c r="G2334" s="72"/>
      <c r="H2334" s="73"/>
      <c r="I2334" s="73"/>
      <c r="J2334" s="73"/>
      <c r="K2334" s="3"/>
      <c r="L2334" s="79"/>
    </row>
    <row r="2335" spans="5:12">
      <c r="E2335" s="4"/>
      <c r="F2335" s="72"/>
      <c r="G2335" s="72"/>
      <c r="H2335" s="73"/>
      <c r="I2335" s="73"/>
      <c r="J2335" s="73"/>
      <c r="K2335" s="3"/>
      <c r="L2335" s="79"/>
    </row>
    <row r="2336" spans="5:12">
      <c r="E2336" s="4"/>
      <c r="F2336" s="72"/>
      <c r="G2336" s="72"/>
      <c r="H2336" s="73"/>
      <c r="I2336" s="73"/>
      <c r="J2336" s="73"/>
      <c r="K2336" s="3"/>
      <c r="L2336" s="79"/>
    </row>
    <row r="2337" spans="5:12">
      <c r="E2337" s="4"/>
      <c r="F2337" s="72"/>
      <c r="G2337" s="72"/>
      <c r="H2337" s="73"/>
      <c r="I2337" s="73"/>
      <c r="J2337" s="73"/>
      <c r="K2337" s="3"/>
      <c r="L2337" s="79"/>
    </row>
    <row r="2338" spans="5:12">
      <c r="E2338" s="4"/>
      <c r="F2338" s="72"/>
      <c r="G2338" s="72"/>
      <c r="H2338" s="73"/>
      <c r="I2338" s="73"/>
      <c r="J2338" s="73"/>
      <c r="K2338" s="3"/>
      <c r="L2338" s="79"/>
    </row>
    <row r="2339" spans="5:12">
      <c r="E2339" s="4"/>
      <c r="F2339" s="72"/>
      <c r="G2339" s="72"/>
      <c r="H2339" s="73"/>
      <c r="I2339" s="73"/>
      <c r="J2339" s="73"/>
      <c r="K2339" s="3"/>
      <c r="L2339" s="79"/>
    </row>
    <row r="2340" spans="5:12">
      <c r="E2340" s="4"/>
      <c r="F2340" s="72"/>
      <c r="G2340" s="72"/>
      <c r="H2340" s="73"/>
      <c r="I2340" s="73"/>
      <c r="J2340" s="73"/>
      <c r="K2340" s="3"/>
      <c r="L2340" s="79"/>
    </row>
    <row r="2341" spans="5:12">
      <c r="E2341" s="4"/>
      <c r="F2341" s="72"/>
      <c r="G2341" s="72"/>
      <c r="H2341" s="73"/>
      <c r="I2341" s="73"/>
      <c r="J2341" s="73"/>
      <c r="K2341" s="3"/>
      <c r="L2341" s="79"/>
    </row>
    <row r="2342" spans="5:12">
      <c r="E2342" s="4"/>
      <c r="F2342" s="72"/>
      <c r="G2342" s="72"/>
      <c r="H2342" s="73"/>
      <c r="I2342" s="73"/>
      <c r="J2342" s="73"/>
      <c r="K2342" s="3"/>
      <c r="L2342" s="79"/>
    </row>
    <row r="2343" spans="5:12">
      <c r="E2343" s="4"/>
      <c r="F2343" s="72"/>
      <c r="G2343" s="72"/>
      <c r="H2343" s="73"/>
      <c r="I2343" s="73"/>
      <c r="J2343" s="73"/>
      <c r="K2343" s="3"/>
      <c r="L2343" s="79"/>
    </row>
    <row r="2344" spans="5:12">
      <c r="E2344" s="4"/>
      <c r="F2344" s="72"/>
      <c r="G2344" s="72"/>
      <c r="H2344" s="73"/>
      <c r="I2344" s="73"/>
      <c r="J2344" s="73"/>
      <c r="K2344" s="3"/>
      <c r="L2344" s="79"/>
    </row>
    <row r="2345" spans="5:12">
      <c r="E2345" s="4"/>
      <c r="F2345" s="72"/>
      <c r="G2345" s="72"/>
      <c r="H2345" s="73"/>
      <c r="I2345" s="73"/>
      <c r="J2345" s="73"/>
      <c r="K2345" s="3"/>
      <c r="L2345" s="79"/>
    </row>
    <row r="2346" spans="5:12">
      <c r="E2346" s="4"/>
      <c r="F2346" s="72"/>
      <c r="G2346" s="72"/>
      <c r="H2346" s="73"/>
      <c r="I2346" s="73"/>
      <c r="J2346" s="73"/>
      <c r="K2346" s="3"/>
      <c r="L2346" s="79"/>
    </row>
    <row r="2347" spans="5:12">
      <c r="E2347" s="4"/>
      <c r="F2347" s="72"/>
      <c r="G2347" s="72"/>
      <c r="H2347" s="73"/>
      <c r="I2347" s="73"/>
      <c r="J2347" s="73"/>
      <c r="K2347" s="3"/>
      <c r="L2347" s="79"/>
    </row>
    <row r="2348" spans="5:12">
      <c r="E2348" s="4"/>
      <c r="F2348" s="72"/>
      <c r="G2348" s="72"/>
      <c r="H2348" s="73"/>
      <c r="I2348" s="73"/>
      <c r="J2348" s="73"/>
      <c r="K2348" s="3"/>
      <c r="L2348" s="79"/>
    </row>
    <row r="2349" spans="5:12">
      <c r="E2349" s="4"/>
      <c r="F2349" s="72"/>
      <c r="G2349" s="72"/>
      <c r="H2349" s="73"/>
      <c r="I2349" s="73"/>
      <c r="J2349" s="73"/>
      <c r="K2349" s="3"/>
      <c r="L2349" s="79"/>
    </row>
    <row r="2350" spans="5:12">
      <c r="E2350" s="4"/>
      <c r="F2350" s="72"/>
      <c r="G2350" s="72"/>
      <c r="H2350" s="73"/>
      <c r="I2350" s="73"/>
      <c r="J2350" s="73"/>
      <c r="K2350" s="3"/>
      <c r="L2350" s="79"/>
    </row>
    <row r="2351" spans="5:12">
      <c r="E2351" s="4"/>
      <c r="F2351" s="72"/>
      <c r="G2351" s="72"/>
      <c r="H2351" s="73"/>
      <c r="I2351" s="73"/>
      <c r="J2351" s="73"/>
      <c r="K2351" s="3"/>
      <c r="L2351" s="79"/>
    </row>
    <row r="2352" spans="5:12">
      <c r="E2352" s="4"/>
      <c r="F2352" s="72"/>
      <c r="G2352" s="72"/>
      <c r="H2352" s="73"/>
      <c r="I2352" s="73"/>
      <c r="J2352" s="73"/>
      <c r="K2352" s="3"/>
      <c r="L2352" s="79"/>
    </row>
    <row r="2353" spans="5:12">
      <c r="E2353" s="4"/>
      <c r="F2353" s="72"/>
      <c r="G2353" s="72"/>
      <c r="H2353" s="73"/>
      <c r="I2353" s="73"/>
      <c r="J2353" s="73"/>
      <c r="K2353" s="3"/>
      <c r="L2353" s="79"/>
    </row>
    <row r="2354" spans="5:12">
      <c r="E2354" s="4"/>
      <c r="F2354" s="72"/>
      <c r="G2354" s="72"/>
      <c r="H2354" s="73"/>
      <c r="I2354" s="73"/>
      <c r="J2354" s="73"/>
      <c r="K2354" s="3"/>
      <c r="L2354" s="79"/>
    </row>
    <row r="2355" spans="5:12">
      <c r="E2355" s="4"/>
      <c r="F2355" s="72"/>
      <c r="G2355" s="72"/>
      <c r="H2355" s="73"/>
      <c r="I2355" s="73"/>
      <c r="J2355" s="73"/>
      <c r="K2355" s="3"/>
      <c r="L2355" s="79"/>
    </row>
    <row r="2356" spans="5:12">
      <c r="E2356" s="4"/>
      <c r="F2356" s="72"/>
      <c r="G2356" s="72"/>
      <c r="H2356" s="73"/>
      <c r="I2356" s="73"/>
      <c r="J2356" s="73"/>
      <c r="K2356" s="3"/>
      <c r="L2356" s="79"/>
    </row>
    <row r="2357" spans="5:12">
      <c r="E2357" s="4"/>
      <c r="F2357" s="72"/>
      <c r="G2357" s="72"/>
      <c r="H2357" s="73"/>
      <c r="I2357" s="73"/>
      <c r="J2357" s="73"/>
      <c r="K2357" s="3"/>
      <c r="L2357" s="79"/>
    </row>
    <row r="2358" spans="5:12">
      <c r="E2358" s="4"/>
      <c r="F2358" s="72"/>
      <c r="G2358" s="72"/>
      <c r="H2358" s="73"/>
      <c r="I2358" s="73"/>
      <c r="J2358" s="73"/>
      <c r="K2358" s="3"/>
      <c r="L2358" s="79"/>
    </row>
    <row r="2359" spans="5:12">
      <c r="E2359" s="4"/>
      <c r="F2359" s="72"/>
      <c r="G2359" s="72"/>
      <c r="H2359" s="73"/>
      <c r="I2359" s="73"/>
      <c r="J2359" s="73"/>
      <c r="K2359" s="3"/>
      <c r="L2359" s="79"/>
    </row>
    <row r="2360" spans="5:12">
      <c r="E2360" s="4"/>
      <c r="F2360" s="72"/>
      <c r="G2360" s="72"/>
      <c r="H2360" s="73"/>
      <c r="I2360" s="73"/>
      <c r="J2360" s="73"/>
      <c r="K2360" s="3"/>
      <c r="L2360" s="79"/>
    </row>
    <row r="2361" spans="5:12">
      <c r="E2361" s="4"/>
      <c r="F2361" s="72"/>
      <c r="G2361" s="72"/>
      <c r="H2361" s="73"/>
      <c r="I2361" s="73"/>
      <c r="J2361" s="73"/>
      <c r="K2361" s="3"/>
      <c r="L2361" s="79"/>
    </row>
    <row r="2362" spans="5:12">
      <c r="E2362" s="4"/>
      <c r="F2362" s="72"/>
      <c r="G2362" s="72"/>
      <c r="H2362" s="73"/>
      <c r="I2362" s="73"/>
      <c r="J2362" s="73"/>
      <c r="K2362" s="3"/>
      <c r="L2362" s="79"/>
    </row>
    <row r="2363" spans="5:12">
      <c r="E2363" s="4"/>
      <c r="F2363" s="72"/>
      <c r="G2363" s="72"/>
      <c r="H2363" s="73"/>
      <c r="I2363" s="73"/>
      <c r="J2363" s="73"/>
      <c r="K2363" s="3"/>
      <c r="L2363" s="79"/>
    </row>
    <row r="2364" spans="5:12">
      <c r="E2364" s="4"/>
      <c r="F2364" s="72"/>
      <c r="G2364" s="72"/>
      <c r="H2364" s="73"/>
      <c r="I2364" s="73"/>
      <c r="J2364" s="73"/>
      <c r="K2364" s="3"/>
      <c r="L2364" s="79"/>
    </row>
    <row r="2365" spans="5:12">
      <c r="E2365" s="4"/>
      <c r="F2365" s="72"/>
      <c r="G2365" s="72"/>
      <c r="H2365" s="73"/>
      <c r="I2365" s="73"/>
      <c r="J2365" s="73"/>
      <c r="K2365" s="3"/>
      <c r="L2365" s="79"/>
    </row>
    <row r="2366" spans="5:12">
      <c r="E2366" s="4"/>
      <c r="F2366" s="72"/>
      <c r="G2366" s="72"/>
      <c r="H2366" s="73"/>
      <c r="I2366" s="73"/>
      <c r="J2366" s="73"/>
      <c r="K2366" s="3"/>
      <c r="L2366" s="79"/>
    </row>
    <row r="2367" spans="5:12">
      <c r="E2367" s="4"/>
      <c r="F2367" s="72"/>
      <c r="G2367" s="72"/>
      <c r="H2367" s="73"/>
      <c r="I2367" s="73"/>
      <c r="J2367" s="73"/>
      <c r="K2367" s="3"/>
      <c r="L2367" s="79"/>
    </row>
    <row r="2368" spans="5:12">
      <c r="E2368" s="4"/>
      <c r="F2368" s="72"/>
      <c r="G2368" s="72"/>
      <c r="H2368" s="73"/>
      <c r="I2368" s="73"/>
      <c r="J2368" s="73"/>
      <c r="K2368" s="3"/>
      <c r="L2368" s="79"/>
    </row>
    <row r="2369" spans="5:12">
      <c r="E2369" s="4"/>
      <c r="F2369" s="72"/>
      <c r="G2369" s="72"/>
      <c r="H2369" s="73"/>
      <c r="I2369" s="73"/>
      <c r="J2369" s="73"/>
      <c r="K2369" s="3"/>
      <c r="L2369" s="79"/>
    </row>
    <row r="2370" spans="5:12">
      <c r="E2370" s="4"/>
      <c r="F2370" s="72"/>
      <c r="G2370" s="72"/>
      <c r="H2370" s="73"/>
      <c r="I2370" s="73"/>
      <c r="J2370" s="73"/>
      <c r="K2370" s="3"/>
      <c r="L2370" s="79"/>
    </row>
    <row r="2371" spans="5:12">
      <c r="E2371" s="4"/>
      <c r="F2371" s="72"/>
      <c r="G2371" s="72"/>
      <c r="H2371" s="73"/>
      <c r="I2371" s="73"/>
      <c r="J2371" s="73"/>
      <c r="K2371" s="3"/>
      <c r="L2371" s="79"/>
    </row>
    <row r="2372" spans="5:12">
      <c r="E2372" s="4"/>
      <c r="F2372" s="72"/>
      <c r="G2372" s="72"/>
      <c r="H2372" s="73"/>
      <c r="I2372" s="73"/>
      <c r="J2372" s="73"/>
      <c r="K2372" s="3"/>
      <c r="L2372" s="79"/>
    </row>
    <row r="2373" spans="5:12">
      <c r="E2373" s="4"/>
      <c r="F2373" s="72"/>
      <c r="G2373" s="72"/>
      <c r="H2373" s="73"/>
      <c r="I2373" s="73"/>
      <c r="J2373" s="73"/>
      <c r="K2373" s="3"/>
      <c r="L2373" s="79"/>
    </row>
    <row r="2374" spans="5:12">
      <c r="E2374" s="4"/>
      <c r="F2374" s="72"/>
      <c r="G2374" s="72"/>
      <c r="H2374" s="73"/>
      <c r="I2374" s="73"/>
      <c r="J2374" s="73"/>
      <c r="K2374" s="3"/>
      <c r="L2374" s="79"/>
    </row>
    <row r="2375" spans="5:12">
      <c r="E2375" s="4"/>
      <c r="F2375" s="72"/>
      <c r="G2375" s="72"/>
      <c r="H2375" s="73"/>
      <c r="I2375" s="73"/>
      <c r="J2375" s="73"/>
      <c r="K2375" s="3"/>
      <c r="L2375" s="79"/>
    </row>
    <row r="2376" spans="5:12">
      <c r="E2376" s="4"/>
      <c r="F2376" s="72"/>
      <c r="G2376" s="72"/>
      <c r="H2376" s="73"/>
      <c r="I2376" s="73"/>
      <c r="J2376" s="73"/>
      <c r="K2376" s="3"/>
      <c r="L2376" s="79"/>
    </row>
    <row r="2377" spans="5:12">
      <c r="E2377" s="4"/>
      <c r="F2377" s="72"/>
      <c r="G2377" s="72"/>
      <c r="H2377" s="73"/>
      <c r="I2377" s="73"/>
      <c r="J2377" s="73"/>
      <c r="K2377" s="3"/>
      <c r="L2377" s="79"/>
    </row>
    <row r="2378" spans="5:12">
      <c r="E2378" s="4"/>
      <c r="F2378" s="72"/>
      <c r="G2378" s="72"/>
      <c r="H2378" s="73"/>
      <c r="I2378" s="73"/>
      <c r="J2378" s="73"/>
      <c r="K2378" s="3"/>
      <c r="L2378" s="79"/>
    </row>
    <row r="2379" spans="5:12">
      <c r="E2379" s="4"/>
      <c r="F2379" s="72"/>
      <c r="G2379" s="72"/>
      <c r="H2379" s="73"/>
      <c r="I2379" s="73"/>
      <c r="J2379" s="73"/>
      <c r="K2379" s="3"/>
      <c r="L2379" s="79"/>
    </row>
    <row r="2380" spans="5:12">
      <c r="E2380" s="4"/>
      <c r="F2380" s="72"/>
      <c r="G2380" s="72"/>
      <c r="H2380" s="73"/>
      <c r="I2380" s="73"/>
      <c r="J2380" s="73"/>
      <c r="K2380" s="3"/>
      <c r="L2380" s="79"/>
    </row>
    <row r="2381" spans="5:12">
      <c r="E2381" s="4"/>
      <c r="F2381" s="72"/>
      <c r="G2381" s="72"/>
      <c r="H2381" s="73"/>
      <c r="I2381" s="73"/>
      <c r="J2381" s="73"/>
      <c r="K2381" s="3"/>
      <c r="L2381" s="79"/>
    </row>
    <row r="2382" spans="5:12">
      <c r="E2382" s="4"/>
      <c r="F2382" s="72"/>
      <c r="G2382" s="72"/>
      <c r="H2382" s="73"/>
      <c r="I2382" s="73"/>
      <c r="J2382" s="73"/>
      <c r="K2382" s="3"/>
      <c r="L2382" s="79"/>
    </row>
    <row r="2383" spans="5:12">
      <c r="E2383" s="4"/>
      <c r="F2383" s="72"/>
      <c r="G2383" s="72"/>
      <c r="H2383" s="73"/>
      <c r="I2383" s="73"/>
      <c r="J2383" s="73"/>
      <c r="K2383" s="3"/>
      <c r="L2383" s="79"/>
    </row>
    <row r="2384" spans="5:12">
      <c r="E2384" s="4"/>
      <c r="F2384" s="72"/>
      <c r="G2384" s="72"/>
      <c r="H2384" s="73"/>
      <c r="I2384" s="73"/>
      <c r="J2384" s="73"/>
      <c r="K2384" s="3"/>
      <c r="L2384" s="79"/>
    </row>
    <row r="2385" spans="5:12">
      <c r="E2385" s="4"/>
      <c r="F2385" s="72"/>
      <c r="G2385" s="72"/>
      <c r="H2385" s="73"/>
      <c r="I2385" s="73"/>
      <c r="J2385" s="73"/>
      <c r="K2385" s="3"/>
      <c r="L2385" s="79"/>
    </row>
    <row r="2386" spans="5:12">
      <c r="E2386" s="4"/>
      <c r="F2386" s="72"/>
      <c r="G2386" s="72"/>
      <c r="H2386" s="73"/>
      <c r="I2386" s="73"/>
      <c r="J2386" s="73"/>
      <c r="K2386" s="3"/>
      <c r="L2386" s="79"/>
    </row>
    <row r="2387" spans="5:12">
      <c r="E2387" s="4"/>
      <c r="F2387" s="72"/>
      <c r="G2387" s="72"/>
      <c r="H2387" s="73"/>
      <c r="I2387" s="73"/>
      <c r="J2387" s="73"/>
      <c r="K2387" s="3"/>
      <c r="L2387" s="79"/>
    </row>
    <row r="2388" spans="5:12">
      <c r="E2388" s="4"/>
      <c r="F2388" s="72"/>
      <c r="G2388" s="72"/>
      <c r="H2388" s="73"/>
      <c r="I2388" s="73"/>
      <c r="J2388" s="73"/>
      <c r="K2388" s="3"/>
      <c r="L2388" s="79"/>
    </row>
    <row r="2389" spans="5:12">
      <c r="E2389" s="4"/>
      <c r="F2389" s="72"/>
      <c r="G2389" s="72"/>
      <c r="H2389" s="73"/>
      <c r="I2389" s="73"/>
      <c r="J2389" s="73"/>
      <c r="K2389" s="3"/>
      <c r="L2389" s="79"/>
    </row>
    <row r="2390" spans="5:12">
      <c r="E2390" s="4"/>
      <c r="F2390" s="72"/>
      <c r="G2390" s="72"/>
      <c r="H2390" s="73"/>
      <c r="I2390" s="73"/>
      <c r="J2390" s="73"/>
      <c r="K2390" s="3"/>
      <c r="L2390" s="79"/>
    </row>
    <row r="2391" spans="5:12">
      <c r="E2391" s="4"/>
      <c r="F2391" s="72"/>
      <c r="G2391" s="72"/>
      <c r="H2391" s="73"/>
      <c r="I2391" s="73"/>
      <c r="J2391" s="73"/>
      <c r="K2391" s="3"/>
      <c r="L2391" s="79"/>
    </row>
    <row r="2392" spans="5:12">
      <c r="E2392" s="4"/>
      <c r="F2392" s="72"/>
      <c r="G2392" s="72"/>
      <c r="H2392" s="73"/>
      <c r="I2392" s="73"/>
      <c r="J2392" s="73"/>
      <c r="K2392" s="3"/>
      <c r="L2392" s="79"/>
    </row>
    <row r="2393" spans="5:12">
      <c r="E2393" s="4"/>
      <c r="F2393" s="72"/>
      <c r="G2393" s="72"/>
      <c r="H2393" s="73"/>
      <c r="I2393" s="73"/>
      <c r="J2393" s="73"/>
      <c r="K2393" s="3"/>
      <c r="L2393" s="79"/>
    </row>
    <row r="2394" spans="5:12">
      <c r="E2394" s="4"/>
      <c r="F2394" s="72"/>
      <c r="G2394" s="72"/>
      <c r="H2394" s="73"/>
      <c r="I2394" s="73"/>
      <c r="J2394" s="73"/>
      <c r="K2394" s="3"/>
      <c r="L2394" s="79"/>
    </row>
    <row r="2395" spans="5:12">
      <c r="E2395" s="4"/>
      <c r="F2395" s="72"/>
      <c r="G2395" s="72"/>
      <c r="H2395" s="73"/>
      <c r="I2395" s="73"/>
      <c r="J2395" s="73"/>
      <c r="K2395" s="3"/>
      <c r="L2395" s="79"/>
    </row>
    <row r="2396" spans="5:12">
      <c r="E2396" s="4"/>
      <c r="F2396" s="72"/>
      <c r="G2396" s="72"/>
      <c r="H2396" s="73"/>
      <c r="I2396" s="73"/>
      <c r="J2396" s="73"/>
      <c r="K2396" s="3"/>
      <c r="L2396" s="79"/>
    </row>
    <row r="2397" spans="5:12">
      <c r="E2397" s="4"/>
      <c r="F2397" s="72"/>
      <c r="G2397" s="72"/>
      <c r="H2397" s="73"/>
      <c r="I2397" s="73"/>
      <c r="J2397" s="73"/>
      <c r="K2397" s="3"/>
      <c r="L2397" s="79"/>
    </row>
    <row r="2398" spans="5:12">
      <c r="E2398" s="4"/>
      <c r="F2398" s="72"/>
      <c r="G2398" s="72"/>
      <c r="H2398" s="73"/>
      <c r="I2398" s="73"/>
      <c r="J2398" s="73"/>
      <c r="K2398" s="3"/>
      <c r="L2398" s="79"/>
    </row>
    <row r="2399" spans="5:12">
      <c r="E2399" s="4"/>
      <c r="F2399" s="72"/>
      <c r="G2399" s="72"/>
      <c r="H2399" s="73"/>
      <c r="I2399" s="73"/>
      <c r="J2399" s="73"/>
      <c r="K2399" s="3"/>
      <c r="L2399" s="79"/>
    </row>
    <row r="2400" spans="5:12">
      <c r="E2400" s="4"/>
      <c r="F2400" s="72"/>
      <c r="G2400" s="72"/>
      <c r="H2400" s="73"/>
      <c r="I2400" s="73"/>
      <c r="J2400" s="73"/>
      <c r="K2400" s="3"/>
      <c r="L2400" s="79"/>
    </row>
    <row r="2401" spans="5:12">
      <c r="E2401" s="4"/>
      <c r="F2401" s="72"/>
      <c r="G2401" s="72"/>
      <c r="H2401" s="73"/>
      <c r="I2401" s="73"/>
      <c r="J2401" s="73"/>
      <c r="K2401" s="3"/>
      <c r="L2401" s="79"/>
    </row>
    <row r="2402" spans="5:12">
      <c r="E2402" s="4"/>
      <c r="F2402" s="72"/>
      <c r="G2402" s="72"/>
      <c r="H2402" s="73"/>
      <c r="I2402" s="73"/>
      <c r="J2402" s="73"/>
      <c r="K2402" s="3"/>
      <c r="L2402" s="79"/>
    </row>
    <row r="2403" spans="5:12">
      <c r="E2403" s="4"/>
      <c r="F2403" s="72"/>
      <c r="G2403" s="72"/>
      <c r="H2403" s="73"/>
      <c r="I2403" s="73"/>
      <c r="J2403" s="73"/>
      <c r="K2403" s="3"/>
      <c r="L2403" s="79"/>
    </row>
    <row r="2404" spans="5:12">
      <c r="E2404" s="4"/>
      <c r="F2404" s="72"/>
      <c r="G2404" s="72"/>
      <c r="H2404" s="73"/>
      <c r="I2404" s="73"/>
      <c r="J2404" s="73"/>
      <c r="K2404" s="3"/>
      <c r="L2404" s="79"/>
    </row>
    <row r="2405" spans="5:12">
      <c r="E2405" s="4"/>
      <c r="F2405" s="72"/>
      <c r="G2405" s="72"/>
      <c r="H2405" s="73"/>
      <c r="I2405" s="73"/>
      <c r="J2405" s="73"/>
      <c r="K2405" s="3"/>
      <c r="L2405" s="79"/>
    </row>
    <row r="2406" spans="5:12">
      <c r="E2406" s="4"/>
      <c r="F2406" s="72"/>
      <c r="G2406" s="72"/>
      <c r="H2406" s="73"/>
      <c r="I2406" s="73"/>
      <c r="J2406" s="73"/>
      <c r="K2406" s="3"/>
      <c r="L2406" s="79"/>
    </row>
    <row r="2407" spans="5:12">
      <c r="E2407" s="4"/>
      <c r="F2407" s="72"/>
      <c r="G2407" s="72"/>
      <c r="H2407" s="73"/>
      <c r="I2407" s="73"/>
      <c r="J2407" s="73"/>
      <c r="K2407" s="3"/>
      <c r="L2407" s="79"/>
    </row>
    <row r="2408" spans="5:12">
      <c r="E2408" s="4"/>
      <c r="F2408" s="72"/>
      <c r="G2408" s="72"/>
      <c r="H2408" s="73"/>
      <c r="I2408" s="73"/>
      <c r="J2408" s="73"/>
      <c r="K2408" s="3"/>
      <c r="L2408" s="79"/>
    </row>
    <row r="2409" spans="5:12">
      <c r="E2409" s="4"/>
      <c r="F2409" s="72"/>
      <c r="G2409" s="72"/>
      <c r="H2409" s="73"/>
      <c r="I2409" s="73"/>
      <c r="J2409" s="73"/>
      <c r="K2409" s="3"/>
      <c r="L2409" s="79"/>
    </row>
    <row r="2410" spans="5:12">
      <c r="E2410" s="4"/>
      <c r="F2410" s="72"/>
      <c r="G2410" s="72"/>
      <c r="H2410" s="73"/>
      <c r="I2410" s="73"/>
      <c r="J2410" s="73"/>
      <c r="K2410" s="3"/>
      <c r="L2410" s="79"/>
    </row>
    <row r="2411" spans="5:12">
      <c r="E2411" s="4"/>
      <c r="F2411" s="72"/>
      <c r="G2411" s="72"/>
      <c r="H2411" s="73"/>
      <c r="I2411" s="73"/>
      <c r="J2411" s="73"/>
      <c r="K2411" s="3"/>
      <c r="L2411" s="79"/>
    </row>
    <row r="2412" spans="5:12">
      <c r="E2412" s="4"/>
      <c r="F2412" s="72"/>
      <c r="G2412" s="72"/>
      <c r="H2412" s="73"/>
      <c r="I2412" s="73"/>
      <c r="J2412" s="73"/>
      <c r="K2412" s="3"/>
      <c r="L2412" s="79"/>
    </row>
    <row r="2413" spans="5:12">
      <c r="E2413" s="4"/>
      <c r="F2413" s="72"/>
      <c r="G2413" s="72"/>
      <c r="H2413" s="73"/>
      <c r="I2413" s="73"/>
      <c r="J2413" s="73"/>
      <c r="K2413" s="3"/>
      <c r="L2413" s="79"/>
    </row>
    <row r="2414" spans="5:12">
      <c r="E2414" s="4"/>
      <c r="F2414" s="72"/>
      <c r="G2414" s="72"/>
      <c r="H2414" s="73"/>
      <c r="I2414" s="73"/>
      <c r="J2414" s="73"/>
      <c r="K2414" s="3"/>
      <c r="L2414" s="79"/>
    </row>
    <row r="2415" spans="5:12">
      <c r="E2415" s="4"/>
      <c r="F2415" s="72"/>
      <c r="G2415" s="72"/>
      <c r="H2415" s="73"/>
      <c r="I2415" s="73"/>
      <c r="J2415" s="73"/>
      <c r="K2415" s="3"/>
      <c r="L2415" s="79"/>
    </row>
    <row r="2416" spans="5:12">
      <c r="E2416" s="4"/>
      <c r="F2416" s="72"/>
      <c r="G2416" s="72"/>
      <c r="H2416" s="73"/>
      <c r="I2416" s="73"/>
      <c r="J2416" s="73"/>
      <c r="K2416" s="3"/>
      <c r="L2416" s="79"/>
    </row>
    <row r="2417" spans="5:12">
      <c r="E2417" s="4"/>
      <c r="F2417" s="72"/>
      <c r="G2417" s="72"/>
      <c r="H2417" s="73"/>
      <c r="I2417" s="73"/>
      <c r="J2417" s="73"/>
      <c r="K2417" s="3"/>
      <c r="L2417" s="79"/>
    </row>
    <row r="2418" spans="5:12">
      <c r="E2418" s="4"/>
      <c r="F2418" s="72"/>
      <c r="G2418" s="72"/>
      <c r="H2418" s="73"/>
      <c r="I2418" s="73"/>
      <c r="J2418" s="73"/>
      <c r="K2418" s="3"/>
      <c r="L2418" s="79"/>
    </row>
    <row r="2419" spans="5:12">
      <c r="E2419" s="4"/>
      <c r="F2419" s="72"/>
      <c r="G2419" s="72"/>
      <c r="H2419" s="73"/>
      <c r="I2419" s="73"/>
      <c r="J2419" s="73"/>
      <c r="K2419" s="3"/>
      <c r="L2419" s="79"/>
    </row>
    <row r="2420" spans="5:12">
      <c r="E2420" s="4"/>
      <c r="F2420" s="72"/>
      <c r="G2420" s="72"/>
      <c r="H2420" s="73"/>
      <c r="I2420" s="73"/>
      <c r="J2420" s="73"/>
      <c r="K2420" s="3"/>
      <c r="L2420" s="79"/>
    </row>
    <row r="2421" spans="5:12">
      <c r="E2421" s="4"/>
      <c r="F2421" s="72"/>
      <c r="G2421" s="72"/>
      <c r="H2421" s="73"/>
      <c r="I2421" s="73"/>
      <c r="J2421" s="73"/>
      <c r="K2421" s="3"/>
      <c r="L2421" s="79"/>
    </row>
    <row r="2422" spans="5:12">
      <c r="E2422" s="4"/>
      <c r="F2422" s="72"/>
      <c r="G2422" s="72"/>
      <c r="H2422" s="73"/>
      <c r="I2422" s="73"/>
      <c r="J2422" s="73"/>
      <c r="K2422" s="3"/>
      <c r="L2422" s="79"/>
    </row>
    <row r="2423" spans="5:12">
      <c r="E2423" s="4"/>
      <c r="F2423" s="72"/>
      <c r="G2423" s="72"/>
      <c r="H2423" s="73"/>
      <c r="I2423" s="73"/>
      <c r="J2423" s="73"/>
      <c r="K2423" s="3"/>
      <c r="L2423" s="79"/>
    </row>
    <row r="2424" spans="5:12">
      <c r="E2424" s="4"/>
      <c r="F2424" s="72"/>
      <c r="G2424" s="72"/>
      <c r="H2424" s="73"/>
      <c r="I2424" s="73"/>
      <c r="J2424" s="73"/>
      <c r="K2424" s="3"/>
      <c r="L2424" s="79"/>
    </row>
    <row r="2425" spans="5:12">
      <c r="E2425" s="4"/>
      <c r="F2425" s="72"/>
      <c r="G2425" s="72"/>
      <c r="H2425" s="73"/>
      <c r="I2425" s="73"/>
      <c r="J2425" s="73"/>
      <c r="K2425" s="3"/>
      <c r="L2425" s="79"/>
    </row>
    <row r="2426" spans="5:12">
      <c r="E2426" s="4"/>
      <c r="F2426" s="72"/>
      <c r="G2426" s="72"/>
      <c r="H2426" s="73"/>
      <c r="I2426" s="73"/>
      <c r="J2426" s="73"/>
      <c r="K2426" s="3"/>
      <c r="L2426" s="79"/>
    </row>
    <row r="2427" spans="5:12">
      <c r="E2427" s="4"/>
      <c r="F2427" s="72"/>
      <c r="G2427" s="72"/>
      <c r="H2427" s="73"/>
      <c r="I2427" s="73"/>
      <c r="J2427" s="73"/>
      <c r="K2427" s="3"/>
      <c r="L2427" s="79"/>
    </row>
    <row r="2428" spans="5:12">
      <c r="E2428" s="4"/>
      <c r="F2428" s="72"/>
      <c r="G2428" s="72"/>
      <c r="H2428" s="73"/>
      <c r="I2428" s="73"/>
      <c r="J2428" s="73"/>
      <c r="K2428" s="3"/>
      <c r="L2428" s="79"/>
    </row>
    <row r="2429" spans="5:12">
      <c r="E2429" s="4"/>
      <c r="F2429" s="72"/>
      <c r="G2429" s="72"/>
      <c r="H2429" s="73"/>
      <c r="I2429" s="73"/>
      <c r="J2429" s="73"/>
      <c r="K2429" s="3"/>
      <c r="L2429" s="79"/>
    </row>
    <row r="2430" spans="5:12">
      <c r="E2430" s="4"/>
      <c r="F2430" s="72"/>
      <c r="G2430" s="72"/>
      <c r="H2430" s="73"/>
      <c r="I2430" s="73"/>
      <c r="J2430" s="73"/>
      <c r="K2430" s="3"/>
      <c r="L2430" s="79"/>
    </row>
    <row r="2431" spans="5:12">
      <c r="E2431" s="4"/>
      <c r="F2431" s="72"/>
      <c r="G2431" s="72"/>
      <c r="H2431" s="73"/>
      <c r="I2431" s="73"/>
      <c r="J2431" s="73"/>
      <c r="K2431" s="3"/>
      <c r="L2431" s="79"/>
    </row>
    <row r="2432" spans="5:12">
      <c r="E2432" s="4"/>
      <c r="F2432" s="72"/>
      <c r="G2432" s="72"/>
      <c r="H2432" s="73"/>
      <c r="I2432" s="73"/>
      <c r="J2432" s="73"/>
      <c r="K2432" s="3"/>
      <c r="L2432" s="79"/>
    </row>
    <row r="2433" spans="5:12">
      <c r="E2433" s="4"/>
      <c r="F2433" s="72"/>
      <c r="G2433" s="72"/>
      <c r="H2433" s="73"/>
      <c r="I2433" s="73"/>
      <c r="J2433" s="73"/>
      <c r="K2433" s="3"/>
      <c r="L2433" s="79"/>
    </row>
    <row r="2434" spans="5:12">
      <c r="E2434" s="4"/>
      <c r="F2434" s="72"/>
      <c r="G2434" s="72"/>
      <c r="H2434" s="73"/>
      <c r="I2434" s="73"/>
      <c r="J2434" s="73"/>
      <c r="K2434" s="3"/>
      <c r="L2434" s="79"/>
    </row>
    <row r="2435" spans="5:12">
      <c r="E2435" s="4"/>
      <c r="F2435" s="72"/>
      <c r="G2435" s="72"/>
      <c r="H2435" s="73"/>
      <c r="I2435" s="73"/>
      <c r="J2435" s="73"/>
      <c r="K2435" s="3"/>
      <c r="L2435" s="79"/>
    </row>
    <row r="2436" spans="5:12">
      <c r="E2436" s="4"/>
      <c r="F2436" s="72"/>
      <c r="G2436" s="72"/>
      <c r="H2436" s="73"/>
      <c r="I2436" s="73"/>
      <c r="J2436" s="73"/>
      <c r="K2436" s="3"/>
      <c r="L2436" s="79"/>
    </row>
    <row r="2437" spans="5:12">
      <c r="E2437" s="4"/>
      <c r="F2437" s="72"/>
      <c r="G2437" s="72"/>
      <c r="H2437" s="73"/>
      <c r="I2437" s="73"/>
      <c r="J2437" s="73"/>
      <c r="K2437" s="3"/>
      <c r="L2437" s="79"/>
    </row>
    <row r="2438" spans="5:12">
      <c r="E2438" s="4"/>
      <c r="F2438" s="72"/>
      <c r="G2438" s="72"/>
      <c r="H2438" s="73"/>
      <c r="I2438" s="73"/>
      <c r="J2438" s="73"/>
      <c r="K2438" s="3"/>
      <c r="L2438" s="79"/>
    </row>
    <row r="2439" spans="5:12">
      <c r="E2439" s="4"/>
      <c r="F2439" s="72"/>
      <c r="G2439" s="72"/>
      <c r="H2439" s="73"/>
      <c r="I2439" s="73"/>
      <c r="J2439" s="73"/>
      <c r="K2439" s="3"/>
      <c r="L2439" s="79"/>
    </row>
    <row r="2440" spans="5:12">
      <c r="E2440" s="4"/>
      <c r="F2440" s="72"/>
      <c r="G2440" s="72"/>
      <c r="H2440" s="73"/>
      <c r="I2440" s="73"/>
      <c r="J2440" s="73"/>
      <c r="K2440" s="3"/>
      <c r="L2440" s="79"/>
    </row>
    <row r="2441" spans="5:12">
      <c r="E2441" s="4"/>
      <c r="F2441" s="72"/>
      <c r="G2441" s="72"/>
      <c r="H2441" s="73"/>
      <c r="I2441" s="73"/>
      <c r="J2441" s="73"/>
      <c r="K2441" s="3"/>
      <c r="L2441" s="79"/>
    </row>
    <row r="2442" spans="5:12">
      <c r="E2442" s="4"/>
      <c r="F2442" s="72"/>
      <c r="G2442" s="72"/>
      <c r="H2442" s="73"/>
      <c r="I2442" s="73"/>
      <c r="J2442" s="73"/>
      <c r="K2442" s="3"/>
      <c r="L2442" s="79"/>
    </row>
    <row r="2443" spans="5:12">
      <c r="E2443" s="4"/>
      <c r="F2443" s="72"/>
      <c r="G2443" s="72"/>
      <c r="H2443" s="73"/>
      <c r="I2443" s="73"/>
      <c r="J2443" s="73"/>
      <c r="K2443" s="3"/>
      <c r="L2443" s="79"/>
    </row>
    <row r="2444" spans="5:12">
      <c r="E2444" s="4"/>
      <c r="F2444" s="72"/>
      <c r="G2444" s="72"/>
      <c r="H2444" s="73"/>
      <c r="I2444" s="73"/>
      <c r="J2444" s="73"/>
      <c r="K2444" s="3"/>
      <c r="L2444" s="79"/>
    </row>
    <row r="2445" spans="5:12">
      <c r="E2445" s="4"/>
      <c r="F2445" s="72"/>
      <c r="G2445" s="72"/>
      <c r="H2445" s="73"/>
      <c r="I2445" s="73"/>
      <c r="J2445" s="73"/>
      <c r="K2445" s="3"/>
      <c r="L2445" s="79"/>
    </row>
    <row r="2446" spans="5:12">
      <c r="E2446" s="4"/>
      <c r="F2446" s="72"/>
      <c r="G2446" s="72"/>
      <c r="H2446" s="73"/>
      <c r="I2446" s="73"/>
      <c r="J2446" s="73"/>
      <c r="K2446" s="3"/>
      <c r="L2446" s="79"/>
    </row>
    <row r="2447" spans="5:12">
      <c r="E2447" s="4"/>
      <c r="F2447" s="72"/>
      <c r="G2447" s="72"/>
      <c r="H2447" s="73"/>
      <c r="I2447" s="73"/>
      <c r="J2447" s="73"/>
      <c r="K2447" s="3"/>
      <c r="L2447" s="79"/>
    </row>
    <row r="2448" spans="5:12">
      <c r="E2448" s="4"/>
      <c r="F2448" s="72"/>
      <c r="G2448" s="72"/>
      <c r="H2448" s="73"/>
      <c r="I2448" s="73"/>
      <c r="J2448" s="73"/>
      <c r="K2448" s="3"/>
      <c r="L2448" s="79"/>
    </row>
    <row r="2449" spans="5:12">
      <c r="E2449" s="4"/>
      <c r="F2449" s="72"/>
      <c r="G2449" s="72"/>
      <c r="H2449" s="73"/>
      <c r="I2449" s="73"/>
      <c r="J2449" s="73"/>
      <c r="K2449" s="3"/>
      <c r="L2449" s="79"/>
    </row>
    <row r="2450" spans="5:12">
      <c r="E2450" s="4"/>
      <c r="F2450" s="72"/>
      <c r="G2450" s="72"/>
      <c r="H2450" s="73"/>
      <c r="I2450" s="73"/>
      <c r="J2450" s="73"/>
      <c r="K2450" s="3"/>
      <c r="L2450" s="79"/>
    </row>
    <row r="2451" spans="5:12">
      <c r="E2451" s="4"/>
      <c r="F2451" s="72"/>
      <c r="G2451" s="72"/>
      <c r="H2451" s="73"/>
      <c r="I2451" s="73"/>
      <c r="J2451" s="73"/>
      <c r="K2451" s="3"/>
      <c r="L2451" s="79"/>
    </row>
    <row r="2452" spans="5:12">
      <c r="E2452" s="4"/>
      <c r="F2452" s="72"/>
      <c r="G2452" s="72"/>
      <c r="H2452" s="73"/>
      <c r="I2452" s="73"/>
      <c r="J2452" s="73"/>
      <c r="K2452" s="3"/>
      <c r="L2452" s="79"/>
    </row>
    <row r="2453" spans="5:12">
      <c r="E2453" s="4"/>
      <c r="F2453" s="72"/>
      <c r="G2453" s="72"/>
      <c r="H2453" s="73"/>
      <c r="I2453" s="73"/>
      <c r="J2453" s="73"/>
      <c r="K2453" s="3"/>
      <c r="L2453" s="79"/>
    </row>
    <row r="2454" spans="5:12">
      <c r="E2454" s="4"/>
      <c r="F2454" s="72"/>
      <c r="G2454" s="72"/>
      <c r="H2454" s="73"/>
      <c r="I2454" s="73"/>
      <c r="J2454" s="73"/>
      <c r="K2454" s="3"/>
      <c r="L2454" s="79"/>
    </row>
    <row r="2455" spans="5:12">
      <c r="E2455" s="4"/>
      <c r="F2455" s="72"/>
      <c r="G2455" s="72"/>
      <c r="H2455" s="73"/>
      <c r="I2455" s="73"/>
      <c r="J2455" s="73"/>
      <c r="K2455" s="3"/>
      <c r="L2455" s="79"/>
    </row>
    <row r="2456" spans="5:12">
      <c r="E2456" s="4"/>
      <c r="F2456" s="72"/>
      <c r="G2456" s="72"/>
      <c r="H2456" s="73"/>
      <c r="I2456" s="73"/>
      <c r="J2456" s="73"/>
      <c r="K2456" s="3"/>
      <c r="L2456" s="79"/>
    </row>
    <row r="2457" spans="5:12">
      <c r="E2457" s="4"/>
      <c r="F2457" s="72"/>
      <c r="G2457" s="72"/>
      <c r="H2457" s="73"/>
      <c r="I2457" s="73"/>
      <c r="J2457" s="73"/>
      <c r="K2457" s="3"/>
      <c r="L2457" s="79"/>
    </row>
    <row r="2458" spans="5:12">
      <c r="E2458" s="4"/>
      <c r="F2458" s="72"/>
      <c r="G2458" s="72"/>
      <c r="H2458" s="73"/>
      <c r="I2458" s="73"/>
      <c r="J2458" s="73"/>
      <c r="K2458" s="3"/>
      <c r="L2458" s="79"/>
    </row>
    <row r="2459" spans="5:12">
      <c r="E2459" s="4"/>
      <c r="F2459" s="72"/>
      <c r="G2459" s="72"/>
      <c r="H2459" s="73"/>
      <c r="I2459" s="73"/>
      <c r="J2459" s="73"/>
      <c r="K2459" s="3"/>
      <c r="L2459" s="79"/>
    </row>
    <row r="2460" spans="5:12">
      <c r="E2460" s="4"/>
      <c r="F2460" s="72"/>
      <c r="G2460" s="72"/>
      <c r="H2460" s="73"/>
      <c r="I2460" s="73"/>
      <c r="J2460" s="73"/>
      <c r="K2460" s="3"/>
      <c r="L2460" s="79"/>
    </row>
    <row r="2461" spans="5:12">
      <c r="E2461" s="4"/>
      <c r="F2461" s="72"/>
      <c r="G2461" s="72"/>
      <c r="H2461" s="73"/>
      <c r="I2461" s="73"/>
      <c r="J2461" s="73"/>
      <c r="K2461" s="3"/>
      <c r="L2461" s="79"/>
    </row>
    <row r="2462" spans="5:12">
      <c r="E2462" s="4"/>
      <c r="F2462" s="72"/>
      <c r="G2462" s="72"/>
      <c r="H2462" s="73"/>
      <c r="I2462" s="73"/>
      <c r="J2462" s="73"/>
      <c r="K2462" s="3"/>
      <c r="L2462" s="79"/>
    </row>
    <row r="2463" spans="5:12">
      <c r="E2463" s="4"/>
      <c r="F2463" s="72"/>
      <c r="G2463" s="72"/>
      <c r="H2463" s="73"/>
      <c r="I2463" s="73"/>
      <c r="J2463" s="73"/>
      <c r="K2463" s="3"/>
      <c r="L2463" s="79"/>
    </row>
    <row r="2464" spans="5:12">
      <c r="E2464" s="4"/>
      <c r="F2464" s="72"/>
      <c r="G2464" s="72"/>
      <c r="H2464" s="73"/>
      <c r="I2464" s="73"/>
      <c r="J2464" s="73"/>
      <c r="K2464" s="3"/>
      <c r="L2464" s="79"/>
    </row>
    <row r="2465" spans="5:12">
      <c r="E2465" s="4"/>
      <c r="F2465" s="72"/>
      <c r="G2465" s="72"/>
      <c r="H2465" s="73"/>
      <c r="I2465" s="73"/>
      <c r="J2465" s="73"/>
      <c r="K2465" s="3"/>
      <c r="L2465" s="79"/>
    </row>
    <row r="2466" spans="5:12">
      <c r="E2466" s="4"/>
      <c r="F2466" s="72"/>
      <c r="G2466" s="72"/>
      <c r="H2466" s="73"/>
      <c r="I2466" s="73"/>
      <c r="J2466" s="73"/>
      <c r="K2466" s="3"/>
      <c r="L2466" s="79"/>
    </row>
    <row r="2467" spans="5:12">
      <c r="E2467" s="4"/>
      <c r="F2467" s="72"/>
      <c r="G2467" s="72"/>
      <c r="H2467" s="73"/>
      <c r="I2467" s="73"/>
      <c r="J2467" s="73"/>
      <c r="K2467" s="3"/>
      <c r="L2467" s="79"/>
    </row>
    <row r="2468" spans="5:12">
      <c r="E2468" s="4"/>
      <c r="F2468" s="72"/>
      <c r="G2468" s="72"/>
      <c r="H2468" s="73"/>
      <c r="I2468" s="73"/>
      <c r="J2468" s="73"/>
      <c r="K2468" s="3"/>
      <c r="L2468" s="79"/>
    </row>
    <row r="2469" spans="5:12">
      <c r="E2469" s="4"/>
      <c r="F2469" s="72"/>
      <c r="G2469" s="72"/>
      <c r="H2469" s="73"/>
      <c r="I2469" s="73"/>
      <c r="J2469" s="73"/>
      <c r="K2469" s="3"/>
      <c r="L2469" s="79"/>
    </row>
    <row r="2470" spans="5:12">
      <c r="E2470" s="4"/>
      <c r="F2470" s="72"/>
      <c r="G2470" s="72"/>
      <c r="H2470" s="73"/>
      <c r="I2470" s="73"/>
      <c r="J2470" s="73"/>
      <c r="K2470" s="3"/>
      <c r="L2470" s="79"/>
    </row>
    <row r="2471" spans="5:12">
      <c r="E2471" s="4"/>
      <c r="F2471" s="72"/>
      <c r="G2471" s="72"/>
      <c r="H2471" s="73"/>
      <c r="I2471" s="73"/>
      <c r="J2471" s="73"/>
      <c r="K2471" s="3"/>
      <c r="L2471" s="79"/>
    </row>
    <row r="2472" spans="5:12">
      <c r="E2472" s="4"/>
      <c r="F2472" s="72"/>
      <c r="G2472" s="72"/>
      <c r="H2472" s="73"/>
      <c r="I2472" s="73"/>
      <c r="J2472" s="73"/>
      <c r="K2472" s="3"/>
      <c r="L2472" s="79"/>
    </row>
    <row r="2473" spans="5:12">
      <c r="E2473" s="4"/>
      <c r="F2473" s="72"/>
      <c r="G2473" s="72"/>
      <c r="H2473" s="73"/>
      <c r="I2473" s="73"/>
      <c r="J2473" s="73"/>
      <c r="K2473" s="3"/>
      <c r="L2473" s="79"/>
    </row>
    <row r="2474" spans="5:12">
      <c r="E2474" s="4"/>
      <c r="F2474" s="72"/>
      <c r="G2474" s="72"/>
      <c r="H2474" s="73"/>
      <c r="I2474" s="73"/>
      <c r="J2474" s="73"/>
      <c r="K2474" s="3"/>
      <c r="L2474" s="79"/>
    </row>
    <row r="2475" spans="5:12">
      <c r="E2475" s="4"/>
      <c r="F2475" s="72"/>
      <c r="G2475" s="72"/>
      <c r="H2475" s="73"/>
      <c r="I2475" s="73"/>
      <c r="J2475" s="73"/>
      <c r="K2475" s="3"/>
      <c r="L2475" s="79"/>
    </row>
    <row r="2476" spans="5:12">
      <c r="E2476" s="4"/>
      <c r="F2476" s="72"/>
      <c r="G2476" s="72"/>
      <c r="H2476" s="73"/>
      <c r="I2476" s="73"/>
      <c r="J2476" s="73"/>
      <c r="K2476" s="3"/>
      <c r="L2476" s="79"/>
    </row>
    <row r="2477" spans="5:12">
      <c r="E2477" s="4"/>
      <c r="F2477" s="72"/>
      <c r="G2477" s="72"/>
      <c r="H2477" s="73"/>
      <c r="I2477" s="73"/>
      <c r="J2477" s="73"/>
      <c r="K2477" s="3"/>
      <c r="L2477" s="79"/>
    </row>
    <row r="2478" spans="5:12">
      <c r="E2478" s="4"/>
      <c r="F2478" s="72"/>
      <c r="G2478" s="72"/>
      <c r="H2478" s="73"/>
      <c r="I2478" s="73"/>
      <c r="J2478" s="73"/>
      <c r="K2478" s="3"/>
      <c r="L2478" s="79"/>
    </row>
    <row r="2479" spans="5:12">
      <c r="E2479" s="4"/>
      <c r="F2479" s="72"/>
      <c r="G2479" s="72"/>
      <c r="H2479" s="73"/>
      <c r="I2479" s="73"/>
      <c r="J2479" s="73"/>
      <c r="K2479" s="3"/>
      <c r="L2479" s="79"/>
    </row>
    <row r="2480" spans="5:12">
      <c r="E2480" s="4"/>
      <c r="F2480" s="72"/>
      <c r="G2480" s="72"/>
      <c r="H2480" s="73"/>
      <c r="I2480" s="73"/>
      <c r="J2480" s="73"/>
      <c r="K2480" s="3"/>
      <c r="L2480" s="79"/>
    </row>
    <row r="2481" spans="5:12">
      <c r="E2481" s="4"/>
      <c r="F2481" s="72"/>
      <c r="G2481" s="72"/>
      <c r="H2481" s="73"/>
      <c r="I2481" s="73"/>
      <c r="J2481" s="73"/>
      <c r="K2481" s="3"/>
      <c r="L2481" s="79"/>
    </row>
    <row r="2482" spans="5:12">
      <c r="E2482" s="4"/>
      <c r="F2482" s="72"/>
      <c r="G2482" s="72"/>
      <c r="H2482" s="73"/>
      <c r="I2482" s="73"/>
      <c r="J2482" s="73"/>
      <c r="K2482" s="3"/>
      <c r="L2482" s="79"/>
    </row>
    <row r="2483" spans="5:12">
      <c r="E2483" s="4"/>
      <c r="F2483" s="72"/>
      <c r="G2483" s="72"/>
      <c r="H2483" s="73"/>
      <c r="I2483" s="73"/>
      <c r="J2483" s="73"/>
      <c r="K2483" s="3"/>
      <c r="L2483" s="79"/>
    </row>
    <row r="2484" spans="5:12">
      <c r="E2484" s="4"/>
      <c r="F2484" s="72"/>
      <c r="G2484" s="72"/>
      <c r="H2484" s="73"/>
      <c r="I2484" s="73"/>
      <c r="J2484" s="73"/>
      <c r="K2484" s="3"/>
      <c r="L2484" s="79"/>
    </row>
    <row r="2485" spans="5:12">
      <c r="E2485" s="4"/>
      <c r="F2485" s="72"/>
      <c r="G2485" s="72"/>
      <c r="H2485" s="73"/>
      <c r="I2485" s="73"/>
      <c r="J2485" s="73"/>
      <c r="K2485" s="3"/>
      <c r="L2485" s="79"/>
    </row>
    <row r="2486" spans="5:12">
      <c r="E2486" s="4"/>
      <c r="F2486" s="72"/>
      <c r="G2486" s="72"/>
      <c r="H2486" s="73"/>
      <c r="I2486" s="73"/>
      <c r="J2486" s="73"/>
      <c r="K2486" s="3"/>
      <c r="L2486" s="79"/>
    </row>
    <row r="2487" spans="5:12">
      <c r="E2487" s="4"/>
      <c r="F2487" s="72"/>
      <c r="G2487" s="72"/>
      <c r="H2487" s="73"/>
      <c r="I2487" s="73"/>
      <c r="J2487" s="73"/>
      <c r="K2487" s="3"/>
      <c r="L2487" s="79"/>
    </row>
    <row r="2488" spans="5:12">
      <c r="E2488" s="4"/>
      <c r="F2488" s="72"/>
      <c r="G2488" s="72"/>
      <c r="H2488" s="73"/>
      <c r="I2488" s="73"/>
      <c r="J2488" s="73"/>
      <c r="K2488" s="3"/>
      <c r="L2488" s="79"/>
    </row>
    <row r="2489" spans="5:12">
      <c r="E2489" s="4"/>
      <c r="F2489" s="72"/>
      <c r="G2489" s="72"/>
      <c r="H2489" s="73"/>
      <c r="I2489" s="73"/>
      <c r="J2489" s="73"/>
      <c r="K2489" s="3"/>
      <c r="L2489" s="79"/>
    </row>
    <row r="2490" spans="5:12">
      <c r="E2490" s="4"/>
      <c r="F2490" s="72"/>
      <c r="G2490" s="72"/>
      <c r="H2490" s="73"/>
      <c r="I2490" s="73"/>
      <c r="J2490" s="73"/>
      <c r="K2490" s="3"/>
      <c r="L2490" s="79"/>
    </row>
    <row r="2491" spans="5:12">
      <c r="E2491" s="4"/>
      <c r="F2491" s="72"/>
      <c r="G2491" s="72"/>
      <c r="H2491" s="73"/>
      <c r="I2491" s="73"/>
      <c r="J2491" s="73"/>
      <c r="K2491" s="3"/>
      <c r="L2491" s="79"/>
    </row>
    <row r="2492" spans="5:12">
      <c r="E2492" s="4"/>
      <c r="F2492" s="72"/>
      <c r="G2492" s="72"/>
      <c r="H2492" s="73"/>
      <c r="I2492" s="73"/>
      <c r="J2492" s="73"/>
      <c r="K2492" s="3"/>
      <c r="L2492" s="79"/>
    </row>
    <row r="2493" spans="5:12">
      <c r="E2493" s="4"/>
      <c r="F2493" s="72"/>
      <c r="G2493" s="72"/>
      <c r="H2493" s="73"/>
      <c r="I2493" s="73"/>
      <c r="J2493" s="73"/>
      <c r="K2493" s="3"/>
      <c r="L2493" s="79"/>
    </row>
    <row r="2494" spans="5:12">
      <c r="E2494" s="4"/>
      <c r="F2494" s="72"/>
      <c r="G2494" s="72"/>
      <c r="H2494" s="73"/>
      <c r="I2494" s="73"/>
      <c r="J2494" s="73"/>
      <c r="K2494" s="3"/>
      <c r="L2494" s="79"/>
    </row>
    <row r="2495" spans="5:12">
      <c r="E2495" s="4"/>
      <c r="F2495" s="72"/>
      <c r="G2495" s="72"/>
      <c r="H2495" s="73"/>
      <c r="I2495" s="73"/>
      <c r="J2495" s="73"/>
      <c r="K2495" s="3"/>
      <c r="L2495" s="79"/>
    </row>
    <row r="2496" spans="5:12">
      <c r="E2496" s="4"/>
      <c r="F2496" s="72"/>
      <c r="G2496" s="72"/>
      <c r="H2496" s="73"/>
      <c r="I2496" s="73"/>
      <c r="J2496" s="73"/>
      <c r="K2496" s="3"/>
      <c r="L2496" s="79"/>
    </row>
    <row r="2497" spans="5:12">
      <c r="E2497" s="4"/>
      <c r="F2497" s="72"/>
      <c r="G2497" s="72"/>
      <c r="H2497" s="73"/>
      <c r="I2497" s="73"/>
      <c r="J2497" s="73"/>
      <c r="K2497" s="3"/>
      <c r="L2497" s="79"/>
    </row>
    <row r="2498" spans="5:12">
      <c r="E2498" s="4"/>
      <c r="F2498" s="72"/>
      <c r="G2498" s="72"/>
      <c r="H2498" s="73"/>
      <c r="I2498" s="73"/>
      <c r="J2498" s="73"/>
      <c r="K2498" s="3"/>
      <c r="L2498" s="79"/>
    </row>
    <row r="2499" spans="5:12">
      <c r="E2499" s="4"/>
      <c r="F2499" s="72"/>
      <c r="G2499" s="72"/>
      <c r="H2499" s="73"/>
      <c r="I2499" s="73"/>
      <c r="J2499" s="73"/>
      <c r="K2499" s="3"/>
      <c r="L2499" s="79"/>
    </row>
    <row r="2500" spans="5:12">
      <c r="E2500" s="4"/>
      <c r="F2500" s="72"/>
      <c r="G2500" s="72"/>
      <c r="H2500" s="73"/>
      <c r="I2500" s="73"/>
      <c r="J2500" s="73"/>
      <c r="K2500" s="3"/>
      <c r="L2500" s="79"/>
    </row>
    <row r="2501" spans="5:12">
      <c r="E2501" s="4"/>
      <c r="F2501" s="72"/>
      <c r="G2501" s="72"/>
      <c r="H2501" s="73"/>
      <c r="I2501" s="73"/>
      <c r="J2501" s="73"/>
      <c r="K2501" s="3"/>
      <c r="L2501" s="79"/>
    </row>
    <row r="2502" spans="5:12">
      <c r="E2502" s="4"/>
      <c r="F2502" s="72"/>
      <c r="G2502" s="72"/>
      <c r="H2502" s="73"/>
      <c r="I2502" s="73"/>
      <c r="J2502" s="73"/>
      <c r="K2502" s="3"/>
      <c r="L2502" s="79"/>
    </row>
    <row r="2503" spans="5:12">
      <c r="E2503" s="4"/>
      <c r="F2503" s="72"/>
      <c r="G2503" s="72"/>
      <c r="H2503" s="73"/>
      <c r="I2503" s="73"/>
      <c r="J2503" s="73"/>
      <c r="K2503" s="3"/>
      <c r="L2503" s="79"/>
    </row>
    <row r="2504" spans="5:12">
      <c r="E2504" s="4"/>
      <c r="F2504" s="72"/>
      <c r="G2504" s="72"/>
      <c r="H2504" s="73"/>
      <c r="I2504" s="73"/>
      <c r="J2504" s="73"/>
      <c r="K2504" s="3"/>
      <c r="L2504" s="79"/>
    </row>
    <row r="2505" spans="5:12">
      <c r="E2505" s="4"/>
      <c r="F2505" s="72"/>
      <c r="G2505" s="72"/>
      <c r="H2505" s="73"/>
      <c r="I2505" s="73"/>
      <c r="J2505" s="73"/>
      <c r="K2505" s="3"/>
      <c r="L2505" s="79"/>
    </row>
    <row r="2506" spans="5:12">
      <c r="E2506" s="4"/>
      <c r="F2506" s="72"/>
      <c r="G2506" s="72"/>
      <c r="H2506" s="73"/>
      <c r="I2506" s="73"/>
      <c r="J2506" s="73"/>
      <c r="K2506" s="3"/>
      <c r="L2506" s="79"/>
    </row>
    <row r="2507" spans="5:12">
      <c r="E2507" s="4"/>
      <c r="F2507" s="72"/>
      <c r="G2507" s="72"/>
      <c r="H2507" s="73"/>
      <c r="I2507" s="73"/>
      <c r="J2507" s="73"/>
      <c r="K2507" s="3"/>
      <c r="L2507" s="79"/>
    </row>
    <row r="2508" spans="5:12">
      <c r="E2508" s="4"/>
      <c r="F2508" s="72"/>
      <c r="G2508" s="72"/>
      <c r="H2508" s="73"/>
      <c r="I2508" s="73"/>
      <c r="J2508" s="73"/>
      <c r="K2508" s="3"/>
      <c r="L2508" s="79"/>
    </row>
    <row r="2509" spans="5:12">
      <c r="E2509" s="4"/>
      <c r="F2509" s="72"/>
      <c r="G2509" s="72"/>
      <c r="H2509" s="73"/>
      <c r="I2509" s="73"/>
      <c r="J2509" s="73"/>
      <c r="K2509" s="3"/>
      <c r="L2509" s="79"/>
    </row>
    <row r="2510" spans="5:12">
      <c r="E2510" s="4"/>
      <c r="F2510" s="72"/>
      <c r="G2510" s="72"/>
      <c r="H2510" s="73"/>
      <c r="I2510" s="73"/>
      <c r="J2510" s="73"/>
      <c r="K2510" s="3"/>
      <c r="L2510" s="79"/>
    </row>
    <row r="2511" spans="5:12">
      <c r="E2511" s="4"/>
      <c r="F2511" s="72"/>
      <c r="G2511" s="72"/>
      <c r="H2511" s="73"/>
      <c r="I2511" s="73"/>
      <c r="J2511" s="73"/>
      <c r="K2511" s="3"/>
      <c r="L2511" s="79"/>
    </row>
    <row r="2512" spans="5:12">
      <c r="E2512" s="4"/>
      <c r="F2512" s="72"/>
      <c r="G2512" s="72"/>
      <c r="H2512" s="73"/>
      <c r="I2512" s="73"/>
      <c r="J2512" s="73"/>
      <c r="K2512" s="3"/>
      <c r="L2512" s="79"/>
    </row>
    <row r="2513" spans="5:12">
      <c r="E2513" s="4"/>
      <c r="F2513" s="72"/>
      <c r="G2513" s="72"/>
      <c r="H2513" s="73"/>
      <c r="I2513" s="73"/>
      <c r="J2513" s="73"/>
      <c r="K2513" s="3"/>
      <c r="L2513" s="79"/>
    </row>
    <row r="2514" spans="5:12">
      <c r="E2514" s="4"/>
      <c r="F2514" s="72"/>
      <c r="G2514" s="72"/>
      <c r="H2514" s="73"/>
      <c r="I2514" s="73"/>
      <c r="J2514" s="73"/>
      <c r="K2514" s="3"/>
      <c r="L2514" s="79"/>
    </row>
    <row r="2515" spans="5:12">
      <c r="E2515" s="4"/>
      <c r="F2515" s="72"/>
      <c r="G2515" s="72"/>
      <c r="H2515" s="73"/>
      <c r="I2515" s="73"/>
      <c r="J2515" s="73"/>
      <c r="K2515" s="3"/>
      <c r="L2515" s="79"/>
    </row>
    <row r="2516" spans="5:12">
      <c r="E2516" s="4"/>
      <c r="F2516" s="72"/>
      <c r="G2516" s="72"/>
      <c r="H2516" s="73"/>
      <c r="I2516" s="73"/>
      <c r="J2516" s="73"/>
      <c r="K2516" s="3"/>
      <c r="L2516" s="79"/>
    </row>
    <row r="2517" spans="5:12">
      <c r="E2517" s="4"/>
      <c r="F2517" s="72"/>
      <c r="G2517" s="72"/>
      <c r="H2517" s="73"/>
      <c r="I2517" s="73"/>
      <c r="J2517" s="73"/>
      <c r="K2517" s="3"/>
      <c r="L2517" s="79"/>
    </row>
    <row r="2518" spans="5:12">
      <c r="E2518" s="4"/>
      <c r="F2518" s="72"/>
      <c r="G2518" s="72"/>
      <c r="H2518" s="73"/>
      <c r="I2518" s="73"/>
      <c r="J2518" s="73"/>
      <c r="K2518" s="3"/>
      <c r="L2518" s="79"/>
    </row>
    <row r="2519" spans="5:12">
      <c r="E2519" s="4"/>
      <c r="F2519" s="72"/>
      <c r="G2519" s="72"/>
      <c r="H2519" s="73"/>
      <c r="I2519" s="73"/>
      <c r="J2519" s="73"/>
      <c r="K2519" s="3"/>
      <c r="L2519" s="79"/>
    </row>
    <row r="2520" spans="5:12">
      <c r="E2520" s="4"/>
      <c r="F2520" s="72"/>
      <c r="G2520" s="72"/>
      <c r="H2520" s="73"/>
      <c r="I2520" s="73"/>
      <c r="J2520" s="73"/>
      <c r="K2520" s="3"/>
      <c r="L2520" s="79"/>
    </row>
    <row r="2521" spans="5:12">
      <c r="E2521" s="4"/>
      <c r="F2521" s="72"/>
      <c r="G2521" s="72"/>
      <c r="H2521" s="73"/>
      <c r="I2521" s="73"/>
      <c r="J2521" s="73"/>
      <c r="K2521" s="3"/>
      <c r="L2521" s="79"/>
    </row>
    <row r="2522" spans="5:12">
      <c r="E2522" s="4"/>
      <c r="F2522" s="72"/>
      <c r="G2522" s="72"/>
      <c r="H2522" s="73"/>
      <c r="I2522" s="73"/>
      <c r="J2522" s="73"/>
      <c r="K2522" s="3"/>
      <c r="L2522" s="79"/>
    </row>
    <row r="2523" spans="5:12">
      <c r="E2523" s="4"/>
      <c r="F2523" s="72"/>
      <c r="G2523" s="72"/>
      <c r="H2523" s="73"/>
      <c r="I2523" s="73"/>
      <c r="J2523" s="73"/>
      <c r="K2523" s="3"/>
      <c r="L2523" s="79"/>
    </row>
    <row r="2524" spans="5:12">
      <c r="E2524" s="4"/>
      <c r="F2524" s="72"/>
      <c r="G2524" s="72"/>
      <c r="H2524" s="73"/>
      <c r="I2524" s="73"/>
      <c r="J2524" s="73"/>
      <c r="K2524" s="3"/>
      <c r="L2524" s="79"/>
    </row>
    <row r="2525" spans="5:12">
      <c r="E2525" s="4"/>
      <c r="F2525" s="72"/>
      <c r="G2525" s="72"/>
      <c r="H2525" s="73"/>
      <c r="I2525" s="73"/>
      <c r="J2525" s="73"/>
      <c r="K2525" s="3"/>
      <c r="L2525" s="79"/>
    </row>
    <row r="2526" spans="5:12">
      <c r="E2526" s="4"/>
      <c r="F2526" s="72"/>
      <c r="G2526" s="72"/>
      <c r="H2526" s="73"/>
      <c r="I2526" s="73"/>
      <c r="J2526" s="73"/>
      <c r="K2526" s="3"/>
      <c r="L2526" s="79"/>
    </row>
    <row r="2527" spans="5:12">
      <c r="E2527" s="4"/>
      <c r="F2527" s="72"/>
      <c r="G2527" s="72"/>
      <c r="H2527" s="73"/>
      <c r="I2527" s="73"/>
      <c r="J2527" s="73"/>
      <c r="K2527" s="3"/>
      <c r="L2527" s="79"/>
    </row>
    <row r="2528" spans="5:12">
      <c r="E2528" s="4"/>
      <c r="F2528" s="72"/>
      <c r="G2528" s="72"/>
      <c r="H2528" s="73"/>
      <c r="I2528" s="73"/>
      <c r="J2528" s="73"/>
      <c r="K2528" s="3"/>
      <c r="L2528" s="79"/>
    </row>
    <row r="2529" spans="5:12">
      <c r="E2529" s="4"/>
      <c r="F2529" s="72"/>
      <c r="G2529" s="72"/>
      <c r="H2529" s="73"/>
      <c r="I2529" s="73"/>
      <c r="J2529" s="73"/>
      <c r="K2529" s="3"/>
      <c r="L2529" s="79"/>
    </row>
    <row r="2530" spans="5:12">
      <c r="E2530" s="4"/>
      <c r="F2530" s="72"/>
      <c r="G2530" s="72"/>
      <c r="H2530" s="73"/>
      <c r="I2530" s="73"/>
      <c r="J2530" s="73"/>
      <c r="K2530" s="3"/>
      <c r="L2530" s="79"/>
    </row>
    <row r="2531" spans="5:12">
      <c r="E2531" s="4"/>
      <c r="F2531" s="72"/>
      <c r="G2531" s="72"/>
      <c r="H2531" s="73"/>
      <c r="I2531" s="73"/>
      <c r="J2531" s="73"/>
      <c r="K2531" s="3"/>
      <c r="L2531" s="79"/>
    </row>
    <row r="2532" spans="5:12">
      <c r="E2532" s="4"/>
      <c r="F2532" s="72"/>
      <c r="G2532" s="72"/>
      <c r="H2532" s="73"/>
      <c r="I2532" s="73"/>
      <c r="J2532" s="73"/>
      <c r="K2532" s="3"/>
      <c r="L2532" s="79"/>
    </row>
    <row r="2533" spans="5:12">
      <c r="E2533" s="4"/>
      <c r="F2533" s="72"/>
      <c r="G2533" s="72"/>
      <c r="H2533" s="73"/>
      <c r="I2533" s="73"/>
      <c r="J2533" s="73"/>
      <c r="K2533" s="3"/>
      <c r="L2533" s="79"/>
    </row>
    <row r="2534" spans="5:12">
      <c r="E2534" s="4"/>
      <c r="F2534" s="72"/>
      <c r="G2534" s="72"/>
      <c r="H2534" s="73"/>
      <c r="I2534" s="73"/>
      <c r="J2534" s="73"/>
      <c r="K2534" s="3"/>
      <c r="L2534" s="79"/>
    </row>
    <row r="2535" spans="5:12">
      <c r="E2535" s="4"/>
      <c r="F2535" s="72"/>
      <c r="G2535" s="72"/>
      <c r="H2535" s="73"/>
      <c r="I2535" s="73"/>
      <c r="J2535" s="73"/>
      <c r="K2535" s="3"/>
      <c r="L2535" s="79"/>
    </row>
    <row r="2536" spans="5:12">
      <c r="E2536" s="4"/>
      <c r="F2536" s="72"/>
      <c r="G2536" s="72"/>
      <c r="H2536" s="73"/>
      <c r="I2536" s="73"/>
      <c r="J2536" s="73"/>
      <c r="K2536" s="3"/>
      <c r="L2536" s="79"/>
    </row>
    <row r="2537" spans="5:12">
      <c r="E2537" s="4"/>
      <c r="F2537" s="72"/>
      <c r="G2537" s="72"/>
      <c r="H2537" s="73"/>
      <c r="I2537" s="73"/>
      <c r="J2537" s="73"/>
      <c r="K2537" s="3"/>
      <c r="L2537" s="79"/>
    </row>
    <row r="2538" spans="5:12">
      <c r="E2538" s="4"/>
      <c r="F2538" s="72"/>
      <c r="G2538" s="72"/>
      <c r="H2538" s="73"/>
      <c r="I2538" s="73"/>
      <c r="J2538" s="73"/>
      <c r="K2538" s="3"/>
      <c r="L2538" s="79"/>
    </row>
    <row r="2539" spans="5:12">
      <c r="E2539" s="4"/>
      <c r="F2539" s="72"/>
      <c r="G2539" s="72"/>
      <c r="H2539" s="73"/>
      <c r="I2539" s="73"/>
      <c r="J2539" s="73"/>
      <c r="K2539" s="3"/>
      <c r="L2539" s="79"/>
    </row>
    <row r="2540" spans="5:12">
      <c r="E2540" s="4"/>
      <c r="F2540" s="72"/>
      <c r="G2540" s="72"/>
      <c r="H2540" s="73"/>
      <c r="I2540" s="73"/>
      <c r="J2540" s="73"/>
      <c r="K2540" s="3"/>
      <c r="L2540" s="79"/>
    </row>
    <row r="2541" spans="5:12">
      <c r="E2541" s="4"/>
      <c r="F2541" s="72"/>
      <c r="G2541" s="72"/>
      <c r="H2541" s="73"/>
      <c r="I2541" s="73"/>
      <c r="J2541" s="73"/>
      <c r="K2541" s="3"/>
      <c r="L2541" s="79"/>
    </row>
    <row r="2542" spans="5:12">
      <c r="E2542" s="4"/>
      <c r="F2542" s="72"/>
      <c r="G2542" s="72"/>
      <c r="H2542" s="73"/>
      <c r="I2542" s="73"/>
      <c r="J2542" s="73"/>
      <c r="K2542" s="3"/>
      <c r="L2542" s="79"/>
    </row>
    <row r="2543" spans="5:12">
      <c r="E2543" s="4"/>
      <c r="F2543" s="72"/>
      <c r="G2543" s="72"/>
      <c r="H2543" s="73"/>
      <c r="I2543" s="73"/>
      <c r="J2543" s="73"/>
      <c r="K2543" s="3"/>
      <c r="L2543" s="79"/>
    </row>
    <row r="2544" spans="5:12">
      <c r="E2544" s="4"/>
      <c r="F2544" s="72"/>
      <c r="G2544" s="72"/>
      <c r="H2544" s="73"/>
      <c r="I2544" s="73"/>
      <c r="J2544" s="73"/>
      <c r="K2544" s="3"/>
      <c r="L2544" s="79"/>
    </row>
    <row r="2545" spans="5:12">
      <c r="E2545" s="4"/>
      <c r="F2545" s="72"/>
      <c r="G2545" s="72"/>
      <c r="H2545" s="73"/>
      <c r="I2545" s="73"/>
      <c r="J2545" s="73"/>
      <c r="K2545" s="3"/>
      <c r="L2545" s="79"/>
    </row>
    <row r="2546" spans="5:12">
      <c r="E2546" s="4"/>
      <c r="F2546" s="72"/>
      <c r="G2546" s="72"/>
      <c r="H2546" s="73"/>
      <c r="I2546" s="73"/>
      <c r="J2546" s="73"/>
      <c r="K2546" s="3"/>
      <c r="L2546" s="79"/>
    </row>
    <row r="2547" spans="5:12">
      <c r="E2547" s="4"/>
      <c r="F2547" s="72"/>
      <c r="G2547" s="72"/>
      <c r="H2547" s="73"/>
      <c r="I2547" s="73"/>
      <c r="J2547" s="73"/>
      <c r="K2547" s="3"/>
      <c r="L2547" s="79"/>
    </row>
    <row r="2548" spans="5:12">
      <c r="E2548" s="4"/>
      <c r="F2548" s="72"/>
      <c r="G2548" s="72"/>
      <c r="H2548" s="73"/>
      <c r="I2548" s="73"/>
      <c r="J2548" s="73"/>
      <c r="K2548" s="3"/>
      <c r="L2548" s="79"/>
    </row>
    <row r="2549" spans="5:12">
      <c r="E2549" s="4"/>
      <c r="F2549" s="72"/>
      <c r="G2549" s="72"/>
      <c r="H2549" s="73"/>
      <c r="I2549" s="73"/>
      <c r="J2549" s="73"/>
      <c r="K2549" s="3"/>
      <c r="L2549" s="79"/>
    </row>
    <row r="2550" spans="5:12">
      <c r="E2550" s="4"/>
      <c r="F2550" s="72"/>
      <c r="G2550" s="72"/>
      <c r="H2550" s="73"/>
      <c r="I2550" s="73"/>
      <c r="J2550" s="73"/>
      <c r="K2550" s="3"/>
      <c r="L2550" s="79"/>
    </row>
    <row r="2551" spans="5:12">
      <c r="E2551" s="4"/>
      <c r="F2551" s="72"/>
      <c r="G2551" s="72"/>
      <c r="H2551" s="73"/>
      <c r="I2551" s="73"/>
      <c r="J2551" s="73"/>
      <c r="K2551" s="3"/>
      <c r="L2551" s="79"/>
    </row>
    <row r="2552" spans="5:12">
      <c r="E2552" s="4"/>
      <c r="F2552" s="72"/>
      <c r="G2552" s="72"/>
      <c r="H2552" s="73"/>
      <c r="I2552" s="73"/>
      <c r="J2552" s="73"/>
      <c r="K2552" s="3"/>
      <c r="L2552" s="79"/>
    </row>
    <row r="2553" spans="5:12">
      <c r="E2553" s="4"/>
      <c r="F2553" s="72"/>
      <c r="G2553" s="72"/>
      <c r="H2553" s="73"/>
      <c r="I2553" s="73"/>
      <c r="J2553" s="73"/>
      <c r="K2553" s="3"/>
      <c r="L2553" s="79"/>
    </row>
    <row r="2554" spans="5:12">
      <c r="E2554" s="4"/>
      <c r="F2554" s="72"/>
      <c r="G2554" s="72"/>
      <c r="H2554" s="73"/>
      <c r="I2554" s="73"/>
      <c r="J2554" s="73"/>
      <c r="K2554" s="3"/>
      <c r="L2554" s="79"/>
    </row>
    <row r="2555" spans="5:12">
      <c r="E2555" s="4"/>
      <c r="F2555" s="72"/>
      <c r="G2555" s="72"/>
      <c r="H2555" s="73"/>
      <c r="I2555" s="73"/>
      <c r="J2555" s="73"/>
      <c r="K2555" s="3"/>
      <c r="L2555" s="79"/>
    </row>
    <row r="2556" spans="5:12">
      <c r="E2556" s="4"/>
      <c r="F2556" s="72"/>
      <c r="G2556" s="72"/>
      <c r="H2556" s="73"/>
      <c r="I2556" s="73"/>
      <c r="J2556" s="73"/>
      <c r="K2556" s="3"/>
      <c r="L2556" s="79"/>
    </row>
    <row r="2557" spans="5:12">
      <c r="E2557" s="4"/>
      <c r="F2557" s="72"/>
      <c r="G2557" s="72"/>
      <c r="H2557" s="73"/>
      <c r="I2557" s="73"/>
      <c r="J2557" s="73"/>
      <c r="K2557" s="3"/>
      <c r="L2557" s="79"/>
    </row>
    <row r="2558" spans="5:12">
      <c r="E2558" s="4"/>
      <c r="F2558" s="72"/>
      <c r="G2558" s="72"/>
      <c r="H2558" s="73"/>
      <c r="I2558" s="73"/>
      <c r="J2558" s="73"/>
      <c r="K2558" s="3"/>
      <c r="L2558" s="79"/>
    </row>
    <row r="2559" spans="5:12">
      <c r="E2559" s="4"/>
      <c r="F2559" s="72"/>
      <c r="G2559" s="72"/>
      <c r="H2559" s="73"/>
      <c r="I2559" s="73"/>
      <c r="J2559" s="73"/>
      <c r="K2559" s="3"/>
      <c r="L2559" s="79"/>
    </row>
    <row r="2560" spans="5:12">
      <c r="E2560" s="4"/>
      <c r="F2560" s="72"/>
      <c r="G2560" s="72"/>
      <c r="H2560" s="73"/>
      <c r="I2560" s="73"/>
      <c r="J2560" s="73"/>
      <c r="K2560" s="3"/>
      <c r="L2560" s="79"/>
    </row>
    <row r="2561" spans="5:12">
      <c r="E2561" s="4"/>
      <c r="F2561" s="72"/>
      <c r="G2561" s="72"/>
      <c r="H2561" s="73"/>
      <c r="I2561" s="73"/>
      <c r="J2561" s="73"/>
      <c r="K2561" s="3"/>
      <c r="L2561" s="79"/>
    </row>
    <row r="2562" spans="5:12">
      <c r="E2562" s="4"/>
      <c r="F2562" s="72"/>
      <c r="G2562" s="72"/>
      <c r="H2562" s="73"/>
      <c r="I2562" s="73"/>
      <c r="J2562" s="73"/>
      <c r="K2562" s="3"/>
      <c r="L2562" s="79"/>
    </row>
    <row r="2563" spans="5:12">
      <c r="E2563" s="4"/>
      <c r="F2563" s="72"/>
      <c r="G2563" s="72"/>
      <c r="H2563" s="73"/>
      <c r="I2563" s="73"/>
      <c r="J2563" s="73"/>
      <c r="K2563" s="3"/>
      <c r="L2563" s="79"/>
    </row>
    <row r="2564" spans="5:12">
      <c r="E2564" s="4"/>
      <c r="F2564" s="72"/>
      <c r="G2564" s="72"/>
      <c r="H2564" s="73"/>
      <c r="I2564" s="73"/>
      <c r="J2564" s="73"/>
      <c r="K2564" s="3"/>
      <c r="L2564" s="79"/>
    </row>
    <row r="2565" spans="5:12">
      <c r="E2565" s="4"/>
      <c r="F2565" s="72"/>
      <c r="G2565" s="72"/>
      <c r="H2565" s="73"/>
      <c r="I2565" s="73"/>
      <c r="J2565" s="73"/>
      <c r="K2565" s="3"/>
      <c r="L2565" s="79"/>
    </row>
    <row r="2566" spans="5:12">
      <c r="E2566" s="4"/>
      <c r="F2566" s="72"/>
      <c r="G2566" s="72"/>
      <c r="H2566" s="73"/>
      <c r="I2566" s="73"/>
      <c r="J2566" s="73"/>
      <c r="K2566" s="3"/>
      <c r="L2566" s="79"/>
    </row>
    <row r="2567" spans="5:12">
      <c r="E2567" s="4"/>
      <c r="F2567" s="72"/>
      <c r="G2567" s="72"/>
      <c r="H2567" s="73"/>
      <c r="I2567" s="73"/>
      <c r="J2567" s="73"/>
      <c r="K2567" s="3"/>
      <c r="L2567" s="79"/>
    </row>
    <row r="2568" spans="5:12">
      <c r="E2568" s="4"/>
      <c r="F2568" s="72"/>
      <c r="G2568" s="72"/>
      <c r="H2568" s="73"/>
      <c r="I2568" s="73"/>
      <c r="J2568" s="73"/>
      <c r="K2568" s="3"/>
      <c r="L2568" s="79"/>
    </row>
    <row r="2569" spans="5:12">
      <c r="E2569" s="4"/>
      <c r="F2569" s="72"/>
      <c r="G2569" s="72"/>
      <c r="H2569" s="73"/>
      <c r="I2569" s="73"/>
      <c r="J2569" s="73"/>
      <c r="K2569" s="3"/>
      <c r="L2569" s="79"/>
    </row>
    <row r="2570" spans="5:12">
      <c r="E2570" s="4"/>
      <c r="F2570" s="72"/>
      <c r="G2570" s="72"/>
      <c r="H2570" s="73"/>
      <c r="I2570" s="73"/>
      <c r="J2570" s="73"/>
      <c r="K2570" s="3"/>
      <c r="L2570" s="79"/>
    </row>
    <row r="2571" spans="5:12">
      <c r="E2571" s="4"/>
      <c r="F2571" s="72"/>
      <c r="G2571" s="72"/>
      <c r="H2571" s="73"/>
      <c r="I2571" s="73"/>
      <c r="J2571" s="73"/>
      <c r="K2571" s="3"/>
      <c r="L2571" s="79"/>
    </row>
    <row r="2572" spans="5:12">
      <c r="E2572" s="4"/>
      <c r="F2572" s="72"/>
      <c r="G2572" s="72"/>
      <c r="H2572" s="73"/>
      <c r="I2572" s="73"/>
      <c r="J2572" s="73"/>
      <c r="K2572" s="3"/>
      <c r="L2572" s="79"/>
    </row>
    <row r="2573" spans="5:12">
      <c r="E2573" s="4"/>
      <c r="F2573" s="72"/>
      <c r="G2573" s="72"/>
      <c r="H2573" s="73"/>
      <c r="I2573" s="73"/>
      <c r="J2573" s="73"/>
      <c r="K2573" s="3"/>
      <c r="L2573" s="79"/>
    </row>
    <row r="2574" spans="5:12">
      <c r="E2574" s="4"/>
      <c r="F2574" s="72"/>
      <c r="G2574" s="72"/>
      <c r="H2574" s="73"/>
      <c r="I2574" s="73"/>
      <c r="J2574" s="73"/>
      <c r="K2574" s="3"/>
      <c r="L2574" s="79"/>
    </row>
    <row r="2575" spans="5:12">
      <c r="E2575" s="4"/>
      <c r="F2575" s="72"/>
      <c r="G2575" s="72"/>
      <c r="H2575" s="73"/>
      <c r="I2575" s="73"/>
      <c r="J2575" s="73"/>
      <c r="K2575" s="3"/>
      <c r="L2575" s="79"/>
    </row>
    <row r="2576" spans="5:12">
      <c r="E2576" s="4"/>
      <c r="F2576" s="72"/>
      <c r="G2576" s="72"/>
      <c r="H2576" s="73"/>
      <c r="I2576" s="73"/>
      <c r="J2576" s="73"/>
      <c r="K2576" s="3"/>
      <c r="L2576" s="79"/>
    </row>
    <row r="2577" spans="5:12">
      <c r="E2577" s="4"/>
      <c r="F2577" s="72"/>
      <c r="G2577" s="72"/>
      <c r="H2577" s="73"/>
      <c r="I2577" s="73"/>
      <c r="J2577" s="73"/>
      <c r="K2577" s="3"/>
      <c r="L2577" s="79"/>
    </row>
    <row r="2578" spans="5:12">
      <c r="E2578" s="4"/>
      <c r="F2578" s="72"/>
      <c r="G2578" s="72"/>
      <c r="H2578" s="73"/>
      <c r="I2578" s="73"/>
      <c r="J2578" s="73"/>
      <c r="K2578" s="3"/>
      <c r="L2578" s="79"/>
    </row>
    <row r="2579" spans="5:12">
      <c r="E2579" s="4"/>
      <c r="F2579" s="72"/>
      <c r="G2579" s="72"/>
      <c r="H2579" s="73"/>
      <c r="I2579" s="73"/>
      <c r="J2579" s="73"/>
      <c r="K2579" s="3"/>
      <c r="L2579" s="79"/>
    </row>
    <row r="2580" spans="5:12">
      <c r="E2580" s="4"/>
      <c r="F2580" s="72"/>
      <c r="G2580" s="72"/>
      <c r="H2580" s="73"/>
      <c r="I2580" s="73"/>
      <c r="J2580" s="73"/>
      <c r="K2580" s="3"/>
      <c r="L2580" s="79"/>
    </row>
    <row r="2581" spans="5:12">
      <c r="E2581" s="4"/>
      <c r="F2581" s="72"/>
      <c r="G2581" s="72"/>
      <c r="H2581" s="73"/>
      <c r="I2581" s="73"/>
      <c r="J2581" s="73"/>
      <c r="K2581" s="3"/>
      <c r="L2581" s="79"/>
    </row>
    <row r="2582" spans="5:12">
      <c r="E2582" s="4"/>
      <c r="F2582" s="72"/>
      <c r="G2582" s="72"/>
      <c r="H2582" s="73"/>
      <c r="I2582" s="73"/>
      <c r="J2582" s="73"/>
      <c r="K2582" s="3"/>
      <c r="L2582" s="79"/>
    </row>
    <row r="2583" spans="5:12">
      <c r="E2583" s="4"/>
      <c r="F2583" s="72"/>
      <c r="G2583" s="72"/>
      <c r="H2583" s="73"/>
      <c r="I2583" s="73"/>
      <c r="J2583" s="73"/>
      <c r="K2583" s="3"/>
      <c r="L2583" s="79"/>
    </row>
    <row r="2584" spans="5:12">
      <c r="E2584" s="4"/>
      <c r="F2584" s="72"/>
      <c r="G2584" s="72"/>
      <c r="H2584" s="73"/>
      <c r="I2584" s="73"/>
      <c r="J2584" s="73"/>
      <c r="K2584" s="3"/>
      <c r="L2584" s="79"/>
    </row>
    <row r="2585" spans="5:12">
      <c r="E2585" s="4"/>
      <c r="F2585" s="72"/>
      <c r="G2585" s="72"/>
      <c r="H2585" s="73"/>
      <c r="I2585" s="73"/>
      <c r="J2585" s="73"/>
      <c r="K2585" s="3"/>
      <c r="L2585" s="79"/>
    </row>
    <row r="2586" spans="5:12">
      <c r="E2586" s="4"/>
      <c r="F2586" s="72"/>
      <c r="G2586" s="72"/>
      <c r="H2586" s="73"/>
      <c r="I2586" s="73"/>
      <c r="J2586" s="73"/>
      <c r="K2586" s="3"/>
      <c r="L2586" s="79"/>
    </row>
    <row r="2587" spans="5:12">
      <c r="E2587" s="4"/>
      <c r="F2587" s="72"/>
      <c r="G2587" s="72"/>
      <c r="H2587" s="73"/>
      <c r="I2587" s="73"/>
      <c r="J2587" s="73"/>
      <c r="K2587" s="3"/>
      <c r="L2587" s="79"/>
    </row>
    <row r="2588" spans="5:12">
      <c r="E2588" s="4"/>
      <c r="F2588" s="72"/>
      <c r="G2588" s="72"/>
      <c r="H2588" s="73"/>
      <c r="I2588" s="73"/>
      <c r="J2588" s="73"/>
      <c r="K2588" s="3"/>
      <c r="L2588" s="79"/>
    </row>
    <row r="2589" spans="5:12">
      <c r="E2589" s="4"/>
      <c r="F2589" s="72"/>
      <c r="G2589" s="72"/>
      <c r="H2589" s="73"/>
      <c r="I2589" s="73"/>
      <c r="J2589" s="73"/>
      <c r="K2589" s="3"/>
      <c r="L2589" s="79"/>
    </row>
    <row r="2590" spans="5:12">
      <c r="E2590" s="4"/>
      <c r="F2590" s="72"/>
      <c r="G2590" s="72"/>
      <c r="H2590" s="73"/>
      <c r="I2590" s="73"/>
      <c r="J2590" s="73"/>
      <c r="K2590" s="3"/>
      <c r="L2590" s="79"/>
    </row>
    <row r="2591" spans="5:12">
      <c r="E2591" s="4"/>
      <c r="F2591" s="72"/>
      <c r="G2591" s="72"/>
      <c r="H2591" s="73"/>
      <c r="I2591" s="73"/>
      <c r="J2591" s="73"/>
      <c r="K2591" s="3"/>
      <c r="L2591" s="79"/>
    </row>
    <row r="2592" spans="5:12">
      <c r="E2592" s="4"/>
      <c r="F2592" s="72"/>
      <c r="G2592" s="72"/>
      <c r="H2592" s="73"/>
      <c r="I2592" s="73"/>
      <c r="J2592" s="73"/>
      <c r="K2592" s="3"/>
      <c r="L2592" s="79"/>
    </row>
    <row r="2593" spans="5:12">
      <c r="E2593" s="4"/>
      <c r="F2593" s="72"/>
      <c r="G2593" s="72"/>
      <c r="H2593" s="73"/>
      <c r="I2593" s="73"/>
      <c r="J2593" s="73"/>
      <c r="K2593" s="3"/>
      <c r="L2593" s="79"/>
    </row>
    <row r="2594" spans="5:12">
      <c r="E2594" s="4"/>
      <c r="F2594" s="72"/>
      <c r="G2594" s="72"/>
      <c r="H2594" s="73"/>
      <c r="I2594" s="73"/>
      <c r="J2594" s="73"/>
      <c r="K2594" s="3"/>
      <c r="L2594" s="79"/>
    </row>
    <row r="2595" spans="5:12">
      <c r="E2595" s="4"/>
      <c r="F2595" s="72"/>
      <c r="G2595" s="72"/>
      <c r="H2595" s="73"/>
      <c r="I2595" s="73"/>
      <c r="J2595" s="73"/>
      <c r="K2595" s="3"/>
      <c r="L2595" s="79"/>
    </row>
    <row r="2596" spans="5:12">
      <c r="E2596" s="4"/>
      <c r="F2596" s="72"/>
      <c r="G2596" s="72"/>
      <c r="H2596" s="73"/>
      <c r="I2596" s="73"/>
      <c r="J2596" s="73"/>
      <c r="K2596" s="3"/>
      <c r="L2596" s="79"/>
    </row>
    <row r="2597" spans="5:12">
      <c r="E2597" s="4"/>
      <c r="F2597" s="72"/>
      <c r="G2597" s="72"/>
      <c r="H2597" s="73"/>
      <c r="I2597" s="73"/>
      <c r="J2597" s="73"/>
      <c r="K2597" s="3"/>
      <c r="L2597" s="79"/>
    </row>
    <row r="2598" spans="5:12">
      <c r="E2598" s="4"/>
      <c r="F2598" s="72"/>
      <c r="G2598" s="72"/>
      <c r="H2598" s="73"/>
      <c r="I2598" s="73"/>
      <c r="J2598" s="73"/>
      <c r="K2598" s="3"/>
      <c r="L2598" s="79"/>
    </row>
    <row r="2599" spans="5:12">
      <c r="E2599" s="4"/>
      <c r="F2599" s="72"/>
      <c r="G2599" s="72"/>
      <c r="H2599" s="73"/>
      <c r="I2599" s="73"/>
      <c r="J2599" s="73"/>
      <c r="K2599" s="3"/>
      <c r="L2599" s="79"/>
    </row>
    <row r="2600" spans="5:12">
      <c r="E2600" s="4"/>
      <c r="F2600" s="72"/>
      <c r="G2600" s="72"/>
      <c r="H2600" s="73"/>
      <c r="I2600" s="73"/>
      <c r="J2600" s="73"/>
      <c r="K2600" s="3"/>
      <c r="L2600" s="79"/>
    </row>
    <row r="2601" spans="5:12">
      <c r="E2601" s="4"/>
      <c r="F2601" s="72"/>
      <c r="G2601" s="72"/>
      <c r="H2601" s="73"/>
      <c r="I2601" s="73"/>
      <c r="J2601" s="73"/>
      <c r="K2601" s="3"/>
      <c r="L2601" s="79"/>
    </row>
    <row r="2602" spans="5:12">
      <c r="E2602" s="4"/>
      <c r="F2602" s="72"/>
      <c r="G2602" s="72"/>
      <c r="H2602" s="73"/>
      <c r="I2602" s="73"/>
      <c r="J2602" s="73"/>
      <c r="K2602" s="3"/>
      <c r="L2602" s="79"/>
    </row>
    <row r="2603" spans="5:12">
      <c r="E2603" s="4"/>
      <c r="F2603" s="72"/>
      <c r="G2603" s="72"/>
      <c r="H2603" s="73"/>
      <c r="I2603" s="73"/>
      <c r="J2603" s="73"/>
      <c r="K2603" s="3"/>
      <c r="L2603" s="79"/>
    </row>
    <row r="2604" spans="5:12">
      <c r="E2604" s="4"/>
      <c r="F2604" s="72"/>
      <c r="G2604" s="72"/>
      <c r="H2604" s="73"/>
      <c r="I2604" s="73"/>
      <c r="J2604" s="73"/>
      <c r="K2604" s="3"/>
      <c r="L2604" s="79"/>
    </row>
    <row r="2605" spans="5:12">
      <c r="E2605" s="4"/>
      <c r="F2605" s="72"/>
      <c r="G2605" s="72"/>
      <c r="H2605" s="73"/>
      <c r="I2605" s="73"/>
      <c r="J2605" s="73"/>
      <c r="K2605" s="3"/>
      <c r="L2605" s="79"/>
    </row>
    <row r="2606" spans="5:12">
      <c r="E2606" s="4"/>
      <c r="F2606" s="72"/>
      <c r="G2606" s="72"/>
      <c r="H2606" s="73"/>
      <c r="I2606" s="73"/>
      <c r="J2606" s="73"/>
      <c r="K2606" s="3"/>
      <c r="L2606" s="79"/>
    </row>
    <row r="2607" spans="5:12">
      <c r="E2607" s="4"/>
      <c r="F2607" s="72"/>
      <c r="G2607" s="72"/>
      <c r="H2607" s="73"/>
      <c r="I2607" s="73"/>
      <c r="J2607" s="73"/>
      <c r="K2607" s="3"/>
      <c r="L2607" s="79"/>
    </row>
    <row r="2608" spans="5:12">
      <c r="E2608" s="4"/>
      <c r="F2608" s="72"/>
      <c r="G2608" s="72"/>
      <c r="H2608" s="73"/>
      <c r="I2608" s="73"/>
      <c r="J2608" s="73"/>
      <c r="K2608" s="3"/>
      <c r="L2608" s="79"/>
    </row>
    <row r="2609" spans="5:12">
      <c r="E2609" s="4"/>
      <c r="F2609" s="72"/>
      <c r="G2609" s="72"/>
      <c r="H2609" s="73"/>
      <c r="I2609" s="73"/>
      <c r="J2609" s="73"/>
      <c r="K2609" s="3"/>
      <c r="L2609" s="79"/>
    </row>
    <row r="2610" spans="5:12">
      <c r="E2610" s="4"/>
      <c r="F2610" s="72"/>
      <c r="G2610" s="72"/>
      <c r="H2610" s="73"/>
      <c r="I2610" s="73"/>
      <c r="J2610" s="73"/>
      <c r="K2610" s="3"/>
      <c r="L2610" s="79"/>
    </row>
    <row r="2611" spans="5:12">
      <c r="E2611" s="4"/>
      <c r="F2611" s="72"/>
      <c r="G2611" s="72"/>
      <c r="H2611" s="73"/>
      <c r="I2611" s="73"/>
      <c r="J2611" s="73"/>
      <c r="K2611" s="3"/>
      <c r="L2611" s="79"/>
    </row>
    <row r="2612" spans="5:12">
      <c r="E2612" s="4"/>
      <c r="F2612" s="72"/>
      <c r="G2612" s="72"/>
      <c r="H2612" s="73"/>
      <c r="I2612" s="73"/>
      <c r="J2612" s="73"/>
      <c r="K2612" s="3"/>
      <c r="L2612" s="79"/>
    </row>
    <row r="2613" spans="5:12">
      <c r="E2613" s="4"/>
      <c r="F2613" s="72"/>
      <c r="G2613" s="72"/>
      <c r="H2613" s="73"/>
      <c r="I2613" s="73"/>
      <c r="J2613" s="73"/>
      <c r="K2613" s="3"/>
      <c r="L2613" s="79"/>
    </row>
    <row r="2614" spans="5:12">
      <c r="E2614" s="4"/>
      <c r="F2614" s="72"/>
      <c r="G2614" s="72"/>
      <c r="H2614" s="73"/>
      <c r="I2614" s="73"/>
      <c r="J2614" s="73"/>
      <c r="K2614" s="3"/>
      <c r="L2614" s="79"/>
    </row>
    <row r="2615" spans="5:12">
      <c r="E2615" s="4"/>
      <c r="F2615" s="72"/>
      <c r="G2615" s="72"/>
      <c r="H2615" s="73"/>
      <c r="I2615" s="73"/>
      <c r="J2615" s="73"/>
      <c r="K2615" s="3"/>
      <c r="L2615" s="79"/>
    </row>
    <row r="2616" spans="5:12">
      <c r="E2616" s="4"/>
      <c r="F2616" s="72"/>
      <c r="G2616" s="72"/>
      <c r="H2616" s="73"/>
      <c r="I2616" s="73"/>
      <c r="J2616" s="73"/>
      <c r="K2616" s="3"/>
      <c r="L2616" s="79"/>
    </row>
    <row r="2617" spans="5:12">
      <c r="E2617" s="4"/>
      <c r="F2617" s="72"/>
      <c r="G2617" s="72"/>
      <c r="H2617" s="73"/>
      <c r="I2617" s="73"/>
      <c r="J2617" s="73"/>
      <c r="K2617" s="3"/>
      <c r="L2617" s="79"/>
    </row>
    <row r="2618" spans="5:12">
      <c r="E2618" s="4"/>
      <c r="F2618" s="72"/>
      <c r="G2618" s="72"/>
      <c r="H2618" s="73"/>
      <c r="I2618" s="73"/>
      <c r="J2618" s="73"/>
      <c r="K2618" s="3"/>
      <c r="L2618" s="79"/>
    </row>
    <row r="2619" spans="5:12">
      <c r="E2619" s="4"/>
      <c r="F2619" s="72"/>
      <c r="G2619" s="72"/>
      <c r="H2619" s="73"/>
      <c r="I2619" s="73"/>
      <c r="J2619" s="73"/>
      <c r="K2619" s="3"/>
      <c r="L2619" s="79"/>
    </row>
    <row r="2620" spans="5:12">
      <c r="E2620" s="4"/>
      <c r="F2620" s="72"/>
      <c r="G2620" s="72"/>
      <c r="H2620" s="73"/>
      <c r="I2620" s="73"/>
      <c r="J2620" s="73"/>
      <c r="K2620" s="3"/>
      <c r="L2620" s="79"/>
    </row>
    <row r="2621" spans="5:12">
      <c r="E2621" s="4"/>
      <c r="F2621" s="72"/>
      <c r="G2621" s="72"/>
      <c r="H2621" s="73"/>
      <c r="I2621" s="73"/>
      <c r="J2621" s="73"/>
      <c r="K2621" s="3"/>
      <c r="L2621" s="79"/>
    </row>
    <row r="2622" spans="5:12">
      <c r="E2622" s="4"/>
      <c r="F2622" s="72"/>
      <c r="G2622" s="72"/>
      <c r="H2622" s="73"/>
      <c r="I2622" s="73"/>
      <c r="J2622" s="73"/>
      <c r="K2622" s="3"/>
      <c r="L2622" s="79"/>
    </row>
    <row r="2623" spans="5:12">
      <c r="E2623" s="4"/>
      <c r="F2623" s="72"/>
      <c r="G2623" s="72"/>
      <c r="H2623" s="73"/>
      <c r="I2623" s="73"/>
      <c r="J2623" s="73"/>
      <c r="K2623" s="3"/>
      <c r="L2623" s="79"/>
    </row>
    <row r="2624" spans="5:12">
      <c r="E2624" s="4"/>
      <c r="F2624" s="72"/>
      <c r="G2624" s="72"/>
      <c r="H2624" s="73"/>
      <c r="I2624" s="73"/>
      <c r="J2624" s="73"/>
      <c r="K2624" s="3"/>
      <c r="L2624" s="79"/>
    </row>
    <row r="2625" spans="5:12">
      <c r="E2625" s="4"/>
      <c r="F2625" s="72"/>
      <c r="G2625" s="72"/>
      <c r="H2625" s="73"/>
      <c r="I2625" s="73"/>
      <c r="J2625" s="73"/>
      <c r="K2625" s="3"/>
      <c r="L2625" s="79"/>
    </row>
    <row r="2626" spans="5:12">
      <c r="E2626" s="4"/>
      <c r="F2626" s="72"/>
      <c r="G2626" s="72"/>
      <c r="H2626" s="73"/>
      <c r="I2626" s="73"/>
      <c r="J2626" s="73"/>
      <c r="K2626" s="3"/>
      <c r="L2626" s="79"/>
    </row>
    <row r="2627" spans="5:12">
      <c r="E2627" s="4"/>
      <c r="F2627" s="72"/>
      <c r="G2627" s="72"/>
      <c r="H2627" s="73"/>
      <c r="I2627" s="73"/>
      <c r="J2627" s="73"/>
      <c r="K2627" s="3"/>
      <c r="L2627" s="79"/>
    </row>
    <row r="2628" spans="5:12">
      <c r="E2628" s="4"/>
      <c r="F2628" s="72"/>
      <c r="G2628" s="72"/>
      <c r="H2628" s="73"/>
      <c r="I2628" s="73"/>
      <c r="J2628" s="73"/>
      <c r="K2628" s="3"/>
      <c r="L2628" s="79"/>
    </row>
    <row r="2629" spans="5:12">
      <c r="E2629" s="4"/>
      <c r="F2629" s="72"/>
      <c r="G2629" s="72"/>
      <c r="H2629" s="73"/>
      <c r="I2629" s="73"/>
      <c r="J2629" s="73"/>
      <c r="K2629" s="3"/>
      <c r="L2629" s="79"/>
    </row>
    <row r="2630" spans="5:12">
      <c r="E2630" s="4"/>
      <c r="F2630" s="72"/>
      <c r="G2630" s="72"/>
      <c r="H2630" s="73"/>
      <c r="I2630" s="73"/>
      <c r="J2630" s="73"/>
      <c r="K2630" s="3"/>
      <c r="L2630" s="79"/>
    </row>
    <row r="2631" spans="5:12">
      <c r="E2631" s="4"/>
      <c r="F2631" s="72"/>
      <c r="G2631" s="72"/>
      <c r="H2631" s="73"/>
      <c r="I2631" s="73"/>
      <c r="J2631" s="73"/>
      <c r="K2631" s="3"/>
      <c r="L2631" s="79"/>
    </row>
    <row r="2632" spans="5:12">
      <c r="E2632" s="4"/>
      <c r="F2632" s="72"/>
      <c r="G2632" s="72"/>
      <c r="H2632" s="73"/>
      <c r="I2632" s="73"/>
      <c r="J2632" s="73"/>
      <c r="K2632" s="3"/>
      <c r="L2632" s="79"/>
    </row>
    <row r="2633" spans="5:12">
      <c r="E2633" s="4"/>
      <c r="F2633" s="72"/>
      <c r="G2633" s="72"/>
      <c r="H2633" s="73"/>
      <c r="I2633" s="73"/>
      <c r="J2633" s="73"/>
      <c r="K2633" s="3"/>
      <c r="L2633" s="79"/>
    </row>
    <row r="2634" spans="5:12">
      <c r="E2634" s="4"/>
      <c r="F2634" s="72"/>
      <c r="G2634" s="72"/>
      <c r="H2634" s="73"/>
      <c r="I2634" s="73"/>
      <c r="J2634" s="73"/>
      <c r="K2634" s="3"/>
      <c r="L2634" s="79"/>
    </row>
    <row r="2635" spans="5:12">
      <c r="E2635" s="4"/>
      <c r="F2635" s="72"/>
      <c r="G2635" s="72"/>
      <c r="H2635" s="73"/>
      <c r="I2635" s="73"/>
      <c r="J2635" s="73"/>
      <c r="K2635" s="3"/>
      <c r="L2635" s="79"/>
    </row>
    <row r="2636" spans="5:12">
      <c r="E2636" s="4"/>
      <c r="F2636" s="72"/>
      <c r="G2636" s="72"/>
      <c r="H2636" s="73"/>
      <c r="I2636" s="73"/>
      <c r="J2636" s="73"/>
      <c r="K2636" s="3"/>
      <c r="L2636" s="79"/>
    </row>
    <row r="2637" spans="5:12">
      <c r="E2637" s="4"/>
      <c r="F2637" s="72"/>
      <c r="G2637" s="72"/>
      <c r="H2637" s="73"/>
      <c r="I2637" s="73"/>
      <c r="J2637" s="73"/>
      <c r="K2637" s="3"/>
      <c r="L2637" s="79"/>
    </row>
    <row r="2638" spans="5:12">
      <c r="E2638" s="4"/>
      <c r="F2638" s="72"/>
      <c r="G2638" s="72"/>
      <c r="H2638" s="73"/>
      <c r="I2638" s="73"/>
      <c r="J2638" s="73"/>
      <c r="K2638" s="3"/>
      <c r="L2638" s="79"/>
    </row>
    <row r="2639" spans="5:12">
      <c r="E2639" s="4"/>
      <c r="F2639" s="72"/>
      <c r="G2639" s="72"/>
      <c r="H2639" s="73"/>
      <c r="I2639" s="73"/>
      <c r="J2639" s="73"/>
      <c r="K2639" s="3"/>
      <c r="L2639" s="79"/>
    </row>
    <row r="2640" spans="5:12">
      <c r="E2640" s="4"/>
      <c r="F2640" s="72"/>
      <c r="G2640" s="72"/>
      <c r="H2640" s="73"/>
      <c r="I2640" s="73"/>
      <c r="J2640" s="73"/>
      <c r="K2640" s="3"/>
      <c r="L2640" s="79"/>
    </row>
    <row r="2641" spans="5:12">
      <c r="E2641" s="4"/>
      <c r="F2641" s="72"/>
      <c r="G2641" s="72"/>
      <c r="H2641" s="73"/>
      <c r="I2641" s="73"/>
      <c r="J2641" s="73"/>
      <c r="K2641" s="3"/>
      <c r="L2641" s="79"/>
    </row>
    <row r="2642" spans="5:12">
      <c r="E2642" s="4"/>
      <c r="F2642" s="72"/>
      <c r="G2642" s="72"/>
      <c r="H2642" s="73"/>
      <c r="I2642" s="73"/>
      <c r="J2642" s="73"/>
      <c r="K2642" s="3"/>
      <c r="L2642" s="79"/>
    </row>
    <row r="2643" spans="5:12">
      <c r="E2643" s="4"/>
      <c r="F2643" s="72"/>
      <c r="G2643" s="72"/>
      <c r="H2643" s="73"/>
      <c r="I2643" s="73"/>
      <c r="J2643" s="73"/>
      <c r="K2643" s="3"/>
      <c r="L2643" s="79"/>
    </row>
    <row r="2644" spans="5:12">
      <c r="E2644" s="4"/>
      <c r="F2644" s="72"/>
      <c r="G2644" s="72"/>
      <c r="H2644" s="73"/>
      <c r="I2644" s="73"/>
      <c r="J2644" s="73"/>
      <c r="K2644" s="3"/>
      <c r="L2644" s="79"/>
    </row>
    <row r="2645" spans="5:12">
      <c r="E2645" s="4"/>
      <c r="F2645" s="72"/>
      <c r="G2645" s="72"/>
      <c r="H2645" s="73"/>
      <c r="I2645" s="73"/>
      <c r="J2645" s="73"/>
      <c r="K2645" s="3"/>
      <c r="L2645" s="79"/>
    </row>
    <row r="2646" spans="5:12">
      <c r="E2646" s="4"/>
      <c r="F2646" s="72"/>
      <c r="G2646" s="72"/>
      <c r="H2646" s="73"/>
      <c r="I2646" s="73"/>
      <c r="J2646" s="73"/>
      <c r="K2646" s="3"/>
      <c r="L2646" s="79"/>
    </row>
    <row r="2647" spans="5:12">
      <c r="E2647" s="4"/>
      <c r="F2647" s="72"/>
      <c r="G2647" s="72"/>
      <c r="H2647" s="73"/>
      <c r="I2647" s="73"/>
      <c r="J2647" s="73"/>
      <c r="K2647" s="3"/>
      <c r="L2647" s="79"/>
    </row>
    <row r="2648" spans="5:12">
      <c r="E2648" s="4"/>
      <c r="F2648" s="72"/>
      <c r="G2648" s="72"/>
      <c r="H2648" s="73"/>
      <c r="I2648" s="73"/>
      <c r="J2648" s="73"/>
      <c r="K2648" s="3"/>
      <c r="L2648" s="79"/>
    </row>
    <row r="2649" spans="5:12">
      <c r="E2649" s="4"/>
      <c r="F2649" s="72"/>
      <c r="G2649" s="72"/>
      <c r="H2649" s="73"/>
      <c r="I2649" s="73"/>
      <c r="J2649" s="73"/>
      <c r="K2649" s="3"/>
      <c r="L2649" s="79"/>
    </row>
    <row r="2650" spans="5:12">
      <c r="E2650" s="4"/>
      <c r="F2650" s="72"/>
      <c r="G2650" s="72"/>
      <c r="H2650" s="73"/>
      <c r="I2650" s="73"/>
      <c r="J2650" s="73"/>
      <c r="K2650" s="3"/>
      <c r="L2650" s="79"/>
    </row>
    <row r="2651" spans="5:12">
      <c r="E2651" s="4"/>
      <c r="F2651" s="72"/>
      <c r="G2651" s="72"/>
      <c r="H2651" s="73"/>
      <c r="I2651" s="73"/>
      <c r="J2651" s="73"/>
      <c r="K2651" s="3"/>
      <c r="L2651" s="79"/>
    </row>
    <row r="2652" spans="5:12">
      <c r="E2652" s="4"/>
      <c r="F2652" s="72"/>
      <c r="G2652" s="72"/>
      <c r="H2652" s="73"/>
      <c r="I2652" s="73"/>
      <c r="J2652" s="73"/>
      <c r="K2652" s="3"/>
      <c r="L2652" s="79"/>
    </row>
    <row r="2653" spans="5:12">
      <c r="E2653" s="4"/>
      <c r="F2653" s="72"/>
      <c r="G2653" s="72"/>
      <c r="H2653" s="73"/>
      <c r="I2653" s="73"/>
      <c r="J2653" s="73"/>
      <c r="K2653" s="3"/>
      <c r="L2653" s="79"/>
    </row>
    <row r="2654" spans="5:12">
      <c r="E2654" s="4"/>
      <c r="F2654" s="72"/>
      <c r="G2654" s="72"/>
      <c r="H2654" s="73"/>
      <c r="I2654" s="73"/>
      <c r="J2654" s="73"/>
      <c r="K2654" s="3"/>
      <c r="L2654" s="79"/>
    </row>
    <row r="2655" spans="5:12">
      <c r="E2655" s="4"/>
      <c r="F2655" s="72"/>
      <c r="G2655" s="72"/>
      <c r="H2655" s="73"/>
      <c r="I2655" s="73"/>
      <c r="J2655" s="73"/>
      <c r="K2655" s="3"/>
      <c r="L2655" s="79"/>
    </row>
    <row r="2656" spans="5:12">
      <c r="E2656" s="4"/>
      <c r="F2656" s="72"/>
      <c r="G2656" s="72"/>
      <c r="H2656" s="73"/>
      <c r="I2656" s="73"/>
      <c r="J2656" s="73"/>
      <c r="K2656" s="3"/>
      <c r="L2656" s="79"/>
    </row>
    <row r="2657" spans="5:12">
      <c r="E2657" s="4"/>
      <c r="F2657" s="72"/>
      <c r="G2657" s="72"/>
      <c r="H2657" s="73"/>
      <c r="I2657" s="73"/>
      <c r="J2657" s="73"/>
      <c r="K2657" s="3"/>
      <c r="L2657" s="79"/>
    </row>
    <row r="2658" spans="5:12">
      <c r="E2658" s="4"/>
      <c r="F2658" s="72"/>
      <c r="G2658" s="72"/>
      <c r="H2658" s="73"/>
      <c r="I2658" s="73"/>
      <c r="J2658" s="73"/>
      <c r="K2658" s="3"/>
      <c r="L2658" s="79"/>
    </row>
    <row r="2659" spans="5:12">
      <c r="E2659" s="4"/>
      <c r="F2659" s="72"/>
      <c r="G2659" s="72"/>
      <c r="H2659" s="73"/>
      <c r="I2659" s="73"/>
      <c r="J2659" s="73"/>
      <c r="K2659" s="3"/>
      <c r="L2659" s="79"/>
    </row>
    <row r="2660" spans="5:12">
      <c r="E2660" s="4"/>
      <c r="F2660" s="72"/>
      <c r="G2660" s="72"/>
      <c r="H2660" s="73"/>
      <c r="I2660" s="73"/>
      <c r="J2660" s="73"/>
      <c r="K2660" s="3"/>
      <c r="L2660" s="79"/>
    </row>
    <row r="2661" spans="5:12">
      <c r="E2661" s="4"/>
      <c r="F2661" s="72"/>
      <c r="G2661" s="72"/>
      <c r="H2661" s="73"/>
      <c r="I2661" s="73"/>
      <c r="J2661" s="73"/>
      <c r="K2661" s="3"/>
      <c r="L2661" s="79"/>
    </row>
    <row r="2662" spans="5:12">
      <c r="E2662" s="4"/>
      <c r="F2662" s="72"/>
      <c r="G2662" s="72"/>
      <c r="H2662" s="73"/>
      <c r="I2662" s="73"/>
      <c r="J2662" s="73"/>
      <c r="K2662" s="3"/>
      <c r="L2662" s="79"/>
    </row>
    <row r="2663" spans="5:12">
      <c r="E2663" s="4"/>
      <c r="F2663" s="72"/>
      <c r="G2663" s="72"/>
      <c r="H2663" s="73"/>
      <c r="I2663" s="73"/>
      <c r="J2663" s="73"/>
      <c r="K2663" s="3"/>
      <c r="L2663" s="79"/>
    </row>
    <row r="2664" spans="5:12">
      <c r="E2664" s="4"/>
      <c r="F2664" s="72"/>
      <c r="G2664" s="72"/>
      <c r="H2664" s="73"/>
      <c r="I2664" s="73"/>
      <c r="J2664" s="73"/>
      <c r="K2664" s="3"/>
      <c r="L2664" s="79"/>
    </row>
    <row r="2665" spans="5:12">
      <c r="E2665" s="4"/>
      <c r="F2665" s="72"/>
      <c r="G2665" s="72"/>
      <c r="H2665" s="73"/>
      <c r="I2665" s="73"/>
      <c r="J2665" s="73"/>
      <c r="K2665" s="3"/>
      <c r="L2665" s="79"/>
    </row>
    <row r="2666" spans="5:12">
      <c r="E2666" s="4"/>
      <c r="F2666" s="72"/>
      <c r="G2666" s="72"/>
      <c r="H2666" s="73"/>
      <c r="I2666" s="73"/>
      <c r="J2666" s="73"/>
      <c r="K2666" s="3"/>
      <c r="L2666" s="79"/>
    </row>
    <row r="2667" spans="5:12">
      <c r="E2667" s="4"/>
      <c r="F2667" s="72"/>
      <c r="G2667" s="72"/>
      <c r="H2667" s="73"/>
      <c r="I2667" s="73"/>
      <c r="J2667" s="73"/>
      <c r="K2667" s="3"/>
      <c r="L2667" s="79"/>
    </row>
    <row r="2668" spans="5:12">
      <c r="E2668" s="4"/>
      <c r="F2668" s="72"/>
      <c r="G2668" s="72"/>
      <c r="H2668" s="73"/>
      <c r="I2668" s="73"/>
      <c r="J2668" s="73"/>
      <c r="K2668" s="3"/>
      <c r="L2668" s="79"/>
    </row>
    <row r="2669" spans="5:12">
      <c r="E2669" s="4"/>
      <c r="F2669" s="72"/>
      <c r="G2669" s="72"/>
      <c r="H2669" s="73"/>
      <c r="I2669" s="73"/>
      <c r="J2669" s="73"/>
      <c r="K2669" s="3"/>
      <c r="L2669" s="79"/>
    </row>
    <row r="2670" spans="5:12">
      <c r="E2670" s="4"/>
      <c r="F2670" s="72"/>
      <c r="G2670" s="72"/>
      <c r="H2670" s="73"/>
      <c r="I2670" s="73"/>
      <c r="J2670" s="73"/>
      <c r="K2670" s="3"/>
      <c r="L2670" s="79"/>
    </row>
    <row r="2671" spans="5:12">
      <c r="E2671" s="4"/>
      <c r="F2671" s="72"/>
      <c r="G2671" s="72"/>
      <c r="H2671" s="73"/>
      <c r="I2671" s="73"/>
      <c r="J2671" s="73"/>
      <c r="K2671" s="3"/>
      <c r="L2671" s="79"/>
    </row>
    <row r="2672" spans="5:12">
      <c r="E2672" s="4"/>
      <c r="F2672" s="72"/>
      <c r="G2672" s="72"/>
      <c r="H2672" s="73"/>
      <c r="I2672" s="73"/>
      <c r="J2672" s="73"/>
      <c r="K2672" s="3"/>
      <c r="L2672" s="79"/>
    </row>
    <row r="2673" spans="5:12">
      <c r="E2673" s="4"/>
      <c r="F2673" s="72"/>
      <c r="G2673" s="72"/>
      <c r="H2673" s="73"/>
      <c r="I2673" s="73"/>
      <c r="J2673" s="73"/>
      <c r="K2673" s="3"/>
      <c r="L2673" s="79"/>
    </row>
    <row r="2674" spans="5:12">
      <c r="E2674" s="4"/>
      <c r="F2674" s="72"/>
      <c r="G2674" s="72"/>
      <c r="H2674" s="73"/>
      <c r="I2674" s="73"/>
      <c r="J2674" s="73"/>
      <c r="K2674" s="3"/>
      <c r="L2674" s="79"/>
    </row>
    <row r="2675" spans="5:12">
      <c r="E2675" s="4"/>
      <c r="F2675" s="72"/>
      <c r="G2675" s="72"/>
      <c r="H2675" s="73"/>
      <c r="I2675" s="73"/>
      <c r="J2675" s="73"/>
      <c r="K2675" s="3"/>
      <c r="L2675" s="79"/>
    </row>
    <row r="2676" spans="5:12">
      <c r="E2676" s="4"/>
      <c r="F2676" s="72"/>
      <c r="G2676" s="72"/>
      <c r="H2676" s="73"/>
      <c r="I2676" s="73"/>
      <c r="J2676" s="73"/>
      <c r="K2676" s="3"/>
      <c r="L2676" s="79"/>
    </row>
    <row r="2677" spans="5:12">
      <c r="E2677" s="4"/>
      <c r="F2677" s="72"/>
      <c r="G2677" s="72"/>
      <c r="H2677" s="73"/>
      <c r="I2677" s="73"/>
      <c r="J2677" s="73"/>
      <c r="K2677" s="3"/>
      <c r="L2677" s="79"/>
    </row>
    <row r="2678" spans="5:12">
      <c r="E2678" s="4"/>
      <c r="F2678" s="72"/>
      <c r="G2678" s="72"/>
      <c r="H2678" s="73"/>
      <c r="I2678" s="73"/>
      <c r="J2678" s="73"/>
      <c r="K2678" s="3"/>
      <c r="L2678" s="79"/>
    </row>
    <row r="2679" spans="5:12">
      <c r="E2679" s="4"/>
      <c r="F2679" s="72"/>
      <c r="G2679" s="72"/>
      <c r="H2679" s="73"/>
      <c r="I2679" s="73"/>
      <c r="J2679" s="73"/>
      <c r="K2679" s="3"/>
      <c r="L2679" s="79"/>
    </row>
    <row r="2680" spans="5:12">
      <c r="E2680" s="4"/>
      <c r="F2680" s="72"/>
      <c r="G2680" s="72"/>
      <c r="H2680" s="73"/>
      <c r="I2680" s="73"/>
      <c r="J2680" s="73"/>
      <c r="K2680" s="3"/>
      <c r="L2680" s="79"/>
    </row>
    <row r="2681" spans="5:12">
      <c r="E2681" s="4"/>
      <c r="F2681" s="72"/>
      <c r="G2681" s="72"/>
      <c r="H2681" s="73"/>
      <c r="I2681" s="73"/>
      <c r="J2681" s="73"/>
      <c r="K2681" s="3"/>
      <c r="L2681" s="79"/>
    </row>
    <row r="2682" spans="5:12">
      <c r="E2682" s="4"/>
      <c r="F2682" s="72"/>
      <c r="G2682" s="72"/>
      <c r="H2682" s="73"/>
      <c r="I2682" s="73"/>
      <c r="J2682" s="73"/>
      <c r="K2682" s="3"/>
      <c r="L2682" s="79"/>
    </row>
    <row r="2683" spans="5:12">
      <c r="E2683" s="4"/>
      <c r="F2683" s="72"/>
      <c r="G2683" s="72"/>
      <c r="H2683" s="73"/>
      <c r="I2683" s="73"/>
      <c r="J2683" s="73"/>
      <c r="K2683" s="3"/>
      <c r="L2683" s="79"/>
    </row>
    <row r="2684" spans="5:12">
      <c r="E2684" s="4"/>
      <c r="F2684" s="72"/>
      <c r="G2684" s="72"/>
      <c r="H2684" s="73"/>
      <c r="I2684" s="73"/>
      <c r="J2684" s="73"/>
      <c r="K2684" s="3"/>
      <c r="L2684" s="79"/>
    </row>
    <row r="2685" spans="5:12">
      <c r="E2685" s="4"/>
      <c r="F2685" s="72"/>
      <c r="G2685" s="72"/>
      <c r="H2685" s="73"/>
      <c r="I2685" s="73"/>
      <c r="J2685" s="73"/>
      <c r="K2685" s="3"/>
      <c r="L2685" s="79"/>
    </row>
    <row r="2686" spans="5:12">
      <c r="E2686" s="4"/>
      <c r="F2686" s="72"/>
      <c r="G2686" s="72"/>
      <c r="H2686" s="73"/>
      <c r="I2686" s="73"/>
      <c r="J2686" s="73"/>
      <c r="K2686" s="3"/>
      <c r="L2686" s="79"/>
    </row>
    <row r="2687" spans="5:12">
      <c r="E2687" s="4"/>
      <c r="F2687" s="72"/>
      <c r="G2687" s="72"/>
      <c r="H2687" s="73"/>
      <c r="I2687" s="73"/>
      <c r="J2687" s="73"/>
      <c r="K2687" s="3"/>
      <c r="L2687" s="79"/>
    </row>
    <row r="2688" spans="5:12">
      <c r="E2688" s="4"/>
      <c r="F2688" s="72"/>
      <c r="G2688" s="72"/>
      <c r="H2688" s="73"/>
      <c r="I2688" s="73"/>
      <c r="J2688" s="73"/>
      <c r="K2688" s="3"/>
      <c r="L2688" s="79"/>
    </row>
    <row r="2689" spans="5:12">
      <c r="E2689" s="4"/>
      <c r="F2689" s="72"/>
      <c r="G2689" s="72"/>
      <c r="H2689" s="73"/>
      <c r="I2689" s="73"/>
      <c r="J2689" s="73"/>
      <c r="K2689" s="3"/>
      <c r="L2689" s="79"/>
    </row>
    <row r="2690" spans="5:12">
      <c r="E2690" s="4"/>
      <c r="F2690" s="72"/>
      <c r="G2690" s="72"/>
      <c r="H2690" s="73"/>
      <c r="I2690" s="73"/>
      <c r="J2690" s="73"/>
      <c r="K2690" s="3"/>
      <c r="L2690" s="79"/>
    </row>
    <row r="2691" spans="5:12">
      <c r="E2691" s="4"/>
      <c r="F2691" s="72"/>
      <c r="G2691" s="72"/>
      <c r="H2691" s="73"/>
      <c r="I2691" s="73"/>
      <c r="J2691" s="73"/>
      <c r="K2691" s="3"/>
      <c r="L2691" s="79"/>
    </row>
    <row r="2692" spans="5:12">
      <c r="E2692" s="4"/>
      <c r="F2692" s="72"/>
      <c r="G2692" s="72"/>
      <c r="H2692" s="73"/>
      <c r="I2692" s="73"/>
      <c r="J2692" s="73"/>
      <c r="K2692" s="3"/>
      <c r="L2692" s="79"/>
    </row>
    <row r="2693" spans="5:12">
      <c r="E2693" s="4"/>
      <c r="F2693" s="72"/>
      <c r="G2693" s="72"/>
      <c r="H2693" s="73"/>
      <c r="I2693" s="73"/>
      <c r="J2693" s="73"/>
      <c r="K2693" s="3"/>
      <c r="L2693" s="79"/>
    </row>
    <row r="2694" spans="5:12">
      <c r="E2694" s="4"/>
      <c r="F2694" s="72"/>
      <c r="G2694" s="72"/>
      <c r="H2694" s="73"/>
      <c r="I2694" s="73"/>
      <c r="J2694" s="73"/>
      <c r="K2694" s="3"/>
      <c r="L2694" s="79"/>
    </row>
    <row r="2695" spans="5:12">
      <c r="E2695" s="4"/>
      <c r="F2695" s="72"/>
      <c r="G2695" s="72"/>
      <c r="H2695" s="73"/>
      <c r="I2695" s="73"/>
      <c r="J2695" s="73"/>
      <c r="K2695" s="3"/>
      <c r="L2695" s="79"/>
    </row>
    <row r="2696" spans="5:12">
      <c r="E2696" s="4"/>
      <c r="F2696" s="72"/>
      <c r="G2696" s="72"/>
      <c r="H2696" s="73"/>
      <c r="I2696" s="73"/>
      <c r="J2696" s="73"/>
      <c r="K2696" s="3"/>
      <c r="L2696" s="79"/>
    </row>
    <row r="2697" spans="5:12">
      <c r="E2697" s="4"/>
      <c r="F2697" s="72"/>
      <c r="G2697" s="72"/>
      <c r="H2697" s="73"/>
      <c r="I2697" s="73"/>
      <c r="J2697" s="73"/>
      <c r="K2697" s="3"/>
      <c r="L2697" s="79"/>
    </row>
    <row r="2698" spans="5:12">
      <c r="E2698" s="4"/>
      <c r="F2698" s="72"/>
      <c r="G2698" s="72"/>
      <c r="H2698" s="73"/>
      <c r="I2698" s="73"/>
      <c r="J2698" s="73"/>
      <c r="K2698" s="3"/>
      <c r="L2698" s="79"/>
    </row>
    <row r="2699" spans="5:12">
      <c r="E2699" s="4"/>
      <c r="F2699" s="72"/>
      <c r="G2699" s="72"/>
      <c r="H2699" s="73"/>
      <c r="I2699" s="73"/>
      <c r="J2699" s="73"/>
      <c r="K2699" s="3"/>
      <c r="L2699" s="79"/>
    </row>
    <row r="2700" spans="5:12">
      <c r="E2700" s="4"/>
      <c r="F2700" s="72"/>
      <c r="G2700" s="72"/>
      <c r="H2700" s="73"/>
      <c r="I2700" s="73"/>
      <c r="J2700" s="73"/>
      <c r="K2700" s="3"/>
      <c r="L2700" s="79"/>
    </row>
    <row r="2701" spans="5:12">
      <c r="E2701" s="4"/>
      <c r="F2701" s="72"/>
      <c r="G2701" s="72"/>
      <c r="H2701" s="73"/>
      <c r="I2701" s="73"/>
      <c r="J2701" s="73"/>
      <c r="K2701" s="3"/>
      <c r="L2701" s="79"/>
    </row>
    <row r="2702" spans="5:12">
      <c r="E2702" s="4"/>
      <c r="F2702" s="72"/>
      <c r="G2702" s="72"/>
      <c r="H2702" s="73"/>
      <c r="I2702" s="73"/>
      <c r="J2702" s="73"/>
      <c r="K2702" s="3"/>
      <c r="L2702" s="79"/>
    </row>
    <row r="2703" spans="5:12">
      <c r="E2703" s="4"/>
      <c r="F2703" s="72"/>
      <c r="G2703" s="72"/>
      <c r="H2703" s="73"/>
      <c r="I2703" s="73"/>
      <c r="J2703" s="73"/>
      <c r="K2703" s="3"/>
      <c r="L2703" s="79"/>
    </row>
    <row r="2704" spans="5:12">
      <c r="E2704" s="4"/>
      <c r="F2704" s="72"/>
      <c r="G2704" s="72"/>
      <c r="H2704" s="73"/>
      <c r="I2704" s="73"/>
      <c r="J2704" s="73"/>
      <c r="K2704" s="3"/>
      <c r="L2704" s="79"/>
    </row>
    <row r="2705" spans="5:12">
      <c r="E2705" s="4"/>
      <c r="F2705" s="72"/>
      <c r="G2705" s="72"/>
      <c r="H2705" s="73"/>
      <c r="I2705" s="73"/>
      <c r="J2705" s="73"/>
      <c r="K2705" s="3"/>
      <c r="L2705" s="79"/>
    </row>
    <row r="2706" spans="5:12">
      <c r="E2706" s="4"/>
      <c r="F2706" s="72"/>
      <c r="G2706" s="72"/>
      <c r="H2706" s="73"/>
      <c r="I2706" s="73"/>
      <c r="J2706" s="73"/>
      <c r="K2706" s="3"/>
      <c r="L2706" s="79"/>
    </row>
    <row r="2707" spans="5:12">
      <c r="E2707" s="4"/>
      <c r="F2707" s="72"/>
      <c r="G2707" s="72"/>
      <c r="H2707" s="73"/>
      <c r="I2707" s="73"/>
      <c r="J2707" s="73"/>
      <c r="K2707" s="3"/>
      <c r="L2707" s="79"/>
    </row>
    <row r="2708" spans="5:12">
      <c r="E2708" s="4"/>
      <c r="F2708" s="72"/>
      <c r="G2708" s="72"/>
      <c r="H2708" s="73"/>
      <c r="I2708" s="73"/>
      <c r="J2708" s="73"/>
      <c r="K2708" s="3"/>
      <c r="L2708" s="79"/>
    </row>
    <row r="2709" spans="5:12">
      <c r="E2709" s="4"/>
      <c r="F2709" s="72"/>
      <c r="G2709" s="72"/>
      <c r="H2709" s="73"/>
      <c r="I2709" s="73"/>
      <c r="J2709" s="73"/>
      <c r="K2709" s="3"/>
      <c r="L2709" s="79"/>
    </row>
    <row r="2710" spans="5:12">
      <c r="E2710" s="4"/>
      <c r="F2710" s="72"/>
      <c r="G2710" s="72"/>
      <c r="H2710" s="73"/>
      <c r="I2710" s="73"/>
      <c r="J2710" s="73"/>
      <c r="K2710" s="3"/>
      <c r="L2710" s="79"/>
    </row>
    <row r="2711" spans="5:12">
      <c r="E2711" s="4"/>
      <c r="F2711" s="72"/>
      <c r="G2711" s="72"/>
      <c r="H2711" s="73"/>
      <c r="I2711" s="73"/>
      <c r="J2711" s="73"/>
      <c r="K2711" s="3"/>
      <c r="L2711" s="79"/>
    </row>
    <row r="2712" spans="5:12">
      <c r="E2712" s="4"/>
      <c r="F2712" s="72"/>
      <c r="G2712" s="72"/>
      <c r="H2712" s="73"/>
      <c r="I2712" s="73"/>
      <c r="J2712" s="73"/>
      <c r="K2712" s="3"/>
      <c r="L2712" s="79"/>
    </row>
    <row r="2713" spans="5:12">
      <c r="E2713" s="4"/>
      <c r="F2713" s="72"/>
      <c r="G2713" s="72"/>
      <c r="H2713" s="73"/>
      <c r="I2713" s="73"/>
      <c r="J2713" s="73"/>
      <c r="K2713" s="3"/>
      <c r="L2713" s="79"/>
    </row>
    <row r="2714" spans="5:12">
      <c r="E2714" s="4"/>
      <c r="F2714" s="72"/>
      <c r="G2714" s="72"/>
      <c r="H2714" s="73"/>
      <c r="I2714" s="73"/>
      <c r="J2714" s="73"/>
      <c r="K2714" s="3"/>
      <c r="L2714" s="79"/>
    </row>
    <row r="2715" spans="5:12">
      <c r="E2715" s="4"/>
      <c r="F2715" s="72"/>
      <c r="G2715" s="72"/>
      <c r="H2715" s="73"/>
      <c r="I2715" s="73"/>
      <c r="J2715" s="73"/>
      <c r="K2715" s="3"/>
      <c r="L2715" s="79"/>
    </row>
    <row r="2716" spans="5:12">
      <c r="E2716" s="4"/>
      <c r="F2716" s="72"/>
      <c r="G2716" s="72"/>
      <c r="H2716" s="73"/>
      <c r="I2716" s="73"/>
      <c r="J2716" s="73"/>
      <c r="K2716" s="3"/>
      <c r="L2716" s="79"/>
    </row>
    <row r="2717" spans="5:12">
      <c r="E2717" s="4"/>
      <c r="F2717" s="72"/>
      <c r="G2717" s="72"/>
      <c r="H2717" s="73"/>
      <c r="I2717" s="73"/>
      <c r="J2717" s="73"/>
      <c r="K2717" s="3"/>
      <c r="L2717" s="79"/>
    </row>
    <row r="2718" spans="5:12">
      <c r="E2718" s="4"/>
      <c r="F2718" s="72"/>
      <c r="G2718" s="72"/>
      <c r="H2718" s="73"/>
      <c r="I2718" s="73"/>
      <c r="J2718" s="73"/>
      <c r="K2718" s="3"/>
      <c r="L2718" s="79"/>
    </row>
    <row r="2719" spans="5:12">
      <c r="E2719" s="4"/>
      <c r="F2719" s="72"/>
      <c r="G2719" s="72"/>
      <c r="H2719" s="73"/>
      <c r="I2719" s="73"/>
      <c r="J2719" s="73"/>
      <c r="K2719" s="3"/>
      <c r="L2719" s="79"/>
    </row>
    <row r="2720" spans="5:12">
      <c r="E2720" s="4"/>
      <c r="F2720" s="72"/>
      <c r="G2720" s="72"/>
      <c r="H2720" s="73"/>
      <c r="I2720" s="73"/>
      <c r="J2720" s="73"/>
      <c r="K2720" s="3"/>
      <c r="L2720" s="79"/>
    </row>
    <row r="2721" spans="5:12">
      <c r="E2721" s="4"/>
      <c r="F2721" s="72"/>
      <c r="G2721" s="72"/>
      <c r="H2721" s="73"/>
      <c r="I2721" s="73"/>
      <c r="J2721" s="73"/>
      <c r="K2721" s="3"/>
      <c r="L2721" s="79"/>
    </row>
    <row r="2722" spans="5:12">
      <c r="E2722" s="4"/>
      <c r="F2722" s="72"/>
      <c r="G2722" s="72"/>
      <c r="H2722" s="73"/>
      <c r="I2722" s="73"/>
      <c r="J2722" s="73"/>
      <c r="K2722" s="3"/>
      <c r="L2722" s="79"/>
    </row>
    <row r="2723" spans="5:12">
      <c r="E2723" s="4"/>
      <c r="F2723" s="72"/>
      <c r="G2723" s="72"/>
      <c r="H2723" s="73"/>
      <c r="I2723" s="73"/>
      <c r="J2723" s="73"/>
      <c r="K2723" s="3"/>
      <c r="L2723" s="79"/>
    </row>
    <row r="2724" spans="5:12">
      <c r="E2724" s="4"/>
      <c r="F2724" s="72"/>
      <c r="G2724" s="72"/>
      <c r="H2724" s="73"/>
      <c r="I2724" s="73"/>
      <c r="J2724" s="73"/>
      <c r="K2724" s="3"/>
      <c r="L2724" s="79"/>
    </row>
    <row r="2725" spans="5:12">
      <c r="E2725" s="4"/>
      <c r="F2725" s="72"/>
      <c r="G2725" s="72"/>
      <c r="H2725" s="73"/>
      <c r="I2725" s="73"/>
      <c r="J2725" s="73"/>
      <c r="K2725" s="3"/>
      <c r="L2725" s="79"/>
    </row>
    <row r="2726" spans="5:12">
      <c r="E2726" s="4"/>
      <c r="F2726" s="72"/>
      <c r="G2726" s="72"/>
      <c r="H2726" s="73"/>
      <c r="I2726" s="73"/>
      <c r="J2726" s="73"/>
      <c r="K2726" s="3"/>
      <c r="L2726" s="79"/>
    </row>
    <row r="2727" spans="5:12">
      <c r="E2727" s="4"/>
      <c r="F2727" s="72"/>
      <c r="G2727" s="72"/>
      <c r="H2727" s="73"/>
      <c r="I2727" s="73"/>
      <c r="J2727" s="73"/>
      <c r="K2727" s="3"/>
      <c r="L2727" s="79"/>
    </row>
    <row r="2728" spans="5:12">
      <c r="E2728" s="4"/>
      <c r="F2728" s="72"/>
      <c r="G2728" s="72"/>
      <c r="H2728" s="73"/>
      <c r="I2728" s="73"/>
      <c r="J2728" s="73"/>
      <c r="K2728" s="3"/>
      <c r="L2728" s="79"/>
    </row>
    <row r="2729" spans="5:12">
      <c r="E2729" s="4"/>
      <c r="F2729" s="72"/>
      <c r="G2729" s="72"/>
      <c r="H2729" s="73"/>
      <c r="I2729" s="73"/>
      <c r="J2729" s="73"/>
      <c r="K2729" s="3"/>
      <c r="L2729" s="79"/>
    </row>
    <row r="2730" spans="5:12">
      <c r="E2730" s="4"/>
      <c r="F2730" s="72"/>
      <c r="G2730" s="72"/>
      <c r="H2730" s="73"/>
      <c r="I2730" s="73"/>
      <c r="J2730" s="73"/>
      <c r="K2730" s="3"/>
      <c r="L2730" s="79"/>
    </row>
    <row r="2731" spans="5:12">
      <c r="E2731" s="4"/>
      <c r="F2731" s="72"/>
      <c r="G2731" s="72"/>
      <c r="H2731" s="73"/>
      <c r="I2731" s="73"/>
      <c r="J2731" s="73"/>
      <c r="K2731" s="3"/>
      <c r="L2731" s="79"/>
    </row>
    <row r="2732" spans="5:12">
      <c r="E2732" s="4"/>
      <c r="F2732" s="72"/>
      <c r="G2732" s="72"/>
      <c r="H2732" s="73"/>
      <c r="I2732" s="73"/>
      <c r="J2732" s="73"/>
      <c r="K2732" s="3"/>
      <c r="L2732" s="79"/>
    </row>
    <row r="2733" spans="5:12">
      <c r="E2733" s="4"/>
      <c r="F2733" s="72"/>
      <c r="G2733" s="72"/>
      <c r="H2733" s="73"/>
      <c r="I2733" s="73"/>
      <c r="J2733" s="73"/>
      <c r="K2733" s="3"/>
      <c r="L2733" s="79"/>
    </row>
    <row r="2734" spans="5:12">
      <c r="E2734" s="4"/>
      <c r="F2734" s="72"/>
      <c r="G2734" s="72"/>
      <c r="H2734" s="73"/>
      <c r="I2734" s="73"/>
      <c r="J2734" s="73"/>
      <c r="K2734" s="3"/>
      <c r="L2734" s="79"/>
    </row>
    <row r="2735" spans="5:12">
      <c r="E2735" s="4"/>
      <c r="F2735" s="72"/>
      <c r="G2735" s="72"/>
      <c r="H2735" s="73"/>
      <c r="I2735" s="73"/>
      <c r="J2735" s="73"/>
      <c r="K2735" s="3"/>
      <c r="L2735" s="79"/>
    </row>
    <row r="2736" spans="5:12">
      <c r="E2736" s="4"/>
      <c r="F2736" s="72"/>
      <c r="G2736" s="72"/>
      <c r="H2736" s="73"/>
      <c r="I2736" s="73"/>
      <c r="J2736" s="73"/>
      <c r="K2736" s="3"/>
      <c r="L2736" s="79"/>
    </row>
    <row r="2737" spans="5:12">
      <c r="E2737" s="4"/>
      <c r="F2737" s="72"/>
      <c r="G2737" s="72"/>
      <c r="H2737" s="73"/>
      <c r="I2737" s="73"/>
      <c r="J2737" s="73"/>
      <c r="K2737" s="3"/>
      <c r="L2737" s="79"/>
    </row>
    <row r="2738" spans="5:12">
      <c r="E2738" s="4"/>
      <c r="F2738" s="72"/>
      <c r="G2738" s="72"/>
      <c r="H2738" s="73"/>
      <c r="I2738" s="73"/>
      <c r="J2738" s="73"/>
      <c r="K2738" s="3"/>
      <c r="L2738" s="79"/>
    </row>
    <row r="2739" spans="5:12">
      <c r="E2739" s="4"/>
      <c r="F2739" s="72"/>
      <c r="G2739" s="72"/>
      <c r="H2739" s="73"/>
      <c r="I2739" s="73"/>
      <c r="J2739" s="73"/>
      <c r="K2739" s="3"/>
      <c r="L2739" s="79"/>
    </row>
    <row r="2740" spans="5:12">
      <c r="E2740" s="4"/>
      <c r="F2740" s="72"/>
      <c r="G2740" s="72"/>
      <c r="H2740" s="73"/>
      <c r="I2740" s="73"/>
      <c r="J2740" s="73"/>
      <c r="K2740" s="3"/>
      <c r="L2740" s="79"/>
    </row>
    <row r="2741" spans="5:12">
      <c r="E2741" s="4"/>
      <c r="F2741" s="72"/>
      <c r="G2741" s="72"/>
      <c r="H2741" s="73"/>
      <c r="I2741" s="73"/>
      <c r="J2741" s="73"/>
      <c r="K2741" s="3"/>
      <c r="L2741" s="79"/>
    </row>
    <row r="2742" spans="5:12">
      <c r="E2742" s="4"/>
      <c r="F2742" s="72"/>
      <c r="G2742" s="72"/>
      <c r="H2742" s="73"/>
      <c r="I2742" s="73"/>
      <c r="J2742" s="73"/>
      <c r="K2742" s="3"/>
      <c r="L2742" s="79"/>
    </row>
    <row r="2743" spans="5:12">
      <c r="E2743" s="4"/>
      <c r="F2743" s="72"/>
      <c r="G2743" s="72"/>
      <c r="H2743" s="73"/>
      <c r="I2743" s="73"/>
      <c r="J2743" s="73"/>
      <c r="K2743" s="3"/>
      <c r="L2743" s="79"/>
    </row>
    <row r="2744" spans="5:12">
      <c r="E2744" s="4"/>
      <c r="F2744" s="72"/>
      <c r="G2744" s="72"/>
      <c r="H2744" s="73"/>
      <c r="I2744" s="73"/>
      <c r="J2744" s="73"/>
      <c r="K2744" s="3"/>
      <c r="L2744" s="79"/>
    </row>
    <row r="2745" spans="5:12">
      <c r="E2745" s="4"/>
      <c r="F2745" s="72"/>
      <c r="G2745" s="72"/>
      <c r="H2745" s="73"/>
      <c r="I2745" s="73"/>
      <c r="J2745" s="73"/>
      <c r="K2745" s="3"/>
      <c r="L2745" s="79"/>
    </row>
    <row r="2746" spans="5:12">
      <c r="E2746" s="4"/>
      <c r="F2746" s="72"/>
      <c r="G2746" s="72"/>
      <c r="H2746" s="73"/>
      <c r="I2746" s="73"/>
      <c r="J2746" s="73"/>
      <c r="K2746" s="3"/>
      <c r="L2746" s="79"/>
    </row>
    <row r="2747" spans="5:12">
      <c r="E2747" s="4"/>
      <c r="F2747" s="72"/>
      <c r="G2747" s="72"/>
      <c r="H2747" s="73"/>
      <c r="I2747" s="73"/>
      <c r="J2747" s="73"/>
      <c r="K2747" s="3"/>
      <c r="L2747" s="79"/>
    </row>
    <row r="2748" spans="5:12">
      <c r="E2748" s="4"/>
      <c r="F2748" s="72"/>
      <c r="G2748" s="72"/>
      <c r="H2748" s="73"/>
      <c r="I2748" s="73"/>
      <c r="J2748" s="73"/>
      <c r="K2748" s="3"/>
      <c r="L2748" s="79"/>
    </row>
    <row r="2749" spans="5:12">
      <c r="E2749" s="4"/>
      <c r="F2749" s="72"/>
      <c r="G2749" s="72"/>
      <c r="H2749" s="73"/>
      <c r="I2749" s="73"/>
      <c r="J2749" s="73"/>
      <c r="K2749" s="3"/>
      <c r="L2749" s="79"/>
    </row>
    <row r="2750" spans="5:12">
      <c r="E2750" s="4"/>
      <c r="F2750" s="72"/>
      <c r="G2750" s="72"/>
      <c r="H2750" s="73"/>
      <c r="I2750" s="73"/>
      <c r="J2750" s="73"/>
      <c r="K2750" s="3"/>
      <c r="L2750" s="79"/>
    </row>
    <row r="2751" spans="5:12">
      <c r="E2751" s="4"/>
      <c r="F2751" s="72"/>
      <c r="G2751" s="72"/>
      <c r="H2751" s="73"/>
      <c r="I2751" s="73"/>
      <c r="J2751" s="73"/>
      <c r="K2751" s="3"/>
      <c r="L2751" s="79"/>
    </row>
    <row r="2752" spans="5:12">
      <c r="E2752" s="4"/>
      <c r="F2752" s="72"/>
      <c r="G2752" s="72"/>
      <c r="H2752" s="73"/>
      <c r="I2752" s="73"/>
      <c r="J2752" s="73"/>
      <c r="K2752" s="3"/>
      <c r="L2752" s="79"/>
    </row>
    <row r="2753" spans="5:12">
      <c r="E2753" s="4"/>
      <c r="F2753" s="72"/>
      <c r="G2753" s="72"/>
      <c r="H2753" s="73"/>
      <c r="I2753" s="73"/>
      <c r="J2753" s="73"/>
      <c r="K2753" s="3"/>
      <c r="L2753" s="79"/>
    </row>
    <row r="2754" spans="5:12">
      <c r="E2754" s="4"/>
      <c r="F2754" s="72"/>
      <c r="G2754" s="72"/>
      <c r="H2754" s="73"/>
      <c r="I2754" s="73"/>
      <c r="J2754" s="73"/>
      <c r="K2754" s="3"/>
      <c r="L2754" s="79"/>
    </row>
    <row r="2755" spans="5:12">
      <c r="E2755" s="4"/>
      <c r="F2755" s="72"/>
      <c r="G2755" s="72"/>
      <c r="H2755" s="73"/>
      <c r="I2755" s="73"/>
      <c r="J2755" s="73"/>
      <c r="K2755" s="3"/>
      <c r="L2755" s="79"/>
    </row>
    <row r="2756" spans="5:12">
      <c r="E2756" s="4"/>
      <c r="F2756" s="72"/>
      <c r="G2756" s="72"/>
      <c r="H2756" s="73"/>
      <c r="I2756" s="73"/>
      <c r="J2756" s="73"/>
      <c r="K2756" s="3"/>
      <c r="L2756" s="79"/>
    </row>
    <row r="2757" spans="5:12">
      <c r="E2757" s="4"/>
      <c r="F2757" s="72"/>
      <c r="G2757" s="72"/>
      <c r="H2757" s="73"/>
      <c r="I2757" s="73"/>
      <c r="J2757" s="73"/>
      <c r="K2757" s="3"/>
      <c r="L2757" s="79"/>
    </row>
    <row r="2758" spans="5:12">
      <c r="E2758" s="4"/>
      <c r="F2758" s="72"/>
      <c r="G2758" s="72"/>
      <c r="H2758" s="73"/>
      <c r="I2758" s="73"/>
      <c r="J2758" s="73"/>
      <c r="K2758" s="3"/>
      <c r="L2758" s="79"/>
    </row>
    <row r="2759" spans="5:12">
      <c r="E2759" s="4"/>
      <c r="F2759" s="72"/>
      <c r="G2759" s="72"/>
      <c r="H2759" s="73"/>
      <c r="I2759" s="73"/>
      <c r="J2759" s="73"/>
      <c r="K2759" s="3"/>
      <c r="L2759" s="79"/>
    </row>
    <row r="2760" spans="5:12">
      <c r="E2760" s="4"/>
      <c r="F2760" s="72"/>
      <c r="G2760" s="72"/>
      <c r="H2760" s="73"/>
      <c r="I2760" s="73"/>
      <c r="J2760" s="73"/>
      <c r="K2760" s="3"/>
      <c r="L2760" s="79"/>
    </row>
    <row r="2761" spans="5:12">
      <c r="E2761" s="4"/>
      <c r="F2761" s="72"/>
      <c r="G2761" s="72"/>
      <c r="H2761" s="73"/>
      <c r="I2761" s="73"/>
      <c r="J2761" s="73"/>
      <c r="K2761" s="3"/>
      <c r="L2761" s="79"/>
    </row>
    <row r="2762" spans="5:12">
      <c r="E2762" s="4"/>
      <c r="F2762" s="72"/>
      <c r="G2762" s="72"/>
      <c r="H2762" s="73"/>
      <c r="I2762" s="73"/>
      <c r="J2762" s="73"/>
      <c r="K2762" s="3"/>
      <c r="L2762" s="79"/>
    </row>
    <row r="2763" spans="5:12">
      <c r="E2763" s="4"/>
      <c r="F2763" s="72"/>
      <c r="G2763" s="72"/>
      <c r="H2763" s="73"/>
      <c r="I2763" s="73"/>
      <c r="J2763" s="73"/>
      <c r="K2763" s="3"/>
      <c r="L2763" s="79"/>
    </row>
    <row r="2764" spans="5:12">
      <c r="E2764" s="4"/>
      <c r="F2764" s="72"/>
      <c r="G2764" s="72"/>
      <c r="H2764" s="73"/>
      <c r="I2764" s="73"/>
      <c r="J2764" s="73"/>
      <c r="K2764" s="3"/>
      <c r="L2764" s="79"/>
    </row>
    <row r="2765" spans="5:12">
      <c r="E2765" s="4"/>
      <c r="F2765" s="72"/>
      <c r="G2765" s="72"/>
      <c r="H2765" s="73"/>
      <c r="I2765" s="73"/>
      <c r="J2765" s="73"/>
      <c r="K2765" s="3"/>
      <c r="L2765" s="79"/>
    </row>
    <row r="2766" spans="5:12">
      <c r="E2766" s="4"/>
      <c r="F2766" s="72"/>
      <c r="G2766" s="72"/>
      <c r="H2766" s="73"/>
      <c r="I2766" s="73"/>
      <c r="J2766" s="73"/>
      <c r="K2766" s="3"/>
      <c r="L2766" s="79"/>
    </row>
    <row r="2767" spans="5:12">
      <c r="E2767" s="4"/>
      <c r="F2767" s="72"/>
      <c r="G2767" s="72"/>
      <c r="H2767" s="73"/>
      <c r="I2767" s="73"/>
      <c r="J2767" s="73"/>
      <c r="K2767" s="3"/>
      <c r="L2767" s="79"/>
    </row>
    <row r="2768" spans="5:12">
      <c r="E2768" s="4"/>
      <c r="F2768" s="72"/>
      <c r="G2768" s="72"/>
      <c r="H2768" s="73"/>
      <c r="I2768" s="73"/>
      <c r="J2768" s="73"/>
      <c r="K2768" s="3"/>
      <c r="L2768" s="79"/>
    </row>
    <row r="2769" spans="5:12">
      <c r="E2769" s="4"/>
      <c r="F2769" s="72"/>
      <c r="G2769" s="72"/>
      <c r="H2769" s="73"/>
      <c r="I2769" s="73"/>
      <c r="J2769" s="73"/>
      <c r="K2769" s="3"/>
      <c r="L2769" s="79"/>
    </row>
    <row r="2770" spans="5:12">
      <c r="E2770" s="4"/>
      <c r="F2770" s="72"/>
      <c r="G2770" s="72"/>
      <c r="H2770" s="73"/>
      <c r="I2770" s="73"/>
      <c r="J2770" s="73"/>
      <c r="K2770" s="3"/>
      <c r="L2770" s="79"/>
    </row>
    <row r="2771" spans="5:12">
      <c r="E2771" s="4"/>
      <c r="F2771" s="72"/>
      <c r="G2771" s="72"/>
      <c r="H2771" s="73"/>
      <c r="I2771" s="73"/>
      <c r="J2771" s="73"/>
      <c r="K2771" s="3"/>
      <c r="L2771" s="79"/>
    </row>
    <row r="2772" spans="5:12">
      <c r="E2772" s="4"/>
      <c r="F2772" s="72"/>
      <c r="G2772" s="72"/>
      <c r="H2772" s="73"/>
      <c r="I2772" s="73"/>
      <c r="J2772" s="73"/>
      <c r="K2772" s="3"/>
      <c r="L2772" s="79"/>
    </row>
    <row r="2773" spans="5:12">
      <c r="E2773" s="4"/>
      <c r="F2773" s="72"/>
      <c r="G2773" s="72"/>
      <c r="H2773" s="73"/>
      <c r="I2773" s="73"/>
      <c r="J2773" s="73"/>
      <c r="K2773" s="3"/>
      <c r="L2773" s="79"/>
    </row>
    <row r="2774" spans="5:12">
      <c r="E2774" s="4"/>
      <c r="F2774" s="72"/>
      <c r="G2774" s="72"/>
      <c r="H2774" s="73"/>
      <c r="I2774" s="73"/>
      <c r="J2774" s="73"/>
      <c r="K2774" s="3"/>
      <c r="L2774" s="79"/>
    </row>
    <row r="2775" spans="5:12">
      <c r="E2775" s="4"/>
      <c r="F2775" s="72"/>
      <c r="G2775" s="72"/>
      <c r="H2775" s="73"/>
      <c r="I2775" s="73"/>
      <c r="J2775" s="73"/>
      <c r="K2775" s="3"/>
      <c r="L2775" s="79"/>
    </row>
    <row r="2776" spans="5:12">
      <c r="E2776" s="4"/>
      <c r="F2776" s="72"/>
      <c r="G2776" s="72"/>
      <c r="H2776" s="73"/>
      <c r="I2776" s="73"/>
      <c r="J2776" s="73"/>
      <c r="K2776" s="3"/>
      <c r="L2776" s="79"/>
    </row>
    <row r="2777" spans="5:12">
      <c r="E2777" s="4"/>
      <c r="F2777" s="72"/>
      <c r="G2777" s="72"/>
      <c r="H2777" s="73"/>
      <c r="I2777" s="73"/>
      <c r="J2777" s="73"/>
      <c r="K2777" s="3"/>
      <c r="L2777" s="79"/>
    </row>
    <row r="2778" spans="5:12">
      <c r="E2778" s="4"/>
      <c r="F2778" s="72"/>
      <c r="G2778" s="72"/>
      <c r="H2778" s="73"/>
      <c r="I2778" s="73"/>
      <c r="J2778" s="73"/>
      <c r="K2778" s="3"/>
      <c r="L2778" s="79"/>
    </row>
    <row r="2779" spans="5:12">
      <c r="E2779" s="4"/>
      <c r="F2779" s="72"/>
      <c r="G2779" s="72"/>
      <c r="H2779" s="73"/>
      <c r="I2779" s="73"/>
      <c r="J2779" s="73"/>
      <c r="K2779" s="3"/>
      <c r="L2779" s="79"/>
    </row>
    <row r="2780" spans="5:12">
      <c r="E2780" s="4"/>
      <c r="F2780" s="72"/>
      <c r="G2780" s="72"/>
      <c r="H2780" s="73"/>
      <c r="I2780" s="73"/>
      <c r="J2780" s="73"/>
      <c r="K2780" s="3"/>
      <c r="L2780" s="79"/>
    </row>
    <row r="2781" spans="5:12">
      <c r="E2781" s="4"/>
      <c r="F2781" s="72"/>
      <c r="G2781" s="72"/>
      <c r="H2781" s="73"/>
      <c r="I2781" s="73"/>
      <c r="J2781" s="73"/>
      <c r="K2781" s="3"/>
      <c r="L2781" s="79"/>
    </row>
    <row r="2782" spans="5:12">
      <c r="E2782" s="4"/>
      <c r="F2782" s="72"/>
      <c r="G2782" s="72"/>
      <c r="H2782" s="73"/>
      <c r="I2782" s="73"/>
      <c r="J2782" s="73"/>
      <c r="K2782" s="3"/>
      <c r="L2782" s="79"/>
    </row>
    <row r="2783" spans="5:12">
      <c r="E2783" s="4"/>
      <c r="F2783" s="72"/>
      <c r="G2783" s="72"/>
      <c r="H2783" s="73"/>
      <c r="I2783" s="73"/>
      <c r="J2783" s="73"/>
      <c r="K2783" s="3"/>
      <c r="L2783" s="79"/>
    </row>
    <row r="2784" spans="5:12">
      <c r="E2784" s="4"/>
      <c r="F2784" s="72"/>
      <c r="G2784" s="72"/>
      <c r="H2784" s="73"/>
      <c r="I2784" s="73"/>
      <c r="J2784" s="73"/>
      <c r="K2784" s="3"/>
      <c r="L2784" s="79"/>
    </row>
    <row r="2785" spans="5:12">
      <c r="E2785" s="4"/>
      <c r="F2785" s="72"/>
      <c r="G2785" s="72"/>
      <c r="H2785" s="73"/>
      <c r="I2785" s="73"/>
      <c r="J2785" s="73"/>
      <c r="K2785" s="3"/>
      <c r="L2785" s="79"/>
    </row>
    <row r="2786" spans="5:12">
      <c r="E2786" s="4"/>
      <c r="F2786" s="72"/>
      <c r="G2786" s="72"/>
      <c r="H2786" s="73"/>
      <c r="I2786" s="73"/>
      <c r="J2786" s="73"/>
      <c r="K2786" s="3"/>
      <c r="L2786" s="79"/>
    </row>
    <row r="2787" spans="5:12">
      <c r="E2787" s="4"/>
      <c r="F2787" s="72"/>
      <c r="G2787" s="72"/>
      <c r="H2787" s="73"/>
      <c r="I2787" s="73"/>
      <c r="J2787" s="73"/>
      <c r="K2787" s="3"/>
      <c r="L2787" s="79"/>
    </row>
    <row r="2788" spans="5:12">
      <c r="E2788" s="4"/>
      <c r="F2788" s="72"/>
      <c r="G2788" s="72"/>
      <c r="H2788" s="73"/>
      <c r="I2788" s="73"/>
      <c r="J2788" s="73"/>
      <c r="K2788" s="3"/>
      <c r="L2788" s="79"/>
    </row>
    <row r="2789" spans="5:12">
      <c r="E2789" s="4"/>
      <c r="F2789" s="72"/>
      <c r="G2789" s="72"/>
      <c r="H2789" s="73"/>
      <c r="I2789" s="73"/>
      <c r="J2789" s="73"/>
      <c r="K2789" s="3"/>
      <c r="L2789" s="79"/>
    </row>
    <row r="2790" spans="5:12">
      <c r="E2790" s="4"/>
      <c r="F2790" s="72"/>
      <c r="G2790" s="72"/>
      <c r="H2790" s="73"/>
      <c r="I2790" s="73"/>
      <c r="J2790" s="73"/>
      <c r="K2790" s="3"/>
      <c r="L2790" s="79"/>
    </row>
    <row r="2791" spans="5:12">
      <c r="E2791" s="4"/>
      <c r="F2791" s="72"/>
      <c r="G2791" s="72"/>
      <c r="H2791" s="73"/>
      <c r="I2791" s="73"/>
      <c r="J2791" s="73"/>
      <c r="K2791" s="3"/>
      <c r="L2791" s="79"/>
    </row>
    <row r="2792" spans="5:12">
      <c r="E2792" s="4"/>
      <c r="F2792" s="72"/>
      <c r="G2792" s="72"/>
      <c r="H2792" s="73"/>
      <c r="I2792" s="73"/>
      <c r="J2792" s="73"/>
      <c r="K2792" s="3"/>
      <c r="L2792" s="79"/>
    </row>
    <row r="2793" spans="5:12">
      <c r="E2793" s="4"/>
      <c r="F2793" s="72"/>
      <c r="G2793" s="72"/>
      <c r="H2793" s="73"/>
      <c r="I2793" s="73"/>
      <c r="J2793" s="73"/>
      <c r="K2793" s="3"/>
      <c r="L2793" s="79"/>
    </row>
    <row r="2794" spans="5:12">
      <c r="E2794" s="4"/>
      <c r="F2794" s="72"/>
      <c r="G2794" s="72"/>
      <c r="H2794" s="73"/>
      <c r="I2794" s="73"/>
      <c r="J2794" s="73"/>
      <c r="K2794" s="3"/>
      <c r="L2794" s="79"/>
    </row>
    <row r="2795" spans="5:12">
      <c r="E2795" s="4"/>
      <c r="F2795" s="72"/>
      <c r="G2795" s="72"/>
      <c r="H2795" s="73"/>
      <c r="I2795" s="73"/>
      <c r="J2795" s="73"/>
      <c r="K2795" s="3"/>
      <c r="L2795" s="79"/>
    </row>
    <row r="2796" spans="5:12">
      <c r="E2796" s="4"/>
      <c r="F2796" s="72"/>
      <c r="G2796" s="72"/>
      <c r="H2796" s="73"/>
      <c r="I2796" s="73"/>
      <c r="J2796" s="73"/>
      <c r="K2796" s="3"/>
      <c r="L2796" s="79"/>
    </row>
    <row r="2797" spans="5:12">
      <c r="E2797" s="4"/>
      <c r="F2797" s="72"/>
      <c r="G2797" s="72"/>
      <c r="H2797" s="73"/>
      <c r="I2797" s="73"/>
      <c r="J2797" s="73"/>
      <c r="K2797" s="3"/>
      <c r="L2797" s="79"/>
    </row>
    <row r="2798" spans="5:12">
      <c r="E2798" s="4"/>
      <c r="F2798" s="72"/>
      <c r="G2798" s="72"/>
      <c r="H2798" s="73"/>
      <c r="I2798" s="73"/>
      <c r="J2798" s="73"/>
      <c r="K2798" s="3"/>
      <c r="L2798" s="79"/>
    </row>
    <row r="2799" spans="5:12">
      <c r="E2799" s="4"/>
      <c r="F2799" s="72"/>
      <c r="G2799" s="72"/>
      <c r="H2799" s="73"/>
      <c r="I2799" s="73"/>
      <c r="J2799" s="73"/>
      <c r="K2799" s="3"/>
      <c r="L2799" s="79"/>
    </row>
    <row r="2800" spans="5:12">
      <c r="E2800" s="4"/>
      <c r="F2800" s="72"/>
      <c r="G2800" s="72"/>
      <c r="H2800" s="73"/>
      <c r="I2800" s="73"/>
      <c r="J2800" s="73"/>
      <c r="K2800" s="3"/>
      <c r="L2800" s="79"/>
    </row>
    <row r="2801" spans="5:12">
      <c r="E2801" s="4"/>
      <c r="F2801" s="72"/>
      <c r="G2801" s="72"/>
      <c r="H2801" s="73"/>
      <c r="I2801" s="73"/>
      <c r="J2801" s="73"/>
      <c r="K2801" s="3"/>
      <c r="L2801" s="79"/>
    </row>
    <row r="2802" spans="5:12">
      <c r="E2802" s="4"/>
      <c r="F2802" s="72"/>
      <c r="G2802" s="72"/>
      <c r="H2802" s="73"/>
      <c r="I2802" s="73"/>
      <c r="J2802" s="73"/>
      <c r="K2802" s="3"/>
      <c r="L2802" s="79"/>
    </row>
    <row r="2803" spans="5:12">
      <c r="E2803" s="4"/>
      <c r="F2803" s="72"/>
      <c r="G2803" s="72"/>
      <c r="H2803" s="73"/>
      <c r="I2803" s="73"/>
      <c r="J2803" s="73"/>
      <c r="K2803" s="3"/>
      <c r="L2803" s="79"/>
    </row>
    <row r="2804" spans="5:12">
      <c r="E2804" s="4"/>
      <c r="F2804" s="72"/>
      <c r="G2804" s="72"/>
      <c r="H2804" s="73"/>
      <c r="I2804" s="73"/>
      <c r="J2804" s="73"/>
      <c r="K2804" s="3"/>
      <c r="L2804" s="79"/>
    </row>
    <row r="2805" spans="5:12">
      <c r="E2805" s="4"/>
      <c r="F2805" s="72"/>
      <c r="G2805" s="72"/>
      <c r="H2805" s="73"/>
      <c r="I2805" s="73"/>
      <c r="J2805" s="73"/>
      <c r="K2805" s="3"/>
      <c r="L2805" s="79"/>
    </row>
    <row r="2806" spans="5:12">
      <c r="E2806" s="4"/>
      <c r="F2806" s="72"/>
      <c r="G2806" s="72"/>
      <c r="H2806" s="73"/>
      <c r="I2806" s="73"/>
      <c r="J2806" s="73"/>
      <c r="K2806" s="3"/>
      <c r="L2806" s="79"/>
    </row>
    <row r="2807" spans="5:12">
      <c r="E2807" s="4"/>
      <c r="F2807" s="72"/>
      <c r="G2807" s="72"/>
      <c r="H2807" s="73"/>
      <c r="I2807" s="73"/>
      <c r="J2807" s="73"/>
      <c r="K2807" s="3"/>
      <c r="L2807" s="79"/>
    </row>
    <row r="2808" spans="5:12">
      <c r="E2808" s="4"/>
      <c r="F2808" s="72"/>
      <c r="G2808" s="72"/>
      <c r="H2808" s="73"/>
      <c r="I2808" s="73"/>
      <c r="J2808" s="73"/>
      <c r="K2808" s="3"/>
      <c r="L2808" s="79"/>
    </row>
    <row r="2809" spans="5:12">
      <c r="E2809" s="4"/>
      <c r="F2809" s="72"/>
      <c r="G2809" s="72"/>
      <c r="H2809" s="73"/>
      <c r="I2809" s="73"/>
      <c r="J2809" s="73"/>
      <c r="K2809" s="3"/>
      <c r="L2809" s="79"/>
    </row>
    <row r="2810" spans="5:12">
      <c r="E2810" s="4"/>
      <c r="F2810" s="72"/>
      <c r="G2810" s="72"/>
      <c r="H2810" s="73"/>
      <c r="I2810" s="73"/>
      <c r="J2810" s="73"/>
      <c r="K2810" s="3"/>
      <c r="L2810" s="79"/>
    </row>
    <row r="2811" spans="5:12">
      <c r="E2811" s="4"/>
      <c r="F2811" s="72"/>
      <c r="G2811" s="72"/>
      <c r="H2811" s="73"/>
      <c r="I2811" s="73"/>
      <c r="J2811" s="73"/>
      <c r="K2811" s="3"/>
      <c r="L2811" s="79"/>
    </row>
    <row r="2812" spans="5:12">
      <c r="E2812" s="4"/>
      <c r="F2812" s="72"/>
      <c r="G2812" s="72"/>
      <c r="H2812" s="73"/>
      <c r="I2812" s="73"/>
      <c r="J2812" s="73"/>
      <c r="K2812" s="3"/>
      <c r="L2812" s="79"/>
    </row>
    <row r="2813" spans="5:12">
      <c r="E2813" s="4"/>
      <c r="F2813" s="72"/>
      <c r="G2813" s="72"/>
      <c r="H2813" s="73"/>
      <c r="I2813" s="73"/>
      <c r="J2813" s="73"/>
      <c r="K2813" s="3"/>
      <c r="L2813" s="79"/>
    </row>
    <row r="2814" spans="5:12">
      <c r="E2814" s="4"/>
      <c r="F2814" s="72"/>
      <c r="G2814" s="72"/>
      <c r="H2814" s="73"/>
      <c r="I2814" s="73"/>
      <c r="J2814" s="73"/>
      <c r="K2814" s="3"/>
      <c r="L2814" s="79"/>
    </row>
    <row r="2815" spans="5:12">
      <c r="E2815" s="4"/>
      <c r="F2815" s="72"/>
      <c r="G2815" s="72"/>
      <c r="H2815" s="73"/>
      <c r="I2815" s="73"/>
      <c r="J2815" s="73"/>
      <c r="K2815" s="3"/>
      <c r="L2815" s="79"/>
    </row>
    <row r="2816" spans="5:12">
      <c r="E2816" s="4"/>
      <c r="F2816" s="72"/>
      <c r="G2816" s="72"/>
      <c r="H2816" s="73"/>
      <c r="I2816" s="73"/>
      <c r="J2816" s="73"/>
      <c r="K2816" s="3"/>
      <c r="L2816" s="79"/>
    </row>
    <row r="2817" spans="5:12">
      <c r="E2817" s="4"/>
      <c r="F2817" s="72"/>
      <c r="G2817" s="72"/>
      <c r="H2817" s="73"/>
      <c r="I2817" s="73"/>
      <c r="J2817" s="73"/>
      <c r="K2817" s="3"/>
      <c r="L2817" s="79"/>
    </row>
    <row r="2818" spans="5:12">
      <c r="E2818" s="4"/>
      <c r="F2818" s="72"/>
      <c r="G2818" s="72"/>
      <c r="H2818" s="73"/>
      <c r="I2818" s="73"/>
      <c r="J2818" s="73"/>
      <c r="K2818" s="3"/>
      <c r="L2818" s="79"/>
    </row>
    <row r="2819" spans="5:12">
      <c r="E2819" s="4"/>
      <c r="F2819" s="72"/>
      <c r="G2819" s="72"/>
      <c r="H2819" s="73"/>
      <c r="I2819" s="73"/>
      <c r="J2819" s="73"/>
      <c r="K2819" s="3"/>
      <c r="L2819" s="79"/>
    </row>
    <row r="2820" spans="5:12">
      <c r="E2820" s="4"/>
      <c r="F2820" s="72"/>
      <c r="G2820" s="72"/>
      <c r="H2820" s="73"/>
      <c r="I2820" s="73"/>
      <c r="J2820" s="73"/>
      <c r="K2820" s="3"/>
      <c r="L2820" s="79"/>
    </row>
    <row r="2821" spans="5:12">
      <c r="E2821" s="4"/>
      <c r="F2821" s="72"/>
      <c r="G2821" s="72"/>
      <c r="H2821" s="73"/>
      <c r="I2821" s="73"/>
      <c r="J2821" s="73"/>
      <c r="K2821" s="3"/>
      <c r="L2821" s="79"/>
    </row>
    <row r="2822" spans="5:12">
      <c r="E2822" s="4"/>
      <c r="F2822" s="72"/>
      <c r="G2822" s="72"/>
      <c r="H2822" s="73"/>
      <c r="I2822" s="73"/>
      <c r="J2822" s="73"/>
      <c r="K2822" s="3"/>
      <c r="L2822" s="79"/>
    </row>
    <row r="2823" spans="5:12">
      <c r="E2823" s="4"/>
      <c r="F2823" s="72"/>
      <c r="G2823" s="72"/>
      <c r="H2823" s="73"/>
      <c r="I2823" s="73"/>
      <c r="J2823" s="73"/>
      <c r="K2823" s="3"/>
      <c r="L2823" s="79"/>
    </row>
    <row r="2824" spans="5:12">
      <c r="E2824" s="4"/>
      <c r="F2824" s="72"/>
      <c r="G2824" s="72"/>
      <c r="H2824" s="73"/>
      <c r="I2824" s="73"/>
      <c r="J2824" s="73"/>
      <c r="K2824" s="3"/>
      <c r="L2824" s="79"/>
    </row>
    <row r="2825" spans="5:12">
      <c r="E2825" s="4"/>
      <c r="F2825" s="72"/>
      <c r="G2825" s="72"/>
      <c r="H2825" s="73"/>
      <c r="I2825" s="73"/>
      <c r="J2825" s="73"/>
      <c r="K2825" s="3"/>
      <c r="L2825" s="79"/>
    </row>
    <row r="2826" spans="5:12">
      <c r="E2826" s="4"/>
      <c r="F2826" s="72"/>
      <c r="G2826" s="72"/>
      <c r="H2826" s="73"/>
      <c r="I2826" s="73"/>
      <c r="J2826" s="73"/>
      <c r="K2826" s="3"/>
      <c r="L2826" s="79"/>
    </row>
    <row r="2827" spans="5:12">
      <c r="E2827" s="4"/>
      <c r="F2827" s="72"/>
      <c r="G2827" s="72"/>
      <c r="H2827" s="73"/>
      <c r="I2827" s="73"/>
      <c r="J2827" s="73"/>
      <c r="K2827" s="3"/>
      <c r="L2827" s="79"/>
    </row>
    <row r="2828" spans="5:12">
      <c r="E2828" s="4"/>
      <c r="F2828" s="72"/>
      <c r="G2828" s="72"/>
      <c r="H2828" s="73"/>
      <c r="I2828" s="73"/>
      <c r="J2828" s="73"/>
      <c r="K2828" s="3"/>
      <c r="L2828" s="79"/>
    </row>
    <row r="2829" spans="5:12">
      <c r="E2829" s="4"/>
      <c r="F2829" s="72"/>
      <c r="G2829" s="72"/>
      <c r="H2829" s="73"/>
      <c r="I2829" s="73"/>
      <c r="J2829" s="73"/>
      <c r="K2829" s="3"/>
      <c r="L2829" s="79"/>
    </row>
    <row r="2830" spans="5:12">
      <c r="E2830" s="4"/>
      <c r="F2830" s="72"/>
      <c r="G2830" s="72"/>
      <c r="H2830" s="73"/>
      <c r="I2830" s="73"/>
      <c r="J2830" s="73"/>
      <c r="K2830" s="3"/>
      <c r="L2830" s="79"/>
    </row>
    <row r="2831" spans="5:12">
      <c r="E2831" s="4"/>
      <c r="F2831" s="72"/>
      <c r="G2831" s="72"/>
      <c r="H2831" s="73"/>
      <c r="I2831" s="73"/>
      <c r="J2831" s="73"/>
      <c r="K2831" s="3"/>
      <c r="L2831" s="79"/>
    </row>
    <row r="2832" spans="5:12">
      <c r="E2832" s="4"/>
      <c r="F2832" s="72"/>
      <c r="G2832" s="72"/>
      <c r="H2832" s="73"/>
      <c r="I2832" s="73"/>
      <c r="J2832" s="73"/>
      <c r="K2832" s="3"/>
      <c r="L2832" s="79"/>
    </row>
    <row r="2833" spans="5:12">
      <c r="E2833" s="4"/>
      <c r="F2833" s="72"/>
      <c r="G2833" s="72"/>
      <c r="H2833" s="73"/>
      <c r="I2833" s="73"/>
      <c r="J2833" s="73"/>
      <c r="K2833" s="3"/>
      <c r="L2833" s="79"/>
    </row>
    <row r="2834" spans="5:12">
      <c r="E2834" s="4"/>
      <c r="F2834" s="72"/>
      <c r="G2834" s="72"/>
      <c r="H2834" s="73"/>
      <c r="I2834" s="73"/>
      <c r="J2834" s="73"/>
      <c r="K2834" s="3"/>
      <c r="L2834" s="79"/>
    </row>
    <row r="2835" spans="5:12">
      <c r="E2835" s="4"/>
      <c r="F2835" s="72"/>
      <c r="G2835" s="72"/>
      <c r="H2835" s="73"/>
      <c r="I2835" s="73"/>
      <c r="J2835" s="73"/>
      <c r="K2835" s="3"/>
      <c r="L2835" s="79"/>
    </row>
    <row r="2836" spans="5:12">
      <c r="E2836" s="4"/>
      <c r="F2836" s="72"/>
      <c r="G2836" s="72"/>
      <c r="H2836" s="73"/>
      <c r="I2836" s="73"/>
      <c r="J2836" s="73"/>
      <c r="K2836" s="3"/>
      <c r="L2836" s="79"/>
    </row>
    <row r="2837" spans="5:12">
      <c r="E2837" s="4"/>
      <c r="F2837" s="72"/>
      <c r="G2837" s="72"/>
      <c r="H2837" s="73"/>
      <c r="I2837" s="73"/>
      <c r="J2837" s="73"/>
      <c r="K2837" s="3"/>
      <c r="L2837" s="79"/>
    </row>
    <row r="2838" spans="5:12">
      <c r="E2838" s="4"/>
      <c r="F2838" s="72"/>
      <c r="G2838" s="72"/>
      <c r="H2838" s="73"/>
      <c r="I2838" s="73"/>
      <c r="J2838" s="73"/>
      <c r="K2838" s="3"/>
      <c r="L2838" s="79"/>
    </row>
    <row r="2839" spans="5:12">
      <c r="E2839" s="4"/>
      <c r="F2839" s="72"/>
      <c r="G2839" s="72"/>
      <c r="H2839" s="73"/>
      <c r="I2839" s="73"/>
      <c r="J2839" s="73"/>
      <c r="K2839" s="3"/>
      <c r="L2839" s="79"/>
    </row>
    <row r="2840" spans="5:12">
      <c r="E2840" s="4"/>
      <c r="F2840" s="72"/>
      <c r="G2840" s="72"/>
      <c r="H2840" s="73"/>
      <c r="I2840" s="73"/>
      <c r="J2840" s="73"/>
      <c r="K2840" s="3"/>
      <c r="L2840" s="79"/>
    </row>
    <row r="2841" spans="5:12">
      <c r="E2841" s="4"/>
      <c r="F2841" s="72"/>
      <c r="G2841" s="72"/>
      <c r="H2841" s="73"/>
      <c r="I2841" s="73"/>
      <c r="J2841" s="73"/>
      <c r="K2841" s="3"/>
      <c r="L2841" s="79"/>
    </row>
    <row r="2842" spans="5:12">
      <c r="E2842" s="4"/>
      <c r="F2842" s="72"/>
      <c r="G2842" s="72"/>
      <c r="H2842" s="73"/>
      <c r="I2842" s="73"/>
      <c r="J2842" s="73"/>
      <c r="K2842" s="3"/>
      <c r="L2842" s="79"/>
    </row>
    <row r="2843" spans="5:12">
      <c r="E2843" s="4"/>
      <c r="F2843" s="72"/>
      <c r="G2843" s="72"/>
      <c r="H2843" s="73"/>
      <c r="I2843" s="73"/>
      <c r="J2843" s="73"/>
      <c r="K2843" s="3"/>
      <c r="L2843" s="79"/>
    </row>
    <row r="2844" spans="5:12">
      <c r="E2844" s="4"/>
      <c r="F2844" s="72"/>
      <c r="G2844" s="72"/>
      <c r="H2844" s="73"/>
      <c r="I2844" s="73"/>
      <c r="J2844" s="73"/>
      <c r="K2844" s="3"/>
      <c r="L2844" s="79"/>
    </row>
    <row r="2845" spans="5:12">
      <c r="E2845" s="4"/>
      <c r="F2845" s="72"/>
      <c r="G2845" s="72"/>
      <c r="H2845" s="73"/>
      <c r="I2845" s="73"/>
      <c r="J2845" s="73"/>
      <c r="K2845" s="3"/>
      <c r="L2845" s="79"/>
    </row>
    <row r="2846" spans="5:12">
      <c r="E2846" s="4"/>
      <c r="F2846" s="72"/>
      <c r="G2846" s="72"/>
      <c r="H2846" s="73"/>
      <c r="I2846" s="73"/>
      <c r="J2846" s="73"/>
      <c r="K2846" s="3"/>
      <c r="L2846" s="79"/>
    </row>
    <row r="2847" spans="5:12">
      <c r="E2847" s="4"/>
      <c r="F2847" s="72"/>
      <c r="G2847" s="72"/>
      <c r="H2847" s="73"/>
      <c r="I2847" s="73"/>
      <c r="J2847" s="73"/>
      <c r="K2847" s="3"/>
      <c r="L2847" s="79"/>
    </row>
    <row r="2848" spans="5:12">
      <c r="E2848" s="4"/>
      <c r="F2848" s="72"/>
      <c r="G2848" s="72"/>
      <c r="H2848" s="73"/>
      <c r="I2848" s="73"/>
      <c r="J2848" s="73"/>
      <c r="K2848" s="3"/>
      <c r="L2848" s="79"/>
    </row>
    <row r="2849" spans="5:12">
      <c r="E2849" s="4"/>
      <c r="F2849" s="72"/>
      <c r="G2849" s="72"/>
      <c r="H2849" s="73"/>
      <c r="I2849" s="73"/>
      <c r="J2849" s="73"/>
      <c r="K2849" s="3"/>
      <c r="L2849" s="79"/>
    </row>
    <row r="2850" spans="5:12">
      <c r="E2850" s="4"/>
      <c r="F2850" s="72"/>
      <c r="G2850" s="72"/>
      <c r="H2850" s="73"/>
      <c r="I2850" s="73"/>
      <c r="J2850" s="73"/>
      <c r="K2850" s="3"/>
      <c r="L2850" s="79"/>
    </row>
    <row r="2851" spans="5:12">
      <c r="E2851" s="4"/>
      <c r="F2851" s="72"/>
      <c r="G2851" s="72"/>
      <c r="H2851" s="73"/>
      <c r="I2851" s="73"/>
      <c r="J2851" s="73"/>
      <c r="K2851" s="3"/>
      <c r="L2851" s="79"/>
    </row>
    <row r="2852" spans="5:12">
      <c r="E2852" s="4"/>
      <c r="F2852" s="72"/>
      <c r="G2852" s="72"/>
      <c r="H2852" s="73"/>
      <c r="I2852" s="73"/>
      <c r="J2852" s="73"/>
      <c r="K2852" s="3"/>
      <c r="L2852" s="79"/>
    </row>
    <row r="2853" spans="5:12">
      <c r="E2853" s="4"/>
      <c r="F2853" s="72"/>
      <c r="G2853" s="72"/>
      <c r="H2853" s="73"/>
      <c r="I2853" s="73"/>
      <c r="J2853" s="73"/>
      <c r="K2853" s="3"/>
      <c r="L2853" s="79"/>
    </row>
    <row r="2854" spans="5:12">
      <c r="E2854" s="4"/>
      <c r="F2854" s="72"/>
      <c r="G2854" s="72"/>
      <c r="H2854" s="73"/>
      <c r="I2854" s="73"/>
      <c r="J2854" s="73"/>
      <c r="K2854" s="3"/>
      <c r="L2854" s="79"/>
    </row>
    <row r="2855" spans="5:12">
      <c r="E2855" s="4"/>
      <c r="F2855" s="72"/>
      <c r="G2855" s="72"/>
      <c r="H2855" s="73"/>
      <c r="I2855" s="73"/>
      <c r="J2855" s="73"/>
      <c r="K2855" s="3"/>
      <c r="L2855" s="79"/>
    </row>
    <row r="2856" spans="5:12">
      <c r="E2856" s="4"/>
      <c r="F2856" s="72"/>
      <c r="G2856" s="72"/>
      <c r="H2856" s="73"/>
      <c r="I2856" s="73"/>
      <c r="J2856" s="73"/>
      <c r="K2856" s="3"/>
      <c r="L2856" s="79"/>
    </row>
    <row r="2857" spans="5:12">
      <c r="E2857" s="4"/>
      <c r="F2857" s="72"/>
      <c r="G2857" s="72"/>
      <c r="H2857" s="73"/>
      <c r="I2857" s="73"/>
      <c r="J2857" s="73"/>
      <c r="K2857" s="3"/>
      <c r="L2857" s="76"/>
    </row>
    <row r="2858" spans="5:12">
      <c r="E2858" s="4"/>
      <c r="F2858" s="72"/>
      <c r="G2858" s="72"/>
      <c r="H2858" s="73"/>
      <c r="I2858" s="73"/>
      <c r="J2858" s="73"/>
      <c r="K2858" s="3"/>
      <c r="L2858" s="76"/>
    </row>
    <row r="2859" spans="5:12">
      <c r="E2859" s="4"/>
      <c r="F2859" s="72"/>
      <c r="G2859" s="72"/>
      <c r="H2859" s="73"/>
      <c r="I2859" s="73"/>
      <c r="J2859" s="73"/>
      <c r="K2859" s="3"/>
      <c r="L2859" s="76"/>
    </row>
    <row r="2860" spans="5:12">
      <c r="E2860" s="4"/>
      <c r="F2860" s="72"/>
      <c r="G2860" s="72"/>
      <c r="H2860" s="73"/>
      <c r="I2860" s="73"/>
      <c r="J2860" s="73"/>
      <c r="K2860" s="3"/>
      <c r="L2860" s="76"/>
    </row>
    <row r="2861" spans="5:12">
      <c r="E2861" s="4"/>
      <c r="F2861" s="72"/>
      <c r="G2861" s="72"/>
      <c r="H2861" s="73"/>
      <c r="I2861" s="73"/>
      <c r="J2861" s="73"/>
      <c r="K2861" s="3"/>
      <c r="L2861" s="76"/>
    </row>
    <row r="2862" spans="5:12">
      <c r="E2862" s="4"/>
      <c r="F2862" s="72"/>
      <c r="G2862" s="72"/>
      <c r="H2862" s="73"/>
      <c r="I2862" s="73"/>
      <c r="J2862" s="73"/>
      <c r="K2862" s="3"/>
      <c r="L2862" s="76"/>
    </row>
    <row r="2863" spans="5:12">
      <c r="E2863" s="4"/>
      <c r="F2863" s="72"/>
      <c r="G2863" s="72"/>
      <c r="H2863" s="73"/>
      <c r="I2863" s="73"/>
      <c r="J2863" s="73"/>
      <c r="K2863" s="3"/>
      <c r="L2863" s="76"/>
    </row>
    <row r="2864" spans="5:12">
      <c r="E2864" s="4"/>
      <c r="F2864" s="72"/>
      <c r="G2864" s="72"/>
      <c r="H2864" s="73"/>
      <c r="I2864" s="73"/>
      <c r="J2864" s="73"/>
      <c r="K2864" s="3"/>
      <c r="L2864" s="76"/>
    </row>
    <row r="2865" spans="5:12">
      <c r="E2865" s="4"/>
      <c r="F2865" s="72"/>
      <c r="G2865" s="72"/>
      <c r="H2865" s="73"/>
      <c r="I2865" s="73"/>
      <c r="J2865" s="73"/>
      <c r="K2865" s="3"/>
      <c r="L2865" s="76"/>
    </row>
    <row r="2866" spans="5:12">
      <c r="E2866" s="4"/>
      <c r="F2866" s="72"/>
      <c r="G2866" s="72"/>
      <c r="H2866" s="73"/>
      <c r="I2866" s="73"/>
      <c r="J2866" s="73"/>
      <c r="K2866" s="3"/>
      <c r="L2866" s="76"/>
    </row>
    <row r="2867" spans="5:12">
      <c r="E2867" s="4"/>
      <c r="F2867" s="72"/>
      <c r="G2867" s="72"/>
      <c r="H2867" s="73"/>
      <c r="I2867" s="73"/>
      <c r="J2867" s="73"/>
      <c r="K2867" s="3"/>
      <c r="L2867" s="76"/>
    </row>
    <row r="2868" spans="5:12">
      <c r="E2868" s="4"/>
      <c r="F2868" s="72"/>
      <c r="G2868" s="72"/>
      <c r="H2868" s="73"/>
      <c r="I2868" s="73"/>
      <c r="J2868" s="73"/>
      <c r="K2868" s="3"/>
      <c r="L2868" s="76"/>
    </row>
    <row r="2869" spans="5:12">
      <c r="E2869" s="4"/>
      <c r="F2869" s="72"/>
      <c r="G2869" s="72"/>
      <c r="H2869" s="73"/>
      <c r="I2869" s="73"/>
      <c r="J2869" s="73"/>
      <c r="K2869" s="3"/>
      <c r="L2869" s="76"/>
    </row>
    <row r="2870" spans="5:12">
      <c r="E2870" s="4"/>
      <c r="F2870" s="72"/>
      <c r="G2870" s="72"/>
      <c r="H2870" s="73"/>
      <c r="I2870" s="73"/>
      <c r="J2870" s="73"/>
      <c r="K2870" s="3"/>
      <c r="L2870" s="76"/>
    </row>
    <row r="2871" spans="5:12">
      <c r="E2871" s="4"/>
      <c r="F2871" s="72"/>
      <c r="G2871" s="72"/>
      <c r="H2871" s="73"/>
      <c r="I2871" s="73"/>
      <c r="J2871" s="73"/>
      <c r="K2871" s="3"/>
      <c r="L2871" s="76"/>
    </row>
    <row r="2872" spans="5:12">
      <c r="E2872" s="4"/>
      <c r="F2872" s="72"/>
      <c r="G2872" s="72"/>
      <c r="H2872" s="73"/>
      <c r="I2872" s="73"/>
      <c r="J2872" s="73"/>
      <c r="K2872" s="3"/>
      <c r="L2872" s="76"/>
    </row>
    <row r="2873" spans="5:12">
      <c r="E2873" s="4"/>
      <c r="F2873" s="72"/>
      <c r="G2873" s="72"/>
      <c r="H2873" s="73"/>
      <c r="I2873" s="73"/>
      <c r="J2873" s="73"/>
      <c r="K2873" s="3"/>
      <c r="L2873" s="76"/>
    </row>
    <row r="2874" spans="5:12">
      <c r="E2874" s="4"/>
      <c r="F2874" s="72"/>
      <c r="G2874" s="72"/>
      <c r="H2874" s="73"/>
      <c r="I2874" s="73"/>
      <c r="J2874" s="73"/>
      <c r="K2874" s="3"/>
      <c r="L2874" s="76"/>
    </row>
    <row r="2875" spans="5:12">
      <c r="E2875" s="4"/>
      <c r="F2875" s="72"/>
      <c r="G2875" s="72"/>
      <c r="H2875" s="73"/>
      <c r="I2875" s="73"/>
      <c r="J2875" s="73"/>
      <c r="K2875" s="3"/>
      <c r="L2875" s="76"/>
    </row>
    <row r="2876" spans="5:12">
      <c r="E2876" s="4"/>
      <c r="F2876" s="72"/>
      <c r="G2876" s="72"/>
      <c r="H2876" s="73"/>
      <c r="I2876" s="73"/>
      <c r="J2876" s="73"/>
      <c r="K2876" s="3"/>
      <c r="L2876" s="76"/>
    </row>
    <row r="2877" spans="5:12">
      <c r="E2877" s="4"/>
      <c r="F2877" s="72"/>
      <c r="G2877" s="72"/>
      <c r="H2877" s="73"/>
      <c r="I2877" s="73"/>
      <c r="J2877" s="73"/>
      <c r="K2877" s="3"/>
      <c r="L2877" s="76"/>
    </row>
    <row r="2878" spans="5:12">
      <c r="E2878" s="4"/>
      <c r="F2878" s="72"/>
      <c r="G2878" s="72"/>
      <c r="H2878" s="73"/>
      <c r="I2878" s="73"/>
      <c r="J2878" s="73"/>
      <c r="K2878" s="3"/>
      <c r="L2878" s="76"/>
    </row>
    <row r="2879" spans="5:12">
      <c r="E2879" s="4"/>
      <c r="F2879" s="72"/>
      <c r="G2879" s="72"/>
      <c r="H2879" s="73"/>
      <c r="I2879" s="73"/>
      <c r="J2879" s="73"/>
      <c r="K2879" s="3"/>
      <c r="L2879" s="76"/>
    </row>
    <row r="2880" spans="5:12">
      <c r="E2880" s="4"/>
      <c r="F2880" s="72"/>
      <c r="G2880" s="72"/>
      <c r="H2880" s="73"/>
      <c r="I2880" s="73"/>
      <c r="J2880" s="73"/>
      <c r="K2880" s="3"/>
      <c r="L2880" s="76"/>
    </row>
    <row r="2881" spans="5:12">
      <c r="E2881" s="4"/>
      <c r="F2881" s="72"/>
      <c r="G2881" s="72"/>
      <c r="H2881" s="73"/>
      <c r="I2881" s="73"/>
      <c r="J2881" s="73"/>
      <c r="K2881" s="3"/>
      <c r="L2881" s="76"/>
    </row>
    <row r="2882" spans="5:12">
      <c r="E2882" s="4"/>
      <c r="F2882" s="72"/>
      <c r="G2882" s="72"/>
      <c r="H2882" s="73"/>
      <c r="I2882" s="73"/>
      <c r="J2882" s="73"/>
      <c r="K2882" s="3"/>
      <c r="L2882" s="76"/>
    </row>
    <row r="2883" spans="5:12">
      <c r="E2883" s="4"/>
      <c r="F2883" s="72"/>
      <c r="G2883" s="72"/>
      <c r="H2883" s="73"/>
      <c r="I2883" s="73"/>
      <c r="J2883" s="73"/>
      <c r="K2883" s="3"/>
      <c r="L2883" s="76"/>
    </row>
    <row r="2884" spans="5:12">
      <c r="E2884" s="4"/>
      <c r="F2884" s="72"/>
      <c r="G2884" s="72"/>
      <c r="H2884" s="73"/>
      <c r="I2884" s="73"/>
      <c r="J2884" s="73"/>
      <c r="K2884" s="3"/>
      <c r="L2884" s="76"/>
    </row>
    <row r="2885" spans="5:12">
      <c r="E2885" s="4"/>
      <c r="F2885" s="72"/>
      <c r="G2885" s="72"/>
      <c r="H2885" s="73"/>
      <c r="I2885" s="73"/>
      <c r="J2885" s="73"/>
      <c r="K2885" s="3"/>
      <c r="L2885" s="76"/>
    </row>
    <row r="2886" spans="5:12">
      <c r="E2886" s="4"/>
      <c r="F2886" s="72"/>
      <c r="G2886" s="72"/>
      <c r="H2886" s="73"/>
      <c r="I2886" s="73"/>
      <c r="J2886" s="73"/>
      <c r="K2886" s="3"/>
      <c r="L2886" s="76"/>
    </row>
    <row r="2887" spans="5:12">
      <c r="E2887" s="4"/>
      <c r="F2887" s="72"/>
      <c r="G2887" s="72"/>
      <c r="H2887" s="73"/>
      <c r="I2887" s="73"/>
      <c r="J2887" s="73"/>
      <c r="K2887" s="3"/>
      <c r="L2887" s="76"/>
    </row>
    <row r="2888" spans="5:12">
      <c r="E2888" s="4"/>
      <c r="F2888" s="72"/>
      <c r="G2888" s="72"/>
      <c r="H2888" s="73"/>
      <c r="I2888" s="73"/>
      <c r="J2888" s="73"/>
      <c r="K2888" s="3"/>
      <c r="L2888" s="76"/>
    </row>
    <row r="2889" spans="5:12">
      <c r="E2889" s="4"/>
      <c r="F2889" s="72"/>
      <c r="G2889" s="72"/>
      <c r="H2889" s="73"/>
      <c r="I2889" s="73"/>
      <c r="J2889" s="73"/>
      <c r="K2889" s="3"/>
      <c r="L2889" s="76"/>
    </row>
    <row r="2890" spans="5:12">
      <c r="E2890" s="4"/>
      <c r="F2890" s="72"/>
      <c r="G2890" s="72"/>
      <c r="H2890" s="73"/>
      <c r="I2890" s="73"/>
      <c r="J2890" s="73"/>
      <c r="K2890" s="3"/>
      <c r="L2890" s="76"/>
    </row>
    <row r="2891" spans="5:12">
      <c r="E2891" s="4"/>
      <c r="F2891" s="72"/>
      <c r="G2891" s="72"/>
      <c r="H2891" s="73"/>
      <c r="I2891" s="73"/>
      <c r="J2891" s="73"/>
      <c r="K2891" s="3"/>
      <c r="L2891" s="76"/>
    </row>
    <row r="2892" spans="5:12">
      <c r="E2892" s="4"/>
      <c r="F2892" s="72"/>
      <c r="G2892" s="72"/>
      <c r="H2892" s="73"/>
      <c r="I2892" s="73"/>
      <c r="J2892" s="73"/>
      <c r="K2892" s="3"/>
      <c r="L2892" s="76"/>
    </row>
    <row r="2893" spans="5:12">
      <c r="E2893" s="4"/>
      <c r="F2893" s="72"/>
      <c r="G2893" s="72"/>
      <c r="H2893" s="73"/>
      <c r="I2893" s="73"/>
      <c r="J2893" s="73"/>
      <c r="K2893" s="3"/>
      <c r="L2893" s="76"/>
    </row>
    <row r="2894" spans="5:12">
      <c r="E2894" s="4"/>
      <c r="F2894" s="72"/>
      <c r="G2894" s="72"/>
      <c r="H2894" s="73"/>
      <c r="I2894" s="73"/>
      <c r="J2894" s="73"/>
      <c r="K2894" s="3"/>
      <c r="L2894" s="76"/>
    </row>
    <row r="2895" spans="5:12">
      <c r="E2895" s="4"/>
      <c r="F2895" s="72"/>
      <c r="G2895" s="72"/>
      <c r="H2895" s="73"/>
      <c r="I2895" s="73"/>
      <c r="J2895" s="73"/>
      <c r="K2895" s="3"/>
      <c r="L2895" s="76"/>
    </row>
    <row r="2896" spans="5:12">
      <c r="E2896" s="4"/>
      <c r="F2896" s="72"/>
      <c r="G2896" s="72"/>
      <c r="H2896" s="73"/>
      <c r="I2896" s="73"/>
      <c r="J2896" s="73"/>
      <c r="K2896" s="3"/>
      <c r="L2896" s="76"/>
    </row>
    <row r="2897" spans="5:12">
      <c r="E2897" s="4"/>
      <c r="F2897" s="72"/>
      <c r="G2897" s="72"/>
      <c r="H2897" s="73"/>
      <c r="I2897" s="73"/>
      <c r="J2897" s="73"/>
      <c r="K2897" s="3"/>
      <c r="L2897" s="76"/>
    </row>
    <row r="2898" spans="5:12">
      <c r="E2898" s="4"/>
      <c r="F2898" s="72"/>
      <c r="G2898" s="72"/>
      <c r="H2898" s="73"/>
      <c r="I2898" s="73"/>
      <c r="J2898" s="73"/>
      <c r="K2898" s="3"/>
      <c r="L2898" s="76"/>
    </row>
    <row r="2899" spans="5:12">
      <c r="E2899" s="4"/>
      <c r="F2899" s="72"/>
      <c r="G2899" s="72"/>
      <c r="H2899" s="73"/>
      <c r="I2899" s="73"/>
      <c r="J2899" s="73"/>
      <c r="K2899" s="3"/>
      <c r="L2899" s="76"/>
    </row>
    <row r="2900" spans="5:12">
      <c r="E2900" s="4"/>
      <c r="F2900" s="72"/>
      <c r="G2900" s="72"/>
      <c r="H2900" s="73"/>
      <c r="I2900" s="73"/>
      <c r="J2900" s="73"/>
      <c r="K2900" s="3"/>
      <c r="L2900" s="76"/>
    </row>
    <row r="2901" spans="5:12">
      <c r="E2901" s="4"/>
      <c r="F2901" s="72"/>
      <c r="G2901" s="72"/>
      <c r="H2901" s="73"/>
      <c r="I2901" s="73"/>
      <c r="J2901" s="73"/>
      <c r="K2901" s="3"/>
      <c r="L2901" s="76"/>
    </row>
    <row r="2902" spans="5:12">
      <c r="E2902" s="4"/>
      <c r="F2902" s="72"/>
      <c r="G2902" s="72"/>
      <c r="H2902" s="73"/>
      <c r="I2902" s="73"/>
      <c r="J2902" s="73"/>
      <c r="K2902" s="3"/>
      <c r="L2902" s="76"/>
    </row>
    <row r="2903" spans="5:12">
      <c r="E2903" s="4"/>
      <c r="F2903" s="72"/>
      <c r="G2903" s="72"/>
      <c r="H2903" s="73"/>
      <c r="I2903" s="73"/>
      <c r="J2903" s="73"/>
      <c r="K2903" s="3"/>
      <c r="L2903" s="76"/>
    </row>
    <row r="2904" spans="5:12">
      <c r="E2904" s="4"/>
      <c r="F2904" s="72"/>
      <c r="G2904" s="72"/>
      <c r="H2904" s="73"/>
      <c r="I2904" s="73"/>
      <c r="J2904" s="73"/>
      <c r="K2904" s="3"/>
      <c r="L2904" s="76"/>
    </row>
    <row r="2905" spans="5:12">
      <c r="E2905" s="4"/>
      <c r="F2905" s="72"/>
      <c r="G2905" s="72"/>
      <c r="H2905" s="73"/>
      <c r="I2905" s="73"/>
      <c r="J2905" s="73"/>
      <c r="K2905" s="3"/>
      <c r="L2905" s="76"/>
    </row>
    <row r="2906" spans="5:12">
      <c r="E2906" s="4"/>
      <c r="F2906" s="72"/>
      <c r="G2906" s="72"/>
      <c r="H2906" s="73"/>
      <c r="I2906" s="73"/>
      <c r="J2906" s="73"/>
      <c r="K2906" s="3"/>
      <c r="L2906" s="76"/>
    </row>
    <row r="2907" spans="5:12">
      <c r="E2907" s="4"/>
      <c r="F2907" s="72"/>
      <c r="G2907" s="72"/>
      <c r="H2907" s="73"/>
      <c r="I2907" s="73"/>
      <c r="J2907" s="73"/>
      <c r="K2907" s="3"/>
      <c r="L2907" s="76"/>
    </row>
    <row r="2908" spans="5:12">
      <c r="E2908" s="4"/>
      <c r="F2908" s="72"/>
      <c r="G2908" s="72"/>
      <c r="H2908" s="73"/>
      <c r="I2908" s="73"/>
      <c r="J2908" s="73"/>
      <c r="K2908" s="3"/>
      <c r="L2908" s="76"/>
    </row>
    <row r="2909" spans="5:12">
      <c r="E2909" s="4"/>
      <c r="F2909" s="72"/>
      <c r="G2909" s="72"/>
      <c r="H2909" s="73"/>
      <c r="I2909" s="73"/>
      <c r="J2909" s="73"/>
      <c r="K2909" s="3"/>
      <c r="L2909" s="76"/>
    </row>
    <row r="2910" spans="5:12">
      <c r="E2910" s="4"/>
      <c r="F2910" s="72"/>
      <c r="G2910" s="72"/>
      <c r="H2910" s="73"/>
      <c r="I2910" s="73"/>
      <c r="J2910" s="73"/>
      <c r="K2910" s="3"/>
      <c r="L2910" s="76"/>
    </row>
    <row r="2911" spans="5:12">
      <c r="E2911" s="4"/>
      <c r="F2911" s="72"/>
      <c r="G2911" s="72"/>
      <c r="H2911" s="73"/>
      <c r="I2911" s="73"/>
      <c r="J2911" s="73"/>
      <c r="K2911" s="3"/>
      <c r="L2911" s="76"/>
    </row>
    <row r="2912" spans="5:12">
      <c r="E2912" s="4"/>
      <c r="F2912" s="72"/>
      <c r="G2912" s="72"/>
      <c r="H2912" s="73"/>
      <c r="I2912" s="73"/>
      <c r="J2912" s="73"/>
      <c r="K2912" s="3"/>
      <c r="L2912" s="76"/>
    </row>
    <row r="2913" spans="5:12">
      <c r="E2913" s="4"/>
      <c r="F2913" s="72"/>
      <c r="G2913" s="72"/>
      <c r="H2913" s="73"/>
      <c r="I2913" s="73"/>
      <c r="J2913" s="73"/>
      <c r="K2913" s="3"/>
      <c r="L2913" s="76"/>
    </row>
    <row r="2914" spans="5:12">
      <c r="E2914" s="4"/>
      <c r="F2914" s="72"/>
      <c r="G2914" s="72"/>
      <c r="H2914" s="73"/>
      <c r="I2914" s="73"/>
      <c r="J2914" s="73"/>
      <c r="K2914" s="3"/>
      <c r="L2914" s="76"/>
    </row>
    <row r="2915" spans="5:12">
      <c r="E2915" s="4"/>
      <c r="F2915" s="72"/>
      <c r="G2915" s="72"/>
      <c r="H2915" s="73"/>
      <c r="I2915" s="73"/>
      <c r="J2915" s="73"/>
      <c r="K2915" s="3"/>
      <c r="L2915" s="76"/>
    </row>
    <row r="2916" spans="5:12">
      <c r="E2916" s="4"/>
      <c r="F2916" s="72"/>
      <c r="G2916" s="72"/>
      <c r="H2916" s="73"/>
      <c r="I2916" s="73"/>
      <c r="J2916" s="73"/>
      <c r="K2916" s="3"/>
      <c r="L2916" s="76"/>
    </row>
    <row r="2917" spans="5:12">
      <c r="E2917" s="4"/>
      <c r="F2917" s="72"/>
      <c r="G2917" s="72"/>
      <c r="H2917" s="73"/>
      <c r="I2917" s="73"/>
      <c r="J2917" s="73"/>
      <c r="K2917" s="3"/>
      <c r="L2917" s="76"/>
    </row>
    <row r="2918" spans="5:12">
      <c r="E2918" s="4"/>
      <c r="F2918" s="72"/>
      <c r="G2918" s="72"/>
      <c r="H2918" s="73"/>
      <c r="I2918" s="73"/>
      <c r="J2918" s="73"/>
      <c r="K2918" s="3"/>
      <c r="L2918" s="76"/>
    </row>
    <row r="2919" spans="5:12">
      <c r="E2919" s="4"/>
      <c r="F2919" s="72"/>
      <c r="G2919" s="72"/>
      <c r="H2919" s="73"/>
      <c r="I2919" s="73"/>
      <c r="J2919" s="73"/>
      <c r="K2919" s="3"/>
      <c r="L2919" s="76"/>
    </row>
    <row r="2920" spans="5:12">
      <c r="E2920" s="4"/>
      <c r="F2920" s="72"/>
      <c r="G2920" s="72"/>
      <c r="H2920" s="73"/>
      <c r="I2920" s="73"/>
      <c r="J2920" s="73"/>
      <c r="K2920" s="3"/>
      <c r="L2920" s="76"/>
    </row>
    <row r="2921" spans="5:12">
      <c r="E2921" s="4"/>
      <c r="F2921" s="72"/>
      <c r="G2921" s="72"/>
      <c r="H2921" s="73"/>
      <c r="I2921" s="73"/>
      <c r="J2921" s="73"/>
      <c r="K2921" s="3"/>
      <c r="L2921" s="76"/>
    </row>
    <row r="2922" spans="5:12">
      <c r="E2922" s="4"/>
      <c r="F2922" s="72"/>
      <c r="G2922" s="72"/>
      <c r="H2922" s="73"/>
      <c r="I2922" s="73"/>
      <c r="J2922" s="73"/>
      <c r="K2922" s="3"/>
      <c r="L2922" s="76"/>
    </row>
    <row r="2923" spans="5:12">
      <c r="E2923" s="4"/>
      <c r="F2923" s="72"/>
      <c r="G2923" s="72"/>
      <c r="H2923" s="73"/>
      <c r="I2923" s="73"/>
      <c r="J2923" s="73"/>
      <c r="K2923" s="3"/>
      <c r="L2923" s="76"/>
    </row>
    <row r="2924" spans="5:12">
      <c r="E2924" s="4"/>
      <c r="F2924" s="72"/>
      <c r="G2924" s="72"/>
      <c r="H2924" s="73"/>
      <c r="I2924" s="73"/>
      <c r="J2924" s="73"/>
      <c r="K2924" s="3"/>
      <c r="L2924" s="76"/>
    </row>
    <row r="2925" spans="5:12">
      <c r="E2925" s="4"/>
      <c r="F2925" s="72"/>
      <c r="G2925" s="72"/>
      <c r="H2925" s="73"/>
      <c r="I2925" s="73"/>
      <c r="J2925" s="73"/>
      <c r="K2925" s="3"/>
      <c r="L2925" s="76"/>
    </row>
    <row r="2926" spans="5:12">
      <c r="E2926" s="4"/>
      <c r="F2926" s="72"/>
      <c r="G2926" s="72"/>
      <c r="H2926" s="73"/>
      <c r="I2926" s="73"/>
      <c r="J2926" s="73"/>
      <c r="K2926" s="3"/>
      <c r="L2926" s="76"/>
    </row>
    <row r="2927" spans="5:12">
      <c r="E2927" s="4"/>
      <c r="F2927" s="72"/>
      <c r="G2927" s="72"/>
      <c r="H2927" s="73"/>
      <c r="I2927" s="73"/>
      <c r="J2927" s="73"/>
      <c r="K2927" s="3"/>
      <c r="L2927" s="76"/>
    </row>
    <row r="2928" spans="5:12">
      <c r="E2928" s="4"/>
      <c r="F2928" s="72"/>
      <c r="G2928" s="72"/>
      <c r="H2928" s="73"/>
      <c r="I2928" s="73"/>
      <c r="J2928" s="73"/>
      <c r="K2928" s="3"/>
      <c r="L2928" s="76"/>
    </row>
    <row r="2929" spans="5:12">
      <c r="E2929" s="4"/>
      <c r="F2929" s="72"/>
      <c r="G2929" s="72"/>
      <c r="H2929" s="73"/>
      <c r="I2929" s="73"/>
      <c r="J2929" s="73"/>
      <c r="K2929" s="3"/>
      <c r="L2929" s="76"/>
    </row>
    <row r="2930" spans="5:12">
      <c r="E2930" s="4"/>
      <c r="F2930" s="72"/>
      <c r="G2930" s="72"/>
      <c r="H2930" s="73"/>
      <c r="I2930" s="73"/>
      <c r="J2930" s="73"/>
      <c r="K2930" s="3"/>
      <c r="L2930" s="76"/>
    </row>
    <row r="2931" spans="5:12">
      <c r="E2931" s="4"/>
      <c r="F2931" s="72"/>
      <c r="G2931" s="72"/>
      <c r="H2931" s="73"/>
      <c r="I2931" s="73"/>
      <c r="J2931" s="73"/>
      <c r="K2931" s="3"/>
      <c r="L2931" s="76"/>
    </row>
    <row r="2932" spans="5:12">
      <c r="E2932" s="4"/>
      <c r="F2932" s="72"/>
      <c r="G2932" s="72"/>
      <c r="H2932" s="73"/>
      <c r="I2932" s="73"/>
      <c r="J2932" s="73"/>
      <c r="K2932" s="3"/>
      <c r="L2932" s="76"/>
    </row>
    <row r="2933" spans="5:12">
      <c r="E2933" s="4"/>
      <c r="F2933" s="72"/>
      <c r="G2933" s="72"/>
      <c r="H2933" s="73"/>
      <c r="I2933" s="73"/>
      <c r="J2933" s="73"/>
      <c r="K2933" s="3"/>
      <c r="L2933" s="76"/>
    </row>
    <row r="2934" spans="5:12">
      <c r="E2934" s="4"/>
      <c r="F2934" s="72"/>
      <c r="G2934" s="72"/>
      <c r="H2934" s="73"/>
      <c r="I2934" s="73"/>
      <c r="J2934" s="73"/>
      <c r="K2934" s="3"/>
      <c r="L2934" s="76"/>
    </row>
    <row r="2935" spans="5:12">
      <c r="E2935" s="4"/>
      <c r="F2935" s="72"/>
      <c r="G2935" s="72"/>
      <c r="H2935" s="73"/>
      <c r="I2935" s="73"/>
      <c r="J2935" s="73"/>
      <c r="K2935" s="3"/>
      <c r="L2935" s="76"/>
    </row>
    <row r="2936" spans="5:12">
      <c r="E2936" s="4"/>
      <c r="F2936" s="72"/>
      <c r="G2936" s="72"/>
      <c r="H2936" s="73"/>
      <c r="I2936" s="73"/>
      <c r="J2936" s="73"/>
      <c r="K2936" s="3"/>
      <c r="L2936" s="76"/>
    </row>
    <row r="2937" spans="5:12">
      <c r="E2937" s="4"/>
      <c r="F2937" s="72"/>
      <c r="G2937" s="72"/>
      <c r="H2937" s="73"/>
      <c r="I2937" s="73"/>
      <c r="J2937" s="73"/>
      <c r="K2937" s="3"/>
      <c r="L2937" s="76"/>
    </row>
    <row r="2938" spans="5:12">
      <c r="E2938" s="4"/>
      <c r="F2938" s="72"/>
      <c r="G2938" s="72"/>
      <c r="H2938" s="73"/>
      <c r="I2938" s="73"/>
      <c r="J2938" s="73"/>
      <c r="K2938" s="3"/>
      <c r="L2938" s="76"/>
    </row>
    <row r="2939" spans="5:12">
      <c r="E2939" s="4"/>
      <c r="F2939" s="72"/>
      <c r="G2939" s="72"/>
      <c r="H2939" s="73"/>
      <c r="I2939" s="73"/>
      <c r="J2939" s="73"/>
      <c r="K2939" s="3"/>
      <c r="L2939" s="76"/>
    </row>
    <row r="2940" spans="5:12">
      <c r="E2940" s="4"/>
      <c r="F2940" s="72"/>
      <c r="G2940" s="72"/>
      <c r="H2940" s="73"/>
      <c r="I2940" s="73"/>
      <c r="J2940" s="73"/>
      <c r="K2940" s="3"/>
      <c r="L2940" s="76"/>
    </row>
    <row r="2941" spans="5:12">
      <c r="E2941" s="4"/>
      <c r="F2941" s="72"/>
      <c r="G2941" s="72"/>
      <c r="H2941" s="73"/>
      <c r="I2941" s="73"/>
      <c r="J2941" s="73"/>
      <c r="K2941" s="3"/>
      <c r="L2941" s="76"/>
    </row>
    <row r="2942" spans="5:12">
      <c r="E2942" s="4"/>
      <c r="F2942" s="72"/>
      <c r="G2942" s="72"/>
      <c r="H2942" s="73"/>
      <c r="I2942" s="73"/>
      <c r="J2942" s="73"/>
      <c r="K2942" s="3"/>
      <c r="L2942" s="76"/>
    </row>
    <row r="2943" spans="5:12">
      <c r="E2943" s="4"/>
      <c r="F2943" s="72"/>
      <c r="G2943" s="72"/>
      <c r="H2943" s="73"/>
      <c r="I2943" s="73"/>
      <c r="J2943" s="73"/>
      <c r="K2943" s="3"/>
      <c r="L2943" s="76"/>
    </row>
    <row r="2944" spans="5:12">
      <c r="E2944" s="4"/>
      <c r="F2944" s="72"/>
      <c r="G2944" s="72"/>
      <c r="H2944" s="73"/>
      <c r="I2944" s="73"/>
      <c r="J2944" s="73"/>
      <c r="K2944" s="3"/>
      <c r="L2944" s="76"/>
    </row>
    <row r="2945" spans="5:12">
      <c r="E2945" s="4"/>
      <c r="F2945" s="72"/>
      <c r="G2945" s="72"/>
      <c r="H2945" s="73"/>
      <c r="I2945" s="73"/>
      <c r="J2945" s="73"/>
      <c r="K2945" s="3"/>
      <c r="L2945" s="76"/>
    </row>
    <row r="2946" spans="5:12">
      <c r="E2946" s="4"/>
      <c r="F2946" s="72"/>
      <c r="G2946" s="72"/>
      <c r="H2946" s="73"/>
      <c r="I2946" s="73"/>
      <c r="J2946" s="73"/>
      <c r="K2946" s="3"/>
      <c r="L2946" s="76"/>
    </row>
    <row r="2947" spans="5:12">
      <c r="E2947" s="4"/>
      <c r="F2947" s="72"/>
      <c r="G2947" s="72"/>
      <c r="H2947" s="73"/>
      <c r="I2947" s="73"/>
      <c r="J2947" s="73"/>
      <c r="K2947" s="3"/>
      <c r="L2947" s="76"/>
    </row>
    <row r="2948" spans="5:12">
      <c r="E2948" s="4"/>
      <c r="F2948" s="72"/>
      <c r="G2948" s="72"/>
      <c r="H2948" s="73"/>
      <c r="I2948" s="73"/>
      <c r="J2948" s="73"/>
      <c r="K2948" s="3"/>
      <c r="L2948" s="76"/>
    </row>
    <row r="2949" spans="5:12">
      <c r="E2949" s="4"/>
      <c r="F2949" s="72"/>
      <c r="G2949" s="72"/>
      <c r="H2949" s="73"/>
      <c r="I2949" s="73"/>
      <c r="J2949" s="73"/>
      <c r="K2949" s="3"/>
      <c r="L2949" s="76"/>
    </row>
    <row r="2950" spans="5:12">
      <c r="E2950" s="4"/>
      <c r="F2950" s="72"/>
      <c r="G2950" s="72"/>
      <c r="H2950" s="73"/>
      <c r="I2950" s="73"/>
      <c r="J2950" s="73"/>
      <c r="K2950" s="3"/>
      <c r="L2950" s="76"/>
    </row>
    <row r="2951" spans="5:12">
      <c r="E2951" s="4"/>
      <c r="F2951" s="72"/>
      <c r="G2951" s="72"/>
      <c r="H2951" s="73"/>
      <c r="I2951" s="73"/>
      <c r="J2951" s="73"/>
      <c r="K2951" s="3"/>
      <c r="L2951" s="76"/>
    </row>
    <row r="2952" spans="5:12">
      <c r="E2952" s="4"/>
      <c r="F2952" s="72"/>
      <c r="G2952" s="72"/>
      <c r="H2952" s="73"/>
      <c r="I2952" s="73"/>
      <c r="J2952" s="73"/>
      <c r="K2952" s="3"/>
      <c r="L2952" s="76"/>
    </row>
    <row r="2953" spans="5:12">
      <c r="E2953" s="4"/>
      <c r="F2953" s="72"/>
      <c r="G2953" s="72"/>
      <c r="H2953" s="73"/>
      <c r="I2953" s="73"/>
      <c r="J2953" s="73"/>
      <c r="K2953" s="3"/>
      <c r="L2953" s="76"/>
    </row>
    <row r="2954" spans="5:12">
      <c r="E2954" s="4"/>
      <c r="F2954" s="72"/>
      <c r="G2954" s="72"/>
      <c r="H2954" s="73"/>
      <c r="I2954" s="73"/>
      <c r="J2954" s="73"/>
      <c r="K2954" s="3"/>
      <c r="L2954" s="76"/>
    </row>
    <row r="2955" spans="5:12">
      <c r="E2955" s="4"/>
      <c r="F2955" s="72"/>
      <c r="G2955" s="72"/>
      <c r="H2955" s="73"/>
      <c r="I2955" s="73"/>
      <c r="J2955" s="73"/>
      <c r="K2955" s="3"/>
      <c r="L2955" s="76"/>
    </row>
    <row r="2956" spans="5:12">
      <c r="E2956" s="4"/>
      <c r="F2956" s="72"/>
      <c r="G2956" s="72"/>
      <c r="H2956" s="73"/>
      <c r="I2956" s="73"/>
      <c r="J2956" s="73"/>
      <c r="K2956" s="3"/>
      <c r="L2956" s="76"/>
    </row>
    <row r="2957" spans="5:12">
      <c r="E2957" s="4"/>
      <c r="F2957" s="72"/>
      <c r="G2957" s="72"/>
      <c r="H2957" s="73"/>
      <c r="I2957" s="73"/>
      <c r="J2957" s="73"/>
      <c r="K2957" s="3"/>
      <c r="L2957" s="76"/>
    </row>
    <row r="2958" spans="5:12">
      <c r="E2958" s="4"/>
      <c r="F2958" s="72"/>
      <c r="G2958" s="72"/>
      <c r="H2958" s="73"/>
      <c r="I2958" s="73"/>
      <c r="J2958" s="73"/>
      <c r="K2958" s="3"/>
      <c r="L2958" s="76"/>
    </row>
    <row r="2959" spans="5:12">
      <c r="E2959" s="4"/>
      <c r="F2959" s="72"/>
      <c r="G2959" s="72"/>
      <c r="H2959" s="73"/>
      <c r="I2959" s="73"/>
      <c r="J2959" s="73"/>
      <c r="K2959" s="3"/>
      <c r="L2959" s="76"/>
    </row>
    <row r="2960" spans="5:12">
      <c r="E2960" s="4"/>
      <c r="F2960" s="72"/>
      <c r="G2960" s="72"/>
      <c r="H2960" s="73"/>
      <c r="I2960" s="73"/>
      <c r="J2960" s="73"/>
      <c r="K2960" s="3"/>
      <c r="L2960" s="76"/>
    </row>
    <row r="2961" spans="5:12">
      <c r="E2961" s="4"/>
      <c r="F2961" s="72"/>
      <c r="G2961" s="72"/>
      <c r="H2961" s="73"/>
      <c r="I2961" s="73"/>
      <c r="J2961" s="73"/>
      <c r="K2961" s="3"/>
      <c r="L2961" s="76"/>
    </row>
    <row r="2962" spans="5:12">
      <c r="E2962" s="4"/>
      <c r="F2962" s="72"/>
      <c r="G2962" s="72"/>
      <c r="H2962" s="73"/>
      <c r="I2962" s="73"/>
      <c r="J2962" s="73"/>
      <c r="K2962" s="3"/>
      <c r="L2962" s="76"/>
    </row>
    <row r="2963" spans="5:12">
      <c r="E2963" s="4"/>
      <c r="F2963" s="72"/>
      <c r="G2963" s="72"/>
      <c r="H2963" s="73"/>
      <c r="I2963" s="73"/>
      <c r="J2963" s="73"/>
      <c r="K2963" s="3"/>
      <c r="L2963" s="76"/>
    </row>
    <row r="2964" spans="5:12">
      <c r="E2964" s="4"/>
      <c r="F2964" s="72"/>
      <c r="G2964" s="72"/>
      <c r="H2964" s="73"/>
      <c r="I2964" s="73"/>
      <c r="J2964" s="73"/>
      <c r="K2964" s="3"/>
      <c r="L2964" s="76"/>
    </row>
    <row r="2965" spans="5:12">
      <c r="E2965" s="4"/>
      <c r="F2965" s="72"/>
      <c r="G2965" s="72"/>
      <c r="H2965" s="73"/>
      <c r="I2965" s="73"/>
      <c r="J2965" s="73"/>
      <c r="K2965" s="3"/>
      <c r="L2965" s="76"/>
    </row>
    <row r="2966" spans="5:12">
      <c r="E2966" s="4"/>
      <c r="F2966" s="72"/>
      <c r="G2966" s="72"/>
      <c r="H2966" s="73"/>
      <c r="I2966" s="73"/>
      <c r="J2966" s="73"/>
      <c r="K2966" s="3"/>
      <c r="L2966" s="76"/>
    </row>
    <row r="2967" spans="5:12">
      <c r="E2967" s="4"/>
      <c r="F2967" s="72"/>
      <c r="G2967" s="72"/>
      <c r="H2967" s="73"/>
      <c r="I2967" s="73"/>
      <c r="J2967" s="73"/>
      <c r="K2967" s="3"/>
      <c r="L2967" s="76"/>
    </row>
    <row r="2968" spans="5:12">
      <c r="E2968" s="4"/>
      <c r="F2968" s="72"/>
      <c r="G2968" s="72"/>
      <c r="H2968" s="73"/>
      <c r="I2968" s="73"/>
      <c r="J2968" s="73"/>
      <c r="K2968" s="3"/>
      <c r="L2968" s="76"/>
    </row>
    <row r="2969" spans="5:12">
      <c r="E2969" s="4"/>
      <c r="F2969" s="72"/>
      <c r="G2969" s="72"/>
      <c r="H2969" s="73"/>
      <c r="I2969" s="73"/>
      <c r="J2969" s="73"/>
      <c r="K2969" s="3"/>
      <c r="L2969" s="76"/>
    </row>
    <row r="2970" spans="5:12">
      <c r="E2970" s="4"/>
      <c r="F2970" s="72"/>
      <c r="G2970" s="72"/>
      <c r="H2970" s="73"/>
      <c r="I2970" s="73"/>
      <c r="J2970" s="73"/>
      <c r="K2970" s="3"/>
      <c r="L2970" s="76"/>
    </row>
    <row r="2971" spans="5:12">
      <c r="E2971" s="4"/>
      <c r="F2971" s="72"/>
      <c r="G2971" s="72"/>
      <c r="H2971" s="73"/>
      <c r="I2971" s="73"/>
      <c r="J2971" s="73"/>
      <c r="K2971" s="3"/>
      <c r="L2971" s="76"/>
    </row>
    <row r="2972" spans="5:12">
      <c r="E2972" s="4"/>
      <c r="F2972" s="72"/>
      <c r="G2972" s="72"/>
      <c r="H2972" s="73"/>
      <c r="I2972" s="73"/>
      <c r="J2972" s="73"/>
      <c r="K2972" s="3"/>
      <c r="L2972" s="76"/>
    </row>
    <row r="2973" spans="5:12">
      <c r="E2973" s="4"/>
      <c r="F2973" s="72"/>
      <c r="G2973" s="72"/>
      <c r="H2973" s="73"/>
      <c r="I2973" s="73"/>
      <c r="J2973" s="73"/>
      <c r="K2973" s="3"/>
      <c r="L2973" s="76"/>
    </row>
    <row r="2974" spans="5:12">
      <c r="E2974" s="4"/>
      <c r="F2974" s="72"/>
      <c r="G2974" s="72"/>
      <c r="H2974" s="73"/>
      <c r="I2974" s="73"/>
      <c r="J2974" s="73"/>
      <c r="K2974" s="3"/>
      <c r="L2974" s="76"/>
    </row>
    <row r="2975" spans="5:12">
      <c r="E2975" s="4"/>
      <c r="F2975" s="72"/>
      <c r="G2975" s="72"/>
      <c r="H2975" s="73"/>
      <c r="I2975" s="73"/>
      <c r="J2975" s="73"/>
      <c r="K2975" s="3"/>
      <c r="L2975" s="76"/>
    </row>
    <row r="2976" spans="5:12">
      <c r="E2976" s="4"/>
      <c r="F2976" s="72"/>
      <c r="G2976" s="72"/>
      <c r="H2976" s="73"/>
      <c r="I2976" s="73"/>
      <c r="J2976" s="73"/>
      <c r="K2976" s="3"/>
      <c r="L2976" s="76"/>
    </row>
    <row r="2977" spans="5:12">
      <c r="E2977" s="4"/>
      <c r="F2977" s="72"/>
      <c r="G2977" s="72"/>
      <c r="H2977" s="73"/>
      <c r="I2977" s="73"/>
      <c r="J2977" s="73"/>
      <c r="K2977" s="3"/>
      <c r="L2977" s="76"/>
    </row>
    <row r="2978" spans="5:12">
      <c r="E2978" s="4"/>
      <c r="F2978" s="72"/>
      <c r="G2978" s="72"/>
      <c r="H2978" s="73"/>
      <c r="I2978" s="73"/>
      <c r="J2978" s="73"/>
      <c r="K2978" s="3"/>
      <c r="L2978" s="76"/>
    </row>
    <row r="2979" spans="5:12">
      <c r="E2979" s="4"/>
      <c r="F2979" s="72"/>
      <c r="G2979" s="72"/>
      <c r="H2979" s="73"/>
      <c r="I2979" s="73"/>
      <c r="J2979" s="73"/>
      <c r="K2979" s="3"/>
      <c r="L2979" s="76"/>
    </row>
    <row r="2980" spans="5:12">
      <c r="E2980" s="4"/>
      <c r="F2980" s="72"/>
      <c r="G2980" s="72"/>
      <c r="H2980" s="73"/>
      <c r="I2980" s="73"/>
      <c r="J2980" s="73"/>
      <c r="K2980" s="3"/>
      <c r="L2980" s="76"/>
    </row>
    <row r="2981" spans="5:12">
      <c r="E2981" s="4"/>
      <c r="F2981" s="72"/>
      <c r="G2981" s="72"/>
      <c r="H2981" s="73"/>
      <c r="I2981" s="73"/>
      <c r="J2981" s="73"/>
      <c r="K2981" s="3"/>
      <c r="L2981" s="76"/>
    </row>
    <row r="2982" spans="5:12">
      <c r="E2982" s="4"/>
      <c r="F2982" s="72"/>
      <c r="G2982" s="72"/>
      <c r="H2982" s="73"/>
      <c r="I2982" s="73"/>
      <c r="J2982" s="73"/>
      <c r="K2982" s="3"/>
      <c r="L2982" s="76"/>
    </row>
    <row r="2983" spans="5:12">
      <c r="E2983" s="4"/>
      <c r="F2983" s="72"/>
      <c r="G2983" s="72"/>
      <c r="H2983" s="73"/>
      <c r="I2983" s="73"/>
      <c r="J2983" s="73"/>
      <c r="K2983" s="3"/>
      <c r="L2983" s="76"/>
    </row>
    <row r="2984" spans="5:12">
      <c r="E2984" s="4"/>
      <c r="F2984" s="72"/>
      <c r="G2984" s="72"/>
      <c r="H2984" s="73"/>
      <c r="I2984" s="73"/>
      <c r="J2984" s="73"/>
      <c r="K2984" s="3"/>
      <c r="L2984" s="76"/>
    </row>
    <row r="2985" spans="5:12">
      <c r="E2985" s="4"/>
      <c r="F2985" s="72"/>
      <c r="G2985" s="72"/>
      <c r="H2985" s="73"/>
      <c r="I2985" s="73"/>
      <c r="J2985" s="73"/>
      <c r="K2985" s="3"/>
      <c r="L2985" s="76"/>
    </row>
    <row r="2986" spans="5:12">
      <c r="E2986" s="4"/>
      <c r="F2986" s="72"/>
      <c r="G2986" s="72"/>
      <c r="H2986" s="73"/>
      <c r="I2986" s="73"/>
      <c r="J2986" s="73"/>
      <c r="K2986" s="3"/>
      <c r="L2986" s="76"/>
    </row>
    <row r="2987" spans="5:12">
      <c r="E2987" s="4"/>
      <c r="F2987" s="72"/>
      <c r="G2987" s="72"/>
      <c r="H2987" s="73"/>
      <c r="I2987" s="73"/>
      <c r="J2987" s="73"/>
      <c r="K2987" s="3"/>
      <c r="L2987" s="76"/>
    </row>
    <row r="2988" spans="5:12">
      <c r="E2988" s="4"/>
      <c r="F2988" s="72"/>
      <c r="G2988" s="72"/>
      <c r="H2988" s="73"/>
      <c r="I2988" s="73"/>
      <c r="J2988" s="73"/>
      <c r="K2988" s="3"/>
      <c r="L2988" s="76"/>
    </row>
    <row r="2989" spans="5:12">
      <c r="E2989" s="4"/>
      <c r="F2989" s="72"/>
      <c r="G2989" s="72"/>
      <c r="H2989" s="73"/>
      <c r="I2989" s="73"/>
      <c r="J2989" s="73"/>
      <c r="K2989" s="3"/>
      <c r="L2989" s="76"/>
    </row>
    <row r="2990" spans="5:12">
      <c r="E2990" s="4"/>
      <c r="F2990" s="72"/>
      <c r="G2990" s="72"/>
      <c r="H2990" s="73"/>
      <c r="I2990" s="73"/>
      <c r="J2990" s="73"/>
      <c r="K2990" s="3"/>
      <c r="L2990" s="76"/>
    </row>
    <row r="2991" spans="5:12">
      <c r="E2991" s="4"/>
      <c r="F2991" s="72"/>
      <c r="G2991" s="72"/>
      <c r="H2991" s="73"/>
      <c r="I2991" s="73"/>
      <c r="J2991" s="73"/>
      <c r="K2991" s="3"/>
      <c r="L2991" s="76"/>
    </row>
    <row r="2992" spans="5:12">
      <c r="E2992" s="4"/>
      <c r="F2992" s="72"/>
      <c r="G2992" s="72"/>
      <c r="H2992" s="73"/>
      <c r="I2992" s="73"/>
      <c r="J2992" s="73"/>
      <c r="K2992" s="3"/>
      <c r="L2992" s="76"/>
    </row>
    <row r="2993" spans="5:12">
      <c r="E2993" s="4"/>
      <c r="F2993" s="72"/>
      <c r="G2993" s="72"/>
      <c r="H2993" s="73"/>
      <c r="I2993" s="73"/>
      <c r="J2993" s="73"/>
      <c r="K2993" s="3"/>
      <c r="L2993" s="76"/>
    </row>
    <row r="2994" spans="5:12">
      <c r="E2994" s="4"/>
      <c r="F2994" s="72"/>
      <c r="G2994" s="72"/>
      <c r="H2994" s="73"/>
      <c r="I2994" s="73"/>
      <c r="J2994" s="73"/>
      <c r="K2994" s="3"/>
      <c r="L2994" s="76"/>
    </row>
    <row r="2995" spans="5:12">
      <c r="E2995" s="4"/>
      <c r="F2995" s="72"/>
      <c r="G2995" s="72"/>
      <c r="H2995" s="73"/>
      <c r="I2995" s="73"/>
      <c r="J2995" s="73"/>
      <c r="K2995" s="3"/>
      <c r="L2995" s="76"/>
    </row>
    <row r="2996" spans="5:12">
      <c r="E2996" s="4"/>
      <c r="F2996" s="72"/>
      <c r="G2996" s="72"/>
      <c r="H2996" s="73"/>
      <c r="I2996" s="73"/>
      <c r="J2996" s="73"/>
      <c r="K2996" s="3"/>
      <c r="L2996" s="76"/>
    </row>
    <row r="2997" spans="5:12">
      <c r="E2997" s="4"/>
      <c r="F2997" s="72"/>
      <c r="G2997" s="72"/>
      <c r="H2997" s="73"/>
      <c r="I2997" s="73"/>
      <c r="J2997" s="73"/>
      <c r="K2997" s="3"/>
      <c r="L2997" s="76"/>
    </row>
    <row r="2998" spans="5:12">
      <c r="E2998" s="4"/>
      <c r="F2998" s="72"/>
      <c r="G2998" s="72"/>
      <c r="H2998" s="73"/>
      <c r="I2998" s="73"/>
      <c r="J2998" s="73"/>
      <c r="K2998" s="3"/>
      <c r="L2998" s="76"/>
    </row>
    <row r="2999" spans="5:12">
      <c r="E2999" s="4"/>
      <c r="F2999" s="72"/>
      <c r="G2999" s="72"/>
      <c r="H2999" s="73"/>
      <c r="I2999" s="73"/>
      <c r="J2999" s="73"/>
      <c r="K2999" s="3"/>
      <c r="L2999" s="76"/>
    </row>
    <row r="3000" spans="5:12">
      <c r="E3000" s="4"/>
      <c r="F3000" s="72"/>
      <c r="G3000" s="72"/>
      <c r="H3000" s="73"/>
      <c r="I3000" s="73"/>
      <c r="J3000" s="73"/>
      <c r="K3000" s="3"/>
      <c r="L3000" s="76"/>
    </row>
    <row r="3001" spans="5:12">
      <c r="E3001" s="4"/>
      <c r="F3001" s="72"/>
      <c r="G3001" s="72"/>
      <c r="H3001" s="73"/>
      <c r="I3001" s="73"/>
      <c r="J3001" s="73"/>
      <c r="K3001" s="3"/>
      <c r="L3001" s="76"/>
    </row>
    <row r="3002" spans="5:12">
      <c r="E3002" s="4"/>
      <c r="F3002" s="72"/>
      <c r="G3002" s="72"/>
      <c r="H3002" s="73"/>
      <c r="I3002" s="73"/>
      <c r="J3002" s="73"/>
      <c r="K3002" s="3"/>
      <c r="L3002" s="76"/>
    </row>
    <row r="3003" spans="5:12">
      <c r="E3003" s="4"/>
      <c r="F3003" s="72"/>
      <c r="G3003" s="72"/>
      <c r="H3003" s="73"/>
      <c r="I3003" s="73"/>
      <c r="J3003" s="73"/>
      <c r="K3003" s="3"/>
      <c r="L3003" s="76"/>
    </row>
    <row r="3004" spans="5:12">
      <c r="E3004" s="4"/>
      <c r="F3004" s="72"/>
      <c r="G3004" s="72"/>
      <c r="H3004" s="73"/>
      <c r="I3004" s="73"/>
      <c r="J3004" s="73"/>
      <c r="K3004" s="3"/>
      <c r="L3004" s="76"/>
    </row>
    <row r="3005" spans="5:12">
      <c r="E3005" s="4"/>
      <c r="F3005" s="72"/>
      <c r="G3005" s="72"/>
      <c r="H3005" s="73"/>
      <c r="I3005" s="73"/>
      <c r="J3005" s="73"/>
      <c r="K3005" s="3"/>
      <c r="L3005" s="76"/>
    </row>
    <row r="3006" spans="5:12">
      <c r="E3006" s="4"/>
      <c r="F3006" s="72"/>
      <c r="G3006" s="72"/>
      <c r="H3006" s="73"/>
      <c r="I3006" s="73"/>
      <c r="J3006" s="73"/>
      <c r="K3006" s="3"/>
      <c r="L3006" s="76"/>
    </row>
    <row r="3007" spans="5:12">
      <c r="E3007" s="4"/>
      <c r="F3007" s="72"/>
      <c r="G3007" s="72"/>
      <c r="H3007" s="73"/>
      <c r="I3007" s="73"/>
      <c r="J3007" s="73"/>
      <c r="K3007" s="3"/>
      <c r="L3007" s="76"/>
    </row>
    <row r="3008" spans="5:12">
      <c r="E3008" s="4"/>
      <c r="F3008" s="72"/>
      <c r="G3008" s="72"/>
      <c r="H3008" s="73"/>
      <c r="I3008" s="73"/>
      <c r="J3008" s="73"/>
      <c r="K3008" s="3"/>
      <c r="L3008" s="76"/>
    </row>
    <row r="3009" spans="5:12">
      <c r="E3009" s="4"/>
      <c r="F3009" s="72"/>
      <c r="G3009" s="72"/>
      <c r="H3009" s="73"/>
      <c r="I3009" s="73"/>
      <c r="J3009" s="73"/>
      <c r="K3009" s="3"/>
      <c r="L3009" s="76"/>
    </row>
    <row r="3010" spans="5:12">
      <c r="E3010" s="4"/>
      <c r="F3010" s="72"/>
      <c r="G3010" s="72"/>
      <c r="H3010" s="73"/>
      <c r="I3010" s="73"/>
      <c r="J3010" s="73"/>
      <c r="K3010" s="3"/>
      <c r="L3010" s="76"/>
    </row>
    <row r="3011" spans="5:12">
      <c r="E3011" s="4"/>
      <c r="F3011" s="72"/>
      <c r="G3011" s="72"/>
      <c r="H3011" s="73"/>
      <c r="I3011" s="73"/>
      <c r="J3011" s="73"/>
      <c r="K3011" s="3"/>
      <c r="L3011" s="76"/>
    </row>
    <row r="3012" spans="5:12">
      <c r="E3012" s="4"/>
      <c r="F3012" s="72"/>
      <c r="G3012" s="72"/>
      <c r="H3012" s="73"/>
      <c r="I3012" s="73"/>
      <c r="J3012" s="73"/>
      <c r="K3012" s="3"/>
      <c r="L3012" s="76"/>
    </row>
    <row r="3013" spans="5:12">
      <c r="E3013" s="4"/>
      <c r="F3013" s="72"/>
      <c r="G3013" s="72"/>
      <c r="H3013" s="73"/>
      <c r="I3013" s="73"/>
      <c r="J3013" s="73"/>
      <c r="K3013" s="3"/>
      <c r="L3013" s="76"/>
    </row>
    <row r="3014" spans="5:12">
      <c r="E3014" s="4"/>
      <c r="F3014" s="72"/>
      <c r="G3014" s="72"/>
      <c r="H3014" s="73"/>
      <c r="I3014" s="73"/>
      <c r="J3014" s="73"/>
      <c r="K3014" s="3"/>
      <c r="L3014" s="76"/>
    </row>
    <row r="3015" spans="5:12">
      <c r="E3015" s="4"/>
      <c r="F3015" s="72"/>
      <c r="G3015" s="72"/>
      <c r="H3015" s="73"/>
      <c r="I3015" s="73"/>
      <c r="J3015" s="73"/>
      <c r="K3015" s="3"/>
      <c r="L3015" s="76"/>
    </row>
    <row r="3016" spans="5:12">
      <c r="E3016" s="4"/>
      <c r="F3016" s="72"/>
      <c r="G3016" s="72"/>
      <c r="H3016" s="73"/>
      <c r="I3016" s="73"/>
      <c r="J3016" s="73"/>
      <c r="K3016" s="3"/>
      <c r="L3016" s="76"/>
    </row>
    <row r="3017" spans="5:12">
      <c r="E3017" s="4"/>
      <c r="F3017" s="72"/>
      <c r="G3017" s="72"/>
      <c r="H3017" s="73"/>
      <c r="I3017" s="73"/>
      <c r="J3017" s="73"/>
      <c r="K3017" s="3"/>
      <c r="L3017" s="76"/>
    </row>
    <row r="3018" spans="5:12">
      <c r="E3018" s="4"/>
      <c r="F3018" s="72"/>
      <c r="G3018" s="72"/>
      <c r="H3018" s="73"/>
      <c r="I3018" s="73"/>
      <c r="J3018" s="73"/>
      <c r="K3018" s="3"/>
      <c r="L3018" s="76"/>
    </row>
    <row r="3019" spans="5:12">
      <c r="E3019" s="4"/>
      <c r="F3019" s="72"/>
      <c r="G3019" s="72"/>
      <c r="H3019" s="73"/>
      <c r="I3019" s="73"/>
      <c r="J3019" s="73"/>
      <c r="K3019" s="3"/>
      <c r="L3019" s="76"/>
    </row>
    <row r="3020" spans="5:12">
      <c r="E3020" s="4"/>
      <c r="F3020" s="72"/>
      <c r="G3020" s="72"/>
      <c r="H3020" s="73"/>
      <c r="I3020" s="73"/>
      <c r="J3020" s="73"/>
      <c r="K3020" s="3"/>
      <c r="L3020" s="76"/>
    </row>
    <row r="3021" spans="5:12">
      <c r="E3021" s="4"/>
      <c r="F3021" s="72"/>
      <c r="G3021" s="72"/>
      <c r="H3021" s="73"/>
      <c r="I3021" s="73"/>
      <c r="J3021" s="73"/>
      <c r="K3021" s="3"/>
      <c r="L3021" s="76"/>
    </row>
    <row r="3022" spans="5:12">
      <c r="E3022" s="4"/>
      <c r="F3022" s="72"/>
      <c r="G3022" s="72"/>
      <c r="H3022" s="73"/>
      <c r="I3022" s="73"/>
      <c r="J3022" s="73"/>
      <c r="K3022" s="3"/>
      <c r="L3022" s="76"/>
    </row>
    <row r="3023" spans="5:12">
      <c r="E3023" s="4"/>
      <c r="F3023" s="72"/>
      <c r="G3023" s="72"/>
      <c r="H3023" s="73"/>
      <c r="I3023" s="73"/>
      <c r="J3023" s="73"/>
      <c r="K3023" s="3"/>
      <c r="L3023" s="76"/>
    </row>
    <row r="3024" spans="5:12">
      <c r="E3024" s="4"/>
      <c r="F3024" s="72"/>
      <c r="G3024" s="72"/>
      <c r="H3024" s="73"/>
      <c r="I3024" s="73"/>
      <c r="J3024" s="73"/>
      <c r="K3024" s="3"/>
      <c r="L3024" s="76"/>
    </row>
    <row r="3025" spans="5:12">
      <c r="E3025" s="4"/>
      <c r="F3025" s="72"/>
      <c r="G3025" s="72"/>
      <c r="H3025" s="73"/>
      <c r="I3025" s="73"/>
      <c r="J3025" s="73"/>
      <c r="K3025" s="3"/>
      <c r="L3025" s="76"/>
    </row>
    <row r="3026" spans="5:12">
      <c r="E3026" s="4"/>
      <c r="F3026" s="72"/>
      <c r="G3026" s="72"/>
      <c r="H3026" s="73"/>
      <c r="I3026" s="73"/>
      <c r="J3026" s="73"/>
      <c r="K3026" s="3"/>
      <c r="L3026" s="76"/>
    </row>
    <row r="3027" spans="5:12">
      <c r="E3027" s="4"/>
      <c r="F3027" s="72"/>
      <c r="G3027" s="72"/>
      <c r="H3027" s="73"/>
      <c r="I3027" s="73"/>
      <c r="J3027" s="73"/>
      <c r="K3027" s="3"/>
      <c r="L3027" s="76"/>
    </row>
    <row r="3028" spans="5:12">
      <c r="E3028" s="4"/>
      <c r="F3028" s="72"/>
      <c r="G3028" s="72"/>
      <c r="H3028" s="73"/>
      <c r="I3028" s="73"/>
      <c r="J3028" s="73"/>
      <c r="K3028" s="3"/>
      <c r="L3028" s="76"/>
    </row>
    <row r="3029" spans="5:12">
      <c r="E3029" s="4"/>
      <c r="F3029" s="72"/>
      <c r="G3029" s="72"/>
      <c r="H3029" s="73"/>
      <c r="I3029" s="73"/>
      <c r="J3029" s="73"/>
      <c r="K3029" s="3"/>
      <c r="L3029" s="76"/>
    </row>
    <row r="3030" spans="5:12">
      <c r="E3030" s="4"/>
      <c r="F3030" s="72"/>
      <c r="G3030" s="72"/>
      <c r="H3030" s="73"/>
      <c r="I3030" s="73"/>
      <c r="J3030" s="73"/>
      <c r="K3030" s="3"/>
      <c r="L3030" s="76"/>
    </row>
    <row r="3031" spans="5:12">
      <c r="E3031" s="4"/>
      <c r="F3031" s="72"/>
      <c r="G3031" s="72"/>
      <c r="H3031" s="73"/>
      <c r="I3031" s="73"/>
      <c r="J3031" s="73"/>
      <c r="K3031" s="3"/>
      <c r="L3031" s="76"/>
    </row>
    <row r="3032" spans="5:12">
      <c r="E3032" s="4"/>
      <c r="F3032" s="72"/>
      <c r="G3032" s="72"/>
      <c r="H3032" s="73"/>
      <c r="I3032" s="73"/>
      <c r="J3032" s="73"/>
      <c r="K3032" s="3"/>
      <c r="L3032" s="76"/>
    </row>
    <row r="3033" spans="5:12">
      <c r="E3033" s="4"/>
      <c r="F3033" s="72"/>
      <c r="G3033" s="72"/>
      <c r="H3033" s="73"/>
      <c r="I3033" s="73"/>
      <c r="J3033" s="73"/>
      <c r="K3033" s="3"/>
      <c r="L3033" s="76"/>
    </row>
    <row r="3034" spans="5:12">
      <c r="E3034" s="4"/>
      <c r="F3034" s="72"/>
      <c r="G3034" s="72"/>
      <c r="H3034" s="73"/>
      <c r="I3034" s="73"/>
      <c r="J3034" s="73"/>
      <c r="K3034" s="3"/>
      <c r="L3034" s="76"/>
    </row>
    <row r="3035" spans="5:12">
      <c r="E3035" s="4"/>
      <c r="F3035" s="72"/>
      <c r="G3035" s="72"/>
      <c r="H3035" s="73"/>
      <c r="I3035" s="73"/>
      <c r="J3035" s="73"/>
      <c r="K3035" s="3"/>
      <c r="L3035" s="76"/>
    </row>
    <row r="3036" spans="5:12">
      <c r="E3036" s="4"/>
      <c r="F3036" s="72"/>
      <c r="G3036" s="72"/>
      <c r="H3036" s="73"/>
      <c r="I3036" s="73"/>
      <c r="J3036" s="73"/>
      <c r="K3036" s="3"/>
      <c r="L3036" s="76"/>
    </row>
    <row r="3037" spans="5:12">
      <c r="E3037" s="4"/>
      <c r="F3037" s="72"/>
      <c r="G3037" s="72"/>
      <c r="H3037" s="73"/>
      <c r="I3037" s="73"/>
      <c r="J3037" s="73"/>
      <c r="K3037" s="3"/>
      <c r="L3037" s="76"/>
    </row>
    <row r="3038" spans="5:12">
      <c r="E3038" s="4"/>
      <c r="F3038" s="72"/>
      <c r="G3038" s="72"/>
      <c r="H3038" s="73"/>
      <c r="I3038" s="73"/>
      <c r="J3038" s="73"/>
      <c r="K3038" s="3"/>
      <c r="L3038" s="76"/>
    </row>
    <row r="3039" spans="5:12">
      <c r="E3039" s="4"/>
      <c r="F3039" s="72"/>
      <c r="G3039" s="72"/>
      <c r="H3039" s="73"/>
      <c r="I3039" s="73"/>
      <c r="J3039" s="73"/>
      <c r="K3039" s="3"/>
      <c r="L3039" s="76"/>
    </row>
    <row r="3040" spans="5:12">
      <c r="E3040" s="4"/>
      <c r="F3040" s="72"/>
      <c r="G3040" s="72"/>
      <c r="H3040" s="73"/>
      <c r="I3040" s="73"/>
      <c r="J3040" s="73"/>
      <c r="K3040" s="3"/>
      <c r="L3040" s="76"/>
    </row>
    <row r="3041" spans="5:12">
      <c r="E3041" s="4"/>
      <c r="F3041" s="72"/>
      <c r="G3041" s="72"/>
      <c r="H3041" s="73"/>
      <c r="I3041" s="73"/>
      <c r="J3041" s="73"/>
      <c r="K3041" s="3"/>
      <c r="L3041" s="76"/>
    </row>
    <row r="3042" spans="5:12">
      <c r="E3042" s="4"/>
      <c r="F3042" s="72"/>
      <c r="G3042" s="72"/>
      <c r="H3042" s="73"/>
      <c r="I3042" s="73"/>
      <c r="J3042" s="73"/>
      <c r="K3042" s="3"/>
      <c r="L3042" s="76"/>
    </row>
    <row r="3043" spans="5:12">
      <c r="E3043" s="4"/>
      <c r="F3043" s="72"/>
      <c r="G3043" s="72"/>
      <c r="H3043" s="73"/>
      <c r="I3043" s="73"/>
      <c r="J3043" s="73"/>
      <c r="K3043" s="3"/>
      <c r="L3043" s="76"/>
    </row>
    <row r="3044" spans="5:12">
      <c r="E3044" s="4"/>
      <c r="F3044" s="72"/>
      <c r="G3044" s="72"/>
      <c r="H3044" s="73"/>
      <c r="I3044" s="73"/>
      <c r="J3044" s="73"/>
      <c r="K3044" s="3"/>
      <c r="L3044" s="76"/>
    </row>
    <row r="3045" spans="5:12">
      <c r="E3045" s="4"/>
      <c r="F3045" s="72"/>
      <c r="G3045" s="72"/>
      <c r="H3045" s="73"/>
      <c r="I3045" s="73"/>
      <c r="J3045" s="73"/>
      <c r="K3045" s="3"/>
      <c r="L3045" s="76"/>
    </row>
    <row r="3046" spans="5:12">
      <c r="E3046" s="4"/>
      <c r="F3046" s="72"/>
      <c r="G3046" s="72"/>
      <c r="H3046" s="73"/>
      <c r="I3046" s="73"/>
      <c r="J3046" s="73"/>
      <c r="K3046" s="3"/>
      <c r="L3046" s="76"/>
    </row>
    <row r="3047" spans="5:12">
      <c r="E3047" s="4"/>
      <c r="F3047" s="72"/>
      <c r="G3047" s="72"/>
      <c r="H3047" s="73"/>
      <c r="I3047" s="73"/>
      <c r="J3047" s="73"/>
      <c r="K3047" s="3"/>
      <c r="L3047" s="76"/>
    </row>
    <row r="3048" spans="5:12">
      <c r="E3048" s="4"/>
      <c r="F3048" s="72"/>
      <c r="G3048" s="72"/>
      <c r="H3048" s="73"/>
      <c r="I3048" s="73"/>
      <c r="J3048" s="73"/>
      <c r="K3048" s="3"/>
      <c r="L3048" s="76"/>
    </row>
    <row r="3049" spans="5:12">
      <c r="E3049" s="4"/>
      <c r="F3049" s="72"/>
      <c r="G3049" s="72"/>
      <c r="H3049" s="73"/>
      <c r="I3049" s="73"/>
      <c r="J3049" s="73"/>
      <c r="K3049" s="3"/>
      <c r="L3049" s="76"/>
    </row>
    <row r="3050" spans="5:12">
      <c r="E3050" s="4"/>
      <c r="F3050" s="72"/>
      <c r="G3050" s="72"/>
      <c r="H3050" s="73"/>
      <c r="I3050" s="73"/>
      <c r="J3050" s="73"/>
      <c r="K3050" s="3"/>
      <c r="L3050" s="76"/>
    </row>
    <row r="3051" spans="5:12">
      <c r="E3051" s="4"/>
      <c r="F3051" s="72"/>
      <c r="G3051" s="72"/>
      <c r="H3051" s="73"/>
      <c r="I3051" s="73"/>
      <c r="J3051" s="73"/>
      <c r="K3051" s="3"/>
      <c r="L3051" s="76"/>
    </row>
    <row r="3052" spans="5:12">
      <c r="E3052" s="4"/>
      <c r="F3052" s="72"/>
      <c r="G3052" s="72"/>
      <c r="H3052" s="73"/>
      <c r="I3052" s="73"/>
      <c r="J3052" s="73"/>
      <c r="K3052" s="3"/>
      <c r="L3052" s="76"/>
    </row>
    <row r="3053" spans="5:12">
      <c r="E3053" s="4"/>
      <c r="F3053" s="72"/>
      <c r="G3053" s="72"/>
      <c r="H3053" s="73"/>
      <c r="I3053" s="73"/>
      <c r="J3053" s="73"/>
      <c r="K3053" s="3"/>
      <c r="L3053" s="76"/>
    </row>
    <row r="3054" spans="5:12">
      <c r="E3054" s="4"/>
      <c r="F3054" s="72"/>
      <c r="G3054" s="72"/>
      <c r="H3054" s="73"/>
      <c r="I3054" s="73"/>
      <c r="J3054" s="73"/>
      <c r="K3054" s="3"/>
      <c r="L3054" s="76"/>
    </row>
    <row r="3055" spans="5:12">
      <c r="E3055" s="4"/>
      <c r="F3055" s="72"/>
      <c r="G3055" s="72"/>
      <c r="H3055" s="73"/>
      <c r="I3055" s="73"/>
      <c r="J3055" s="73"/>
      <c r="K3055" s="3"/>
      <c r="L3055" s="76"/>
    </row>
    <row r="3056" spans="5:12">
      <c r="E3056" s="4"/>
      <c r="F3056" s="72"/>
      <c r="G3056" s="72"/>
      <c r="H3056" s="73"/>
      <c r="I3056" s="73"/>
      <c r="J3056" s="73"/>
      <c r="K3056" s="3"/>
      <c r="L3056" s="76"/>
    </row>
    <row r="3057" spans="5:12">
      <c r="E3057" s="4"/>
      <c r="F3057" s="72"/>
      <c r="G3057" s="72"/>
      <c r="H3057" s="73"/>
      <c r="I3057" s="73"/>
      <c r="J3057" s="73"/>
      <c r="K3057" s="3"/>
      <c r="L3057" s="76"/>
    </row>
    <row r="3058" spans="5:12">
      <c r="E3058" s="4"/>
      <c r="F3058" s="72"/>
      <c r="G3058" s="72"/>
      <c r="H3058" s="73"/>
      <c r="I3058" s="73"/>
      <c r="J3058" s="73"/>
      <c r="K3058" s="3"/>
      <c r="L3058" s="76"/>
    </row>
    <row r="3059" spans="5:12">
      <c r="E3059" s="4"/>
      <c r="F3059" s="72"/>
      <c r="G3059" s="72"/>
      <c r="H3059" s="73"/>
      <c r="I3059" s="73"/>
      <c r="J3059" s="73"/>
      <c r="K3059" s="3"/>
      <c r="L3059" s="76"/>
    </row>
    <row r="3060" spans="5:12">
      <c r="E3060" s="4"/>
      <c r="F3060" s="72"/>
      <c r="G3060" s="72"/>
      <c r="H3060" s="73"/>
      <c r="I3060" s="73"/>
      <c r="J3060" s="73"/>
      <c r="K3060" s="3"/>
      <c r="L3060" s="76"/>
    </row>
    <row r="3061" spans="5:12">
      <c r="E3061" s="4"/>
      <c r="F3061" s="72"/>
      <c r="G3061" s="72"/>
      <c r="H3061" s="73"/>
      <c r="I3061" s="73"/>
      <c r="J3061" s="73"/>
      <c r="K3061" s="3"/>
      <c r="L3061" s="76"/>
    </row>
    <row r="3062" spans="5:12">
      <c r="E3062" s="4"/>
      <c r="F3062" s="72"/>
      <c r="G3062" s="72"/>
      <c r="H3062" s="73"/>
      <c r="I3062" s="73"/>
      <c r="J3062" s="73"/>
      <c r="K3062" s="3"/>
      <c r="L3062" s="76"/>
    </row>
    <row r="3063" spans="5:12">
      <c r="E3063" s="4"/>
      <c r="F3063" s="72"/>
      <c r="G3063" s="72"/>
      <c r="H3063" s="73"/>
      <c r="I3063" s="73"/>
      <c r="J3063" s="73"/>
      <c r="K3063" s="3"/>
      <c r="L3063" s="76"/>
    </row>
    <row r="3064" spans="5:12">
      <c r="E3064" s="4"/>
      <c r="F3064" s="72"/>
      <c r="G3064" s="72"/>
      <c r="H3064" s="73"/>
      <c r="I3064" s="73"/>
      <c r="J3064" s="73"/>
      <c r="K3064" s="3"/>
      <c r="L3064" s="76"/>
    </row>
    <row r="3065" spans="5:12">
      <c r="E3065" s="4"/>
      <c r="F3065" s="72"/>
      <c r="G3065" s="72"/>
      <c r="H3065" s="73"/>
      <c r="I3065" s="73"/>
      <c r="J3065" s="73"/>
      <c r="K3065" s="3"/>
      <c r="L3065" s="76"/>
    </row>
    <row r="3066" spans="5:12">
      <c r="E3066" s="4"/>
      <c r="F3066" s="72"/>
      <c r="G3066" s="72"/>
      <c r="H3066" s="73"/>
      <c r="I3066" s="73"/>
      <c r="J3066" s="73"/>
      <c r="K3066" s="3"/>
      <c r="L3066" s="76"/>
    </row>
    <row r="3067" spans="5:12">
      <c r="E3067" s="4"/>
      <c r="F3067" s="72"/>
      <c r="G3067" s="72"/>
      <c r="H3067" s="73"/>
      <c r="I3067" s="73"/>
      <c r="J3067" s="73"/>
      <c r="K3067" s="3"/>
      <c r="L3067" s="76"/>
    </row>
    <row r="3068" spans="5:12">
      <c r="E3068" s="4"/>
      <c r="F3068" s="72"/>
      <c r="G3068" s="72"/>
      <c r="H3068" s="73"/>
      <c r="I3068" s="73"/>
      <c r="J3068" s="73"/>
      <c r="K3068" s="3"/>
      <c r="L3068" s="76"/>
    </row>
    <row r="3069" spans="5:12">
      <c r="E3069" s="4"/>
      <c r="F3069" s="72"/>
      <c r="G3069" s="72"/>
      <c r="H3069" s="73"/>
      <c r="I3069" s="73"/>
      <c r="J3069" s="73"/>
      <c r="K3069" s="3"/>
      <c r="L3069" s="76"/>
    </row>
    <row r="3070" spans="5:12">
      <c r="E3070" s="4"/>
      <c r="F3070" s="72"/>
      <c r="G3070" s="72"/>
      <c r="H3070" s="73"/>
      <c r="I3070" s="73"/>
      <c r="J3070" s="73"/>
      <c r="K3070" s="3"/>
      <c r="L3070" s="76"/>
    </row>
    <row r="3071" spans="5:12">
      <c r="E3071" s="4"/>
      <c r="F3071" s="72"/>
      <c r="G3071" s="72"/>
      <c r="H3071" s="73"/>
      <c r="I3071" s="73"/>
      <c r="J3071" s="73"/>
      <c r="K3071" s="3"/>
      <c r="L3071" s="76"/>
    </row>
    <row r="3072" spans="5:12">
      <c r="E3072" s="4"/>
      <c r="F3072" s="72"/>
      <c r="G3072" s="72"/>
      <c r="H3072" s="73"/>
      <c r="I3072" s="73"/>
      <c r="J3072" s="73"/>
      <c r="K3072" s="3"/>
      <c r="L3072" s="76"/>
    </row>
    <row r="3073" spans="5:12">
      <c r="E3073" s="4"/>
      <c r="F3073" s="72"/>
      <c r="G3073" s="72"/>
      <c r="H3073" s="73"/>
      <c r="I3073" s="73"/>
      <c r="J3073" s="73"/>
      <c r="K3073" s="3"/>
      <c r="L3073" s="76"/>
    </row>
    <row r="3074" spans="5:12">
      <c r="E3074" s="4"/>
      <c r="F3074" s="72"/>
      <c r="G3074" s="72"/>
      <c r="H3074" s="73"/>
      <c r="I3074" s="73"/>
      <c r="J3074" s="73"/>
      <c r="K3074" s="3"/>
      <c r="L3074" s="76"/>
    </row>
    <row r="3075" spans="5:12">
      <c r="E3075" s="4"/>
      <c r="F3075" s="72"/>
      <c r="G3075" s="72"/>
      <c r="H3075" s="73"/>
      <c r="I3075" s="73"/>
      <c r="J3075" s="73"/>
      <c r="K3075" s="3"/>
      <c r="L3075" s="76"/>
    </row>
    <row r="3076" spans="5:12">
      <c r="E3076" s="4"/>
      <c r="F3076" s="72"/>
      <c r="G3076" s="72"/>
      <c r="H3076" s="73"/>
      <c r="I3076" s="73"/>
      <c r="J3076" s="73"/>
      <c r="K3076" s="3"/>
      <c r="L3076" s="76"/>
    </row>
    <row r="3077" spans="5:12">
      <c r="E3077" s="4"/>
      <c r="F3077" s="72"/>
      <c r="G3077" s="72"/>
      <c r="H3077" s="73"/>
      <c r="I3077" s="73"/>
      <c r="J3077" s="73"/>
      <c r="K3077" s="3"/>
      <c r="L3077" s="76"/>
    </row>
    <row r="3078" spans="5:12">
      <c r="E3078" s="4"/>
      <c r="F3078" s="72"/>
      <c r="G3078" s="72"/>
      <c r="H3078" s="73"/>
      <c r="I3078" s="73"/>
      <c r="J3078" s="73"/>
      <c r="K3078" s="3"/>
      <c r="L3078" s="76"/>
    </row>
    <row r="3079" spans="5:12">
      <c r="E3079" s="4"/>
      <c r="F3079" s="72"/>
      <c r="G3079" s="72"/>
      <c r="H3079" s="73"/>
      <c r="I3079" s="73"/>
      <c r="J3079" s="73"/>
      <c r="K3079" s="3"/>
      <c r="L3079" s="76"/>
    </row>
    <row r="3080" spans="5:12">
      <c r="E3080" s="4"/>
      <c r="F3080" s="72"/>
      <c r="G3080" s="72"/>
      <c r="H3080" s="73"/>
      <c r="I3080" s="73"/>
      <c r="J3080" s="73"/>
      <c r="K3080" s="3"/>
      <c r="L3080" s="76"/>
    </row>
    <row r="3081" spans="5:12">
      <c r="E3081" s="4"/>
      <c r="F3081" s="72"/>
      <c r="G3081" s="72"/>
      <c r="H3081" s="73"/>
      <c r="I3081" s="73"/>
      <c r="J3081" s="73"/>
      <c r="K3081" s="3"/>
      <c r="L3081" s="76"/>
    </row>
    <row r="3082" spans="5:12">
      <c r="E3082" s="4"/>
      <c r="F3082" s="72"/>
      <c r="G3082" s="72"/>
      <c r="H3082" s="73"/>
      <c r="I3082" s="73"/>
      <c r="J3082" s="73"/>
      <c r="K3082" s="3"/>
      <c r="L3082" s="76"/>
    </row>
    <row r="3083" spans="5:12">
      <c r="E3083" s="4"/>
      <c r="F3083" s="72"/>
      <c r="G3083" s="72"/>
      <c r="H3083" s="73"/>
      <c r="I3083" s="73"/>
      <c r="J3083" s="73"/>
      <c r="K3083" s="3"/>
      <c r="L3083" s="76"/>
    </row>
    <row r="3084" spans="5:12">
      <c r="E3084" s="4"/>
      <c r="F3084" s="72"/>
      <c r="G3084" s="72"/>
      <c r="H3084" s="73"/>
      <c r="I3084" s="73"/>
      <c r="J3084" s="73"/>
      <c r="K3084" s="3"/>
      <c r="L3084" s="76"/>
    </row>
    <row r="3085" spans="5:12">
      <c r="E3085" s="4"/>
      <c r="F3085" s="72"/>
      <c r="G3085" s="72"/>
      <c r="H3085" s="73"/>
      <c r="I3085" s="73"/>
      <c r="J3085" s="73"/>
      <c r="K3085" s="3"/>
      <c r="L3085" s="76"/>
    </row>
    <row r="3086" spans="5:12">
      <c r="E3086" s="4"/>
      <c r="F3086" s="72"/>
      <c r="G3086" s="72"/>
      <c r="H3086" s="73"/>
      <c r="I3086" s="73"/>
      <c r="J3086" s="73"/>
      <c r="K3086" s="3"/>
      <c r="L3086" s="76"/>
    </row>
    <row r="3087" spans="5:12">
      <c r="E3087" s="4"/>
      <c r="F3087" s="72"/>
      <c r="G3087" s="72"/>
      <c r="H3087" s="73"/>
      <c r="I3087" s="73"/>
      <c r="J3087" s="73"/>
      <c r="K3087" s="3"/>
      <c r="L3087" s="76"/>
    </row>
    <row r="3088" spans="5:12">
      <c r="E3088" s="4"/>
      <c r="F3088" s="72"/>
      <c r="G3088" s="72"/>
      <c r="H3088" s="73"/>
      <c r="I3088" s="73"/>
      <c r="J3088" s="73"/>
      <c r="K3088" s="3"/>
      <c r="L3088" s="76"/>
    </row>
    <row r="3089" spans="5:12">
      <c r="E3089" s="4"/>
      <c r="F3089" s="72"/>
      <c r="G3089" s="72"/>
      <c r="H3089" s="73"/>
      <c r="I3089" s="73"/>
      <c r="J3089" s="73"/>
      <c r="K3089" s="3"/>
      <c r="L3089" s="76"/>
    </row>
    <row r="3090" spans="5:12">
      <c r="E3090" s="4"/>
      <c r="F3090" s="72"/>
      <c r="G3090" s="72"/>
      <c r="H3090" s="73"/>
      <c r="I3090" s="73"/>
      <c r="J3090" s="73"/>
      <c r="K3090" s="3"/>
      <c r="L3090" s="76"/>
    </row>
    <row r="3091" spans="5:12">
      <c r="E3091" s="4"/>
      <c r="F3091" s="72"/>
      <c r="G3091" s="72"/>
      <c r="H3091" s="73"/>
      <c r="I3091" s="73"/>
      <c r="J3091" s="73"/>
      <c r="K3091" s="3"/>
      <c r="L3091" s="76"/>
    </row>
    <row r="3092" spans="5:12">
      <c r="E3092" s="4"/>
      <c r="F3092" s="72"/>
      <c r="G3092" s="72"/>
      <c r="H3092" s="73"/>
      <c r="I3092" s="73"/>
      <c r="J3092" s="73"/>
      <c r="K3092" s="3"/>
      <c r="L3092" s="76"/>
    </row>
    <row r="3093" spans="5:12">
      <c r="E3093" s="4"/>
      <c r="F3093" s="72"/>
      <c r="G3093" s="72"/>
      <c r="H3093" s="73"/>
      <c r="I3093" s="73"/>
      <c r="J3093" s="73"/>
      <c r="K3093" s="3"/>
      <c r="L3093" s="76"/>
    </row>
    <row r="3094" spans="5:12">
      <c r="E3094" s="4"/>
      <c r="F3094" s="72"/>
      <c r="G3094" s="72"/>
      <c r="H3094" s="73"/>
      <c r="I3094" s="73"/>
      <c r="J3094" s="73"/>
      <c r="K3094" s="3"/>
      <c r="L3094" s="76"/>
    </row>
    <row r="3095" spans="5:12">
      <c r="E3095" s="4"/>
      <c r="F3095" s="72"/>
      <c r="G3095" s="72"/>
      <c r="H3095" s="73"/>
      <c r="I3095" s="73"/>
      <c r="J3095" s="73"/>
      <c r="K3095" s="3"/>
      <c r="L3095" s="76"/>
    </row>
    <row r="3096" spans="5:12">
      <c r="E3096" s="4"/>
      <c r="F3096" s="72"/>
      <c r="G3096" s="72"/>
      <c r="H3096" s="73"/>
      <c r="I3096" s="73"/>
      <c r="J3096" s="73"/>
      <c r="K3096" s="3"/>
      <c r="L3096" s="76"/>
    </row>
    <row r="3097" spans="5:12">
      <c r="E3097" s="4"/>
      <c r="F3097" s="72"/>
      <c r="G3097" s="72"/>
      <c r="H3097" s="73"/>
      <c r="I3097" s="73"/>
      <c r="J3097" s="73"/>
      <c r="K3097" s="3"/>
      <c r="L3097" s="76"/>
    </row>
    <row r="3098" spans="5:12">
      <c r="E3098" s="4"/>
      <c r="F3098" s="72"/>
      <c r="G3098" s="72"/>
      <c r="H3098" s="73"/>
      <c r="I3098" s="73"/>
      <c r="J3098" s="73"/>
      <c r="K3098" s="3"/>
      <c r="L3098" s="76"/>
    </row>
    <row r="3099" spans="5:12">
      <c r="E3099" s="4"/>
      <c r="F3099" s="72"/>
      <c r="G3099" s="72"/>
      <c r="H3099" s="73"/>
      <c r="I3099" s="73"/>
      <c r="J3099" s="73"/>
      <c r="K3099" s="3"/>
      <c r="L3099" s="76"/>
    </row>
    <row r="3100" spans="5:12">
      <c r="E3100" s="4"/>
      <c r="F3100" s="72"/>
      <c r="G3100" s="72"/>
      <c r="H3100" s="73"/>
      <c r="I3100" s="73"/>
      <c r="J3100" s="73"/>
      <c r="K3100" s="3"/>
      <c r="L3100" s="76"/>
    </row>
    <row r="3101" spans="5:12">
      <c r="E3101" s="4"/>
      <c r="F3101" s="72"/>
      <c r="G3101" s="72"/>
      <c r="H3101" s="73"/>
      <c r="I3101" s="73"/>
      <c r="J3101" s="73"/>
      <c r="K3101" s="3"/>
      <c r="L3101" s="76"/>
    </row>
    <row r="3102" spans="5:12">
      <c r="E3102" s="4"/>
      <c r="F3102" s="72"/>
      <c r="G3102" s="72"/>
      <c r="H3102" s="73"/>
      <c r="I3102" s="73"/>
      <c r="J3102" s="73"/>
      <c r="K3102" s="3"/>
      <c r="L3102" s="76"/>
    </row>
    <row r="3103" spans="5:12">
      <c r="E3103" s="4"/>
      <c r="F3103" s="72"/>
      <c r="G3103" s="72"/>
      <c r="H3103" s="73"/>
      <c r="I3103" s="73"/>
      <c r="J3103" s="73"/>
      <c r="K3103" s="3"/>
      <c r="L3103" s="76"/>
    </row>
    <row r="3104" spans="5:12">
      <c r="E3104" s="4"/>
      <c r="F3104" s="72"/>
      <c r="G3104" s="72"/>
      <c r="H3104" s="73"/>
      <c r="I3104" s="73"/>
      <c r="J3104" s="73"/>
      <c r="K3104" s="3"/>
      <c r="L3104" s="76"/>
    </row>
    <row r="3105" spans="5:12">
      <c r="E3105" s="4"/>
      <c r="F3105" s="72"/>
      <c r="G3105" s="72"/>
      <c r="H3105" s="73"/>
      <c r="I3105" s="73"/>
      <c r="J3105" s="73"/>
      <c r="K3105" s="3"/>
      <c r="L3105" s="76"/>
    </row>
    <row r="3106" spans="5:12">
      <c r="E3106" s="4"/>
      <c r="F3106" s="72"/>
      <c r="G3106" s="72"/>
      <c r="H3106" s="73"/>
      <c r="I3106" s="73"/>
      <c r="J3106" s="73"/>
      <c r="K3106" s="3"/>
      <c r="L3106" s="76"/>
    </row>
    <row r="3107" spans="5:12">
      <c r="E3107" s="4"/>
      <c r="F3107" s="72"/>
      <c r="G3107" s="72"/>
      <c r="H3107" s="73"/>
      <c r="I3107" s="73"/>
      <c r="J3107" s="73"/>
      <c r="K3107" s="3"/>
      <c r="L3107" s="76"/>
    </row>
    <row r="3108" spans="5:12">
      <c r="E3108" s="4"/>
      <c r="F3108" s="72"/>
      <c r="G3108" s="72"/>
      <c r="H3108" s="73"/>
      <c r="I3108" s="73"/>
      <c r="J3108" s="73"/>
      <c r="K3108" s="3"/>
      <c r="L3108" s="76"/>
    </row>
    <row r="3109" spans="5:12">
      <c r="E3109" s="4"/>
      <c r="F3109" s="72"/>
      <c r="G3109" s="72"/>
      <c r="H3109" s="73"/>
      <c r="I3109" s="73"/>
      <c r="J3109" s="73"/>
      <c r="K3109" s="3"/>
      <c r="L3109" s="76"/>
    </row>
    <row r="3110" spans="5:12">
      <c r="E3110" s="4"/>
      <c r="F3110" s="72"/>
      <c r="G3110" s="72"/>
      <c r="H3110" s="73"/>
      <c r="I3110" s="73"/>
      <c r="J3110" s="73"/>
      <c r="K3110" s="3"/>
      <c r="L3110" s="76"/>
    </row>
    <row r="3111" spans="5:12">
      <c r="E3111" s="4"/>
      <c r="F3111" s="72"/>
      <c r="G3111" s="72"/>
      <c r="H3111" s="73"/>
      <c r="I3111" s="73"/>
      <c r="J3111" s="73"/>
      <c r="K3111" s="3"/>
      <c r="L3111" s="76"/>
    </row>
    <row r="3112" spans="5:12">
      <c r="E3112" s="4"/>
      <c r="F3112" s="72"/>
      <c r="G3112" s="72"/>
      <c r="H3112" s="73"/>
      <c r="I3112" s="73"/>
      <c r="J3112" s="73"/>
      <c r="K3112" s="3"/>
      <c r="L3112" s="76"/>
    </row>
    <row r="3113" spans="5:12">
      <c r="E3113" s="4"/>
      <c r="F3113" s="72"/>
      <c r="G3113" s="72"/>
      <c r="H3113" s="73"/>
      <c r="I3113" s="73"/>
      <c r="J3113" s="73"/>
      <c r="K3113" s="3"/>
      <c r="L3113" s="76"/>
    </row>
    <row r="3114" spans="5:12">
      <c r="E3114" s="4"/>
      <c r="F3114" s="72"/>
      <c r="G3114" s="72"/>
      <c r="H3114" s="73"/>
      <c r="I3114" s="73"/>
      <c r="J3114" s="73"/>
      <c r="K3114" s="3"/>
      <c r="L3114" s="76"/>
    </row>
    <row r="3115" spans="5:12">
      <c r="E3115" s="4"/>
      <c r="F3115" s="72"/>
      <c r="G3115" s="72"/>
      <c r="H3115" s="73"/>
      <c r="I3115" s="73"/>
      <c r="J3115" s="73"/>
      <c r="K3115" s="3"/>
      <c r="L3115" s="76"/>
    </row>
    <row r="3116" spans="5:12">
      <c r="E3116" s="4"/>
      <c r="F3116" s="72"/>
      <c r="G3116" s="72"/>
      <c r="H3116" s="73"/>
      <c r="I3116" s="73"/>
      <c r="J3116" s="73"/>
      <c r="K3116" s="3"/>
      <c r="L3116" s="76"/>
    </row>
    <row r="3117" spans="5:12">
      <c r="E3117" s="4"/>
      <c r="F3117" s="72"/>
      <c r="G3117" s="72"/>
      <c r="H3117" s="73"/>
      <c r="I3117" s="73"/>
      <c r="J3117" s="73"/>
      <c r="K3117" s="3"/>
      <c r="L3117" s="76"/>
    </row>
    <row r="3118" spans="5:12">
      <c r="E3118" s="4"/>
      <c r="F3118" s="72"/>
      <c r="G3118" s="72"/>
      <c r="H3118" s="73"/>
      <c r="I3118" s="73"/>
      <c r="J3118" s="73"/>
      <c r="K3118" s="3"/>
      <c r="L3118" s="76"/>
    </row>
    <row r="3119" spans="5:12">
      <c r="E3119" s="4"/>
      <c r="F3119" s="72"/>
      <c r="G3119" s="72"/>
      <c r="H3119" s="73"/>
      <c r="I3119" s="73"/>
      <c r="J3119" s="73"/>
      <c r="K3119" s="3"/>
      <c r="L3119" s="76"/>
    </row>
    <row r="3120" spans="5:12">
      <c r="E3120" s="4"/>
      <c r="F3120" s="72"/>
      <c r="G3120" s="72"/>
      <c r="H3120" s="73"/>
      <c r="I3120" s="73"/>
      <c r="J3120" s="73"/>
      <c r="K3120" s="3"/>
      <c r="L3120" s="76"/>
    </row>
    <row r="3121" spans="5:12">
      <c r="E3121" s="4"/>
      <c r="F3121" s="72"/>
      <c r="G3121" s="72"/>
      <c r="H3121" s="73"/>
      <c r="I3121" s="73"/>
      <c r="J3121" s="73"/>
      <c r="K3121" s="3"/>
      <c r="L3121" s="76"/>
    </row>
    <row r="3122" spans="5:12">
      <c r="E3122" s="4"/>
      <c r="F3122" s="72"/>
      <c r="G3122" s="72"/>
      <c r="H3122" s="73"/>
      <c r="I3122" s="73"/>
      <c r="J3122" s="73"/>
      <c r="K3122" s="3"/>
      <c r="L3122" s="76"/>
    </row>
    <row r="3123" spans="5:12">
      <c r="E3123" s="4"/>
      <c r="F3123" s="72"/>
      <c r="G3123" s="72"/>
      <c r="H3123" s="73"/>
      <c r="I3123" s="73"/>
      <c r="J3123" s="73"/>
      <c r="K3123" s="3"/>
      <c r="L3123" s="76"/>
    </row>
    <row r="3124" spans="5:12">
      <c r="E3124" s="4"/>
      <c r="F3124" s="72"/>
      <c r="G3124" s="72"/>
      <c r="H3124" s="73"/>
      <c r="I3124" s="73"/>
      <c r="J3124" s="73"/>
      <c r="K3124" s="3"/>
      <c r="L3124" s="76"/>
    </row>
    <row r="3125" spans="5:12">
      <c r="E3125" s="4"/>
      <c r="F3125" s="72"/>
      <c r="G3125" s="72"/>
      <c r="H3125" s="73"/>
      <c r="I3125" s="73"/>
      <c r="J3125" s="73"/>
      <c r="K3125" s="3"/>
      <c r="L3125" s="76"/>
    </row>
    <row r="3126" spans="5:12">
      <c r="E3126" s="4"/>
      <c r="F3126" s="72"/>
      <c r="G3126" s="72"/>
      <c r="H3126" s="73"/>
      <c r="I3126" s="73"/>
      <c r="J3126" s="73"/>
      <c r="K3126" s="3"/>
      <c r="L3126" s="76"/>
    </row>
    <row r="3127" spans="5:12">
      <c r="E3127" s="4"/>
      <c r="F3127" s="72"/>
      <c r="G3127" s="72"/>
      <c r="H3127" s="73"/>
      <c r="I3127" s="73"/>
      <c r="J3127" s="73"/>
      <c r="K3127" s="3"/>
      <c r="L3127" s="76"/>
    </row>
    <row r="3128" spans="5:12">
      <c r="E3128" s="4"/>
      <c r="F3128" s="72"/>
      <c r="G3128" s="72"/>
      <c r="H3128" s="73"/>
      <c r="I3128" s="73"/>
      <c r="J3128" s="73"/>
      <c r="K3128" s="3"/>
      <c r="L3128" s="76"/>
    </row>
    <row r="3129" spans="5:12">
      <c r="E3129" s="4"/>
      <c r="F3129" s="72"/>
      <c r="G3129" s="72"/>
      <c r="H3129" s="73"/>
      <c r="I3129" s="73"/>
      <c r="J3129" s="73"/>
      <c r="K3129" s="3"/>
      <c r="L3129" s="76"/>
    </row>
    <row r="3130" spans="5:12">
      <c r="E3130" s="4"/>
      <c r="F3130" s="72"/>
      <c r="G3130" s="72"/>
      <c r="H3130" s="73"/>
      <c r="I3130" s="73"/>
      <c r="J3130" s="73"/>
      <c r="K3130" s="3"/>
      <c r="L3130" s="76"/>
    </row>
    <row r="3131" spans="5:12">
      <c r="E3131" s="4"/>
      <c r="F3131" s="72"/>
      <c r="G3131" s="72"/>
      <c r="H3131" s="73"/>
      <c r="I3131" s="73"/>
      <c r="J3131" s="73"/>
      <c r="K3131" s="3"/>
      <c r="L3131" s="76"/>
    </row>
    <row r="3132" spans="5:12">
      <c r="E3132" s="4"/>
      <c r="F3132" s="72"/>
      <c r="G3132" s="72"/>
      <c r="H3132" s="73"/>
      <c r="I3132" s="73"/>
      <c r="J3132" s="73"/>
      <c r="K3132" s="3"/>
      <c r="L3132" s="76"/>
    </row>
    <row r="3133" spans="5:12">
      <c r="E3133" s="4"/>
      <c r="F3133" s="72"/>
      <c r="G3133" s="72"/>
      <c r="H3133" s="73"/>
      <c r="I3133" s="73"/>
      <c r="J3133" s="73"/>
      <c r="K3133" s="3"/>
      <c r="L3133" s="76"/>
    </row>
    <row r="3134" spans="5:12">
      <c r="E3134" s="4"/>
      <c r="F3134" s="72"/>
      <c r="G3134" s="72"/>
      <c r="H3134" s="73"/>
      <c r="I3134" s="73"/>
      <c r="J3134" s="73"/>
      <c r="K3134" s="3"/>
      <c r="L3134" s="76"/>
    </row>
    <row r="3135" spans="5:12">
      <c r="E3135" s="4"/>
      <c r="F3135" s="72"/>
      <c r="G3135" s="72"/>
      <c r="H3135" s="73"/>
      <c r="I3135" s="73"/>
      <c r="J3135" s="73"/>
      <c r="K3135" s="3"/>
      <c r="L3135" s="76"/>
    </row>
    <row r="3136" spans="5:12">
      <c r="E3136" s="4"/>
      <c r="F3136" s="72"/>
      <c r="G3136" s="72"/>
      <c r="H3136" s="73"/>
      <c r="I3136" s="73"/>
      <c r="J3136" s="73"/>
      <c r="K3136" s="3"/>
      <c r="L3136" s="76"/>
    </row>
    <row r="3137" spans="5:12">
      <c r="E3137" s="4"/>
      <c r="F3137" s="72"/>
      <c r="G3137" s="72"/>
      <c r="H3137" s="73"/>
      <c r="I3137" s="73"/>
      <c r="J3137" s="73"/>
      <c r="K3137" s="3"/>
      <c r="L3137" s="76"/>
    </row>
    <row r="3138" spans="5:12">
      <c r="E3138" s="4"/>
      <c r="F3138" s="72"/>
      <c r="G3138" s="72"/>
      <c r="H3138" s="73"/>
      <c r="I3138" s="73"/>
      <c r="J3138" s="73"/>
      <c r="K3138" s="3"/>
      <c r="L3138" s="76"/>
    </row>
    <row r="3139" spans="5:12">
      <c r="E3139" s="4"/>
      <c r="F3139" s="72"/>
      <c r="G3139" s="72"/>
      <c r="H3139" s="73"/>
      <c r="I3139" s="73"/>
      <c r="J3139" s="73"/>
      <c r="K3139" s="3"/>
      <c r="L3139" s="76"/>
    </row>
    <row r="3140" spans="5:12">
      <c r="E3140" s="4"/>
      <c r="F3140" s="72"/>
      <c r="G3140" s="72"/>
      <c r="H3140" s="73"/>
      <c r="I3140" s="73"/>
      <c r="J3140" s="73"/>
      <c r="K3140" s="3"/>
      <c r="L3140" s="76"/>
    </row>
    <row r="3141" spans="5:12">
      <c r="E3141" s="4"/>
      <c r="F3141" s="72"/>
      <c r="G3141" s="72"/>
      <c r="H3141" s="73"/>
      <c r="I3141" s="73"/>
      <c r="J3141" s="73"/>
      <c r="K3141" s="3"/>
      <c r="L3141" s="76"/>
    </row>
    <row r="3142" spans="5:12">
      <c r="E3142" s="4"/>
      <c r="F3142" s="72"/>
      <c r="G3142" s="72"/>
      <c r="H3142" s="73"/>
      <c r="I3142" s="73"/>
      <c r="J3142" s="73"/>
      <c r="K3142" s="3"/>
      <c r="L3142" s="76"/>
    </row>
    <row r="3143" spans="5:12">
      <c r="E3143" s="4"/>
      <c r="F3143" s="72"/>
      <c r="G3143" s="72"/>
      <c r="H3143" s="73"/>
      <c r="I3143" s="73"/>
      <c r="J3143" s="73"/>
      <c r="K3143" s="3"/>
      <c r="L3143" s="76"/>
    </row>
    <row r="3144" spans="5:12">
      <c r="E3144" s="4"/>
      <c r="F3144" s="72"/>
      <c r="G3144" s="72"/>
      <c r="H3144" s="73"/>
      <c r="I3144" s="73"/>
      <c r="J3144" s="73"/>
      <c r="K3144" s="3"/>
      <c r="L3144" s="76"/>
    </row>
    <row r="3145" spans="5:12">
      <c r="E3145" s="4"/>
      <c r="F3145" s="72"/>
      <c r="G3145" s="72"/>
      <c r="H3145" s="73"/>
      <c r="I3145" s="73"/>
      <c r="J3145" s="73"/>
      <c r="K3145" s="3"/>
      <c r="L3145" s="76"/>
    </row>
    <row r="3146" spans="5:12">
      <c r="E3146" s="4"/>
      <c r="F3146" s="72"/>
      <c r="G3146" s="72"/>
      <c r="H3146" s="73"/>
      <c r="I3146" s="73"/>
      <c r="J3146" s="73"/>
      <c r="K3146" s="3"/>
      <c r="L3146" s="76"/>
    </row>
    <row r="3147" spans="5:12">
      <c r="E3147" s="4"/>
      <c r="F3147" s="72"/>
      <c r="G3147" s="72"/>
      <c r="H3147" s="73"/>
      <c r="I3147" s="73"/>
      <c r="J3147" s="73"/>
      <c r="K3147" s="3"/>
      <c r="L3147" s="76"/>
    </row>
    <row r="3148" spans="5:12">
      <c r="E3148" s="4"/>
      <c r="F3148" s="72"/>
      <c r="G3148" s="72"/>
      <c r="H3148" s="73"/>
      <c r="I3148" s="73"/>
      <c r="J3148" s="73"/>
      <c r="K3148" s="3"/>
      <c r="L3148" s="76"/>
    </row>
    <row r="3149" spans="5:12">
      <c r="E3149" s="4"/>
      <c r="F3149" s="72"/>
      <c r="G3149" s="72"/>
      <c r="H3149" s="73"/>
      <c r="I3149" s="73"/>
      <c r="J3149" s="73"/>
      <c r="K3149" s="3"/>
      <c r="L3149" s="76"/>
    </row>
    <row r="3150" spans="5:12">
      <c r="E3150" s="4"/>
      <c r="F3150" s="72"/>
      <c r="G3150" s="72"/>
      <c r="H3150" s="73"/>
      <c r="I3150" s="73"/>
      <c r="J3150" s="73"/>
      <c r="K3150" s="3"/>
      <c r="L3150" s="76"/>
    </row>
    <row r="3151" spans="5:12">
      <c r="E3151" s="4"/>
      <c r="F3151" s="72"/>
      <c r="G3151" s="72"/>
      <c r="H3151" s="73"/>
      <c r="I3151" s="73"/>
      <c r="J3151" s="73"/>
      <c r="K3151" s="3"/>
      <c r="L3151" s="76"/>
    </row>
    <row r="3152" spans="5:12">
      <c r="E3152" s="4"/>
      <c r="F3152" s="72"/>
      <c r="G3152" s="72"/>
      <c r="H3152" s="73"/>
      <c r="I3152" s="73"/>
      <c r="J3152" s="73"/>
      <c r="K3152" s="3"/>
      <c r="L3152" s="76"/>
    </row>
    <row r="3153" spans="5:12">
      <c r="E3153" s="4"/>
      <c r="F3153" s="72"/>
      <c r="G3153" s="72"/>
      <c r="H3153" s="73"/>
      <c r="I3153" s="73"/>
      <c r="J3153" s="73"/>
      <c r="K3153" s="3"/>
      <c r="L3153" s="76"/>
    </row>
    <row r="3154" spans="5:12">
      <c r="E3154" s="4"/>
      <c r="F3154" s="72"/>
      <c r="G3154" s="72"/>
      <c r="H3154" s="73"/>
      <c r="I3154" s="73"/>
      <c r="J3154" s="73"/>
      <c r="K3154" s="3"/>
      <c r="L3154" s="76"/>
    </row>
    <row r="3155" spans="5:12">
      <c r="E3155" s="4"/>
      <c r="F3155" s="72"/>
      <c r="G3155" s="72"/>
      <c r="H3155" s="73"/>
      <c r="I3155" s="73"/>
      <c r="J3155" s="73"/>
      <c r="K3155" s="3"/>
      <c r="L3155" s="76"/>
    </row>
    <row r="3156" spans="5:12">
      <c r="E3156" s="4"/>
      <c r="F3156" s="72"/>
      <c r="G3156" s="72"/>
      <c r="H3156" s="73"/>
      <c r="I3156" s="73"/>
      <c r="J3156" s="73"/>
      <c r="K3156" s="3"/>
      <c r="L3156" s="76"/>
    </row>
    <row r="3157" spans="5:12">
      <c r="E3157" s="4"/>
      <c r="F3157" s="72"/>
      <c r="G3157" s="72"/>
      <c r="H3157" s="73"/>
      <c r="I3157" s="73"/>
      <c r="J3157" s="73"/>
      <c r="K3157" s="3"/>
      <c r="L3157" s="76"/>
    </row>
    <row r="3158" spans="5:12">
      <c r="E3158" s="4"/>
      <c r="F3158" s="72"/>
      <c r="G3158" s="72"/>
      <c r="H3158" s="73"/>
      <c r="I3158" s="73"/>
      <c r="J3158" s="73"/>
      <c r="K3158" s="3"/>
      <c r="L3158" s="76"/>
    </row>
    <row r="3159" spans="5:12">
      <c r="E3159" s="4"/>
      <c r="F3159" s="72"/>
      <c r="G3159" s="72"/>
      <c r="H3159" s="73"/>
      <c r="I3159" s="73"/>
      <c r="J3159" s="73"/>
      <c r="K3159" s="3"/>
      <c r="L3159" s="76"/>
    </row>
    <row r="3160" spans="5:12">
      <c r="E3160" s="4"/>
      <c r="F3160" s="72"/>
      <c r="G3160" s="72"/>
      <c r="H3160" s="73"/>
      <c r="I3160" s="73"/>
      <c r="J3160" s="73"/>
      <c r="K3160" s="3"/>
      <c r="L3160" s="76"/>
    </row>
    <row r="3161" spans="5:12">
      <c r="E3161" s="4"/>
      <c r="F3161" s="72"/>
      <c r="G3161" s="72"/>
      <c r="H3161" s="73"/>
      <c r="I3161" s="73"/>
      <c r="J3161" s="73"/>
      <c r="K3161" s="3"/>
      <c r="L3161" s="76"/>
    </row>
    <row r="3162" spans="5:12">
      <c r="E3162" s="4"/>
      <c r="F3162" s="72"/>
      <c r="G3162" s="72"/>
      <c r="H3162" s="73"/>
      <c r="I3162" s="73"/>
      <c r="J3162" s="73"/>
      <c r="K3162" s="3"/>
      <c r="L3162" s="76"/>
    </row>
    <row r="3163" spans="5:12">
      <c r="E3163" s="4"/>
      <c r="F3163" s="72"/>
      <c r="G3163" s="72"/>
      <c r="H3163" s="73"/>
      <c r="I3163" s="73"/>
      <c r="J3163" s="73"/>
      <c r="K3163" s="3"/>
      <c r="L3163" s="76"/>
    </row>
    <row r="3164" spans="5:12">
      <c r="E3164" s="4"/>
      <c r="F3164" s="72"/>
      <c r="G3164" s="72"/>
      <c r="H3164" s="73"/>
      <c r="I3164" s="73"/>
      <c r="J3164" s="73"/>
      <c r="K3164" s="3"/>
      <c r="L3164" s="76"/>
    </row>
    <row r="3165" spans="5:12">
      <c r="E3165" s="4"/>
      <c r="F3165" s="72"/>
      <c r="G3165" s="72"/>
      <c r="H3165" s="73"/>
      <c r="I3165" s="73"/>
      <c r="J3165" s="73"/>
      <c r="K3165" s="3"/>
      <c r="L3165" s="76"/>
    </row>
    <row r="3166" spans="5:12">
      <c r="E3166" s="4"/>
      <c r="F3166" s="72"/>
      <c r="G3166" s="72"/>
      <c r="H3166" s="73"/>
      <c r="I3166" s="73"/>
      <c r="J3166" s="73"/>
      <c r="K3166" s="3"/>
      <c r="L3166" s="76"/>
    </row>
    <row r="3167" spans="5:12">
      <c r="E3167" s="4"/>
      <c r="F3167" s="72"/>
      <c r="G3167" s="72"/>
      <c r="H3167" s="73"/>
      <c r="I3167" s="73"/>
      <c r="J3167" s="73"/>
      <c r="K3167" s="3"/>
      <c r="L3167" s="76"/>
    </row>
    <row r="3168" spans="5:12">
      <c r="E3168" s="4"/>
      <c r="F3168" s="72"/>
      <c r="G3168" s="72"/>
      <c r="H3168" s="73"/>
      <c r="I3168" s="73"/>
      <c r="J3168" s="73"/>
      <c r="K3168" s="3"/>
      <c r="L3168" s="76"/>
    </row>
    <row r="3169" spans="5:12">
      <c r="E3169" s="4"/>
      <c r="F3169" s="72"/>
      <c r="G3169" s="72"/>
      <c r="H3169" s="73"/>
      <c r="I3169" s="73"/>
      <c r="J3169" s="73"/>
      <c r="K3169" s="3"/>
      <c r="L3169" s="76"/>
    </row>
    <row r="3170" spans="5:12">
      <c r="E3170" s="4"/>
      <c r="F3170" s="72"/>
      <c r="G3170" s="72"/>
      <c r="H3170" s="73"/>
      <c r="I3170" s="73"/>
      <c r="J3170" s="73"/>
      <c r="K3170" s="3"/>
      <c r="L3170" s="76"/>
    </row>
    <row r="3171" spans="5:12">
      <c r="E3171" s="4"/>
      <c r="F3171" s="72"/>
      <c r="G3171" s="72"/>
      <c r="H3171" s="73"/>
      <c r="I3171" s="73"/>
      <c r="J3171" s="73"/>
      <c r="K3171" s="3"/>
      <c r="L3171" s="76"/>
    </row>
    <row r="3172" spans="5:12">
      <c r="E3172" s="4"/>
      <c r="F3172" s="72"/>
      <c r="G3172" s="72"/>
      <c r="H3172" s="73"/>
      <c r="I3172" s="73"/>
      <c r="J3172" s="73"/>
      <c r="K3172" s="3"/>
      <c r="L3172" s="76"/>
    </row>
    <row r="3173" spans="5:12">
      <c r="E3173" s="4"/>
      <c r="F3173" s="72"/>
      <c r="G3173" s="72"/>
      <c r="H3173" s="73"/>
      <c r="I3173" s="73"/>
      <c r="J3173" s="73"/>
      <c r="K3173" s="3"/>
      <c r="L3173" s="76"/>
    </row>
    <row r="3174" spans="5:12">
      <c r="E3174" s="4"/>
      <c r="F3174" s="72"/>
      <c r="G3174" s="72"/>
      <c r="H3174" s="73"/>
      <c r="I3174" s="73"/>
      <c r="J3174" s="73"/>
      <c r="K3174" s="3"/>
      <c r="L3174" s="76"/>
    </row>
    <row r="3175" spans="5:12">
      <c r="E3175" s="4"/>
      <c r="F3175" s="72"/>
      <c r="G3175" s="72"/>
      <c r="H3175" s="73"/>
      <c r="I3175" s="73"/>
      <c r="J3175" s="73"/>
      <c r="K3175" s="3"/>
      <c r="L3175" s="76"/>
    </row>
    <row r="3176" spans="5:12">
      <c r="E3176" s="4"/>
      <c r="F3176" s="72"/>
      <c r="G3176" s="72"/>
      <c r="H3176" s="73"/>
      <c r="I3176" s="73"/>
      <c r="J3176" s="73"/>
      <c r="K3176" s="3"/>
      <c r="L3176" s="76"/>
    </row>
    <row r="3177" spans="5:12">
      <c r="E3177" s="4"/>
      <c r="F3177" s="72"/>
      <c r="G3177" s="72"/>
      <c r="H3177" s="73"/>
      <c r="I3177" s="73"/>
      <c r="J3177" s="73"/>
      <c r="K3177" s="3"/>
      <c r="L3177" s="76"/>
    </row>
    <row r="3178" spans="5:12">
      <c r="E3178" s="4"/>
      <c r="F3178" s="72"/>
      <c r="G3178" s="72"/>
      <c r="H3178" s="73"/>
      <c r="I3178" s="73"/>
      <c r="J3178" s="73"/>
      <c r="K3178" s="3"/>
      <c r="L3178" s="76"/>
    </row>
    <row r="3179" spans="5:12">
      <c r="E3179" s="4"/>
      <c r="F3179" s="72"/>
      <c r="G3179" s="72"/>
      <c r="H3179" s="73"/>
      <c r="I3179" s="73"/>
      <c r="J3179" s="73"/>
      <c r="K3179" s="3"/>
      <c r="L3179" s="76"/>
    </row>
    <row r="3180" spans="5:12">
      <c r="E3180" s="4"/>
      <c r="F3180" s="72"/>
      <c r="G3180" s="72"/>
      <c r="H3180" s="73"/>
      <c r="I3180" s="73"/>
      <c r="J3180" s="73"/>
      <c r="K3180" s="3"/>
      <c r="L3180" s="76"/>
    </row>
    <row r="3181" spans="5:12">
      <c r="E3181" s="4"/>
      <c r="F3181" s="72"/>
      <c r="G3181" s="72"/>
      <c r="H3181" s="73"/>
      <c r="I3181" s="73"/>
      <c r="J3181" s="73"/>
      <c r="K3181" s="3"/>
      <c r="L3181" s="76"/>
    </row>
    <row r="3182" spans="5:12">
      <c r="E3182" s="4"/>
      <c r="F3182" s="72"/>
      <c r="G3182" s="72"/>
      <c r="H3182" s="73"/>
      <c r="I3182" s="73"/>
      <c r="J3182" s="73"/>
      <c r="K3182" s="3"/>
      <c r="L3182" s="76"/>
    </row>
    <row r="3183" spans="5:12">
      <c r="E3183" s="4"/>
      <c r="F3183" s="72"/>
      <c r="G3183" s="72"/>
      <c r="H3183" s="73"/>
      <c r="I3183" s="73"/>
      <c r="J3183" s="73"/>
      <c r="K3183" s="3"/>
      <c r="L3183" s="76"/>
    </row>
    <row r="3184" spans="5:12">
      <c r="E3184" s="4"/>
      <c r="F3184" s="72"/>
      <c r="G3184" s="72"/>
      <c r="H3184" s="73"/>
      <c r="I3184" s="73"/>
      <c r="J3184" s="73"/>
      <c r="K3184" s="3"/>
      <c r="L3184" s="76"/>
    </row>
    <row r="3185" spans="5:12">
      <c r="E3185" s="4"/>
      <c r="F3185" s="72"/>
      <c r="G3185" s="72"/>
      <c r="H3185" s="73"/>
      <c r="I3185" s="73"/>
      <c r="J3185" s="73"/>
      <c r="K3185" s="3"/>
      <c r="L3185" s="76"/>
    </row>
    <row r="3186" spans="5:12">
      <c r="E3186" s="4"/>
      <c r="F3186" s="72"/>
      <c r="G3186" s="72"/>
      <c r="H3186" s="73"/>
      <c r="I3186" s="73"/>
      <c r="J3186" s="73"/>
      <c r="K3186" s="3"/>
      <c r="L3186" s="76"/>
    </row>
    <row r="3187" spans="5:12">
      <c r="E3187" s="4"/>
      <c r="F3187" s="72"/>
      <c r="G3187" s="72"/>
      <c r="H3187" s="73"/>
      <c r="I3187" s="73"/>
      <c r="J3187" s="73"/>
      <c r="K3187" s="3"/>
      <c r="L3187" s="76"/>
    </row>
    <row r="3188" spans="5:12">
      <c r="E3188" s="4"/>
      <c r="F3188" s="72"/>
      <c r="G3188" s="72"/>
      <c r="H3188" s="73"/>
      <c r="I3188" s="73"/>
      <c r="J3188" s="73"/>
      <c r="K3188" s="3"/>
      <c r="L3188" s="76"/>
    </row>
    <row r="3189" spans="5:12">
      <c r="E3189" s="4"/>
      <c r="F3189" s="72"/>
      <c r="G3189" s="72"/>
      <c r="H3189" s="73"/>
      <c r="I3189" s="73"/>
      <c r="J3189" s="73"/>
      <c r="K3189" s="3"/>
      <c r="L3189" s="76"/>
    </row>
    <row r="3190" spans="5:12">
      <c r="E3190" s="4"/>
      <c r="F3190" s="72"/>
      <c r="G3190" s="72"/>
      <c r="H3190" s="73"/>
      <c r="I3190" s="73"/>
      <c r="J3190" s="73"/>
      <c r="K3190" s="3"/>
      <c r="L3190" s="76"/>
    </row>
    <row r="3191" spans="5:12">
      <c r="E3191" s="4"/>
      <c r="F3191" s="72"/>
      <c r="G3191" s="72"/>
      <c r="H3191" s="73"/>
      <c r="I3191" s="73"/>
      <c r="J3191" s="73"/>
      <c r="K3191" s="3"/>
      <c r="L3191" s="76"/>
    </row>
    <row r="3192" spans="5:12">
      <c r="E3192" s="4"/>
      <c r="F3192" s="72"/>
      <c r="G3192" s="72"/>
      <c r="H3192" s="73"/>
      <c r="I3192" s="73"/>
      <c r="J3192" s="73"/>
      <c r="K3192" s="3"/>
      <c r="L3192" s="76"/>
    </row>
    <row r="3193" spans="5:12">
      <c r="E3193" s="4"/>
      <c r="F3193" s="72"/>
      <c r="G3193" s="72"/>
      <c r="H3193" s="73"/>
      <c r="I3193" s="73"/>
      <c r="J3193" s="73"/>
      <c r="K3193" s="3"/>
      <c r="L3193" s="76"/>
    </row>
    <row r="3194" spans="5:12">
      <c r="E3194" s="4"/>
      <c r="F3194" s="72"/>
      <c r="G3194" s="72"/>
      <c r="H3194" s="73"/>
      <c r="I3194" s="73"/>
      <c r="J3194" s="73"/>
      <c r="K3194" s="3"/>
      <c r="L3194" s="76"/>
    </row>
    <row r="3195" spans="5:12">
      <c r="E3195" s="4"/>
      <c r="F3195" s="72"/>
      <c r="G3195" s="72"/>
      <c r="H3195" s="73"/>
      <c r="I3195" s="73"/>
      <c r="J3195" s="73"/>
      <c r="K3195" s="3"/>
      <c r="L3195" s="76"/>
    </row>
    <row r="3196" spans="5:12">
      <c r="E3196" s="4"/>
      <c r="F3196" s="72"/>
      <c r="G3196" s="72"/>
      <c r="H3196" s="73"/>
      <c r="I3196" s="73"/>
      <c r="J3196" s="73"/>
      <c r="K3196" s="3"/>
      <c r="L3196" s="76"/>
    </row>
    <row r="3197" spans="5:12">
      <c r="E3197" s="4"/>
      <c r="F3197" s="72"/>
      <c r="G3197" s="72"/>
      <c r="H3197" s="73"/>
      <c r="I3197" s="73"/>
      <c r="J3197" s="73"/>
      <c r="K3197" s="3"/>
      <c r="L3197" s="76"/>
    </row>
    <row r="3198" spans="5:12">
      <c r="E3198" s="4"/>
      <c r="F3198" s="72"/>
      <c r="G3198" s="72"/>
      <c r="H3198" s="73"/>
      <c r="I3198" s="73"/>
      <c r="J3198" s="73"/>
      <c r="K3198" s="3"/>
      <c r="L3198" s="76"/>
    </row>
    <row r="3199" spans="5:12">
      <c r="E3199" s="4"/>
      <c r="F3199" s="72"/>
      <c r="G3199" s="72"/>
      <c r="H3199" s="73"/>
      <c r="I3199" s="73"/>
      <c r="J3199" s="73"/>
      <c r="K3199" s="3"/>
      <c r="L3199" s="76"/>
    </row>
    <row r="3200" spans="5:12">
      <c r="E3200" s="4"/>
      <c r="F3200" s="72"/>
      <c r="G3200" s="72"/>
      <c r="H3200" s="73"/>
      <c r="I3200" s="73"/>
      <c r="J3200" s="73"/>
      <c r="K3200" s="3"/>
      <c r="L3200" s="76"/>
    </row>
    <row r="3201" spans="5:12">
      <c r="E3201" s="4"/>
      <c r="F3201" s="72"/>
      <c r="G3201" s="72"/>
      <c r="H3201" s="73"/>
      <c r="I3201" s="73"/>
      <c r="J3201" s="73"/>
      <c r="K3201" s="3"/>
      <c r="L3201" s="76"/>
    </row>
    <row r="3202" spans="5:12">
      <c r="E3202" s="4"/>
      <c r="F3202" s="72"/>
      <c r="G3202" s="72"/>
      <c r="H3202" s="73"/>
      <c r="I3202" s="73"/>
      <c r="J3202" s="73"/>
      <c r="K3202" s="3"/>
      <c r="L3202" s="76"/>
    </row>
    <row r="3203" spans="5:12">
      <c r="E3203" s="4"/>
      <c r="F3203" s="72"/>
      <c r="G3203" s="72"/>
      <c r="H3203" s="73"/>
      <c r="I3203" s="73"/>
      <c r="J3203" s="73"/>
      <c r="K3203" s="3"/>
      <c r="L3203" s="76"/>
    </row>
    <row r="3204" spans="5:12">
      <c r="E3204" s="4"/>
      <c r="F3204" s="72"/>
      <c r="G3204" s="72"/>
      <c r="H3204" s="73"/>
      <c r="I3204" s="73"/>
      <c r="J3204" s="73"/>
      <c r="K3204" s="3"/>
      <c r="L3204" s="76"/>
    </row>
    <row r="3205" spans="5:12">
      <c r="E3205" s="4"/>
      <c r="F3205" s="72"/>
      <c r="G3205" s="72"/>
      <c r="H3205" s="73"/>
      <c r="I3205" s="73"/>
      <c r="J3205" s="73"/>
      <c r="K3205" s="3"/>
      <c r="L3205" s="76"/>
    </row>
    <row r="3206" spans="5:12">
      <c r="E3206" s="4"/>
      <c r="F3206" s="72"/>
      <c r="G3206" s="72"/>
      <c r="H3206" s="73"/>
      <c r="I3206" s="73"/>
      <c r="J3206" s="73"/>
      <c r="K3206" s="3"/>
      <c r="L3206" s="76"/>
    </row>
    <row r="3207" spans="5:12">
      <c r="E3207" s="4"/>
      <c r="F3207" s="72"/>
      <c r="G3207" s="72"/>
      <c r="H3207" s="73"/>
      <c r="I3207" s="73"/>
      <c r="J3207" s="73"/>
      <c r="K3207" s="3"/>
      <c r="L3207" s="76"/>
    </row>
    <row r="3208" spans="5:12">
      <c r="E3208" s="4"/>
      <c r="F3208" s="72"/>
      <c r="G3208" s="72"/>
      <c r="H3208" s="73"/>
      <c r="I3208" s="73"/>
      <c r="J3208" s="73"/>
      <c r="K3208" s="3"/>
      <c r="L3208" s="76"/>
    </row>
    <row r="3209" spans="5:12">
      <c r="E3209" s="4"/>
      <c r="F3209" s="72"/>
      <c r="G3209" s="72"/>
      <c r="H3209" s="73"/>
      <c r="I3209" s="73"/>
      <c r="J3209" s="73"/>
      <c r="K3209" s="3"/>
      <c r="L3209" s="76"/>
    </row>
    <row r="3210" spans="5:12">
      <c r="E3210" s="4"/>
      <c r="F3210" s="72"/>
      <c r="G3210" s="72"/>
      <c r="H3210" s="73"/>
      <c r="I3210" s="73"/>
      <c r="J3210" s="73"/>
      <c r="K3210" s="3"/>
      <c r="L3210" s="76"/>
    </row>
    <row r="3211" spans="5:12">
      <c r="E3211" s="4"/>
      <c r="F3211" s="72"/>
      <c r="G3211" s="72"/>
      <c r="H3211" s="73"/>
      <c r="I3211" s="73"/>
      <c r="J3211" s="73"/>
      <c r="K3211" s="3"/>
      <c r="L3211" s="76"/>
    </row>
    <row r="3212" spans="5:12">
      <c r="E3212" s="4"/>
      <c r="F3212" s="72"/>
      <c r="G3212" s="72"/>
      <c r="H3212" s="73"/>
      <c r="I3212" s="73"/>
      <c r="J3212" s="73"/>
      <c r="K3212" s="3"/>
      <c r="L3212" s="76"/>
    </row>
    <row r="3213" spans="5:12">
      <c r="E3213" s="4"/>
      <c r="F3213" s="72"/>
      <c r="G3213" s="72"/>
      <c r="H3213" s="73"/>
      <c r="I3213" s="73"/>
      <c r="J3213" s="73"/>
      <c r="K3213" s="3"/>
      <c r="L3213" s="76"/>
    </row>
    <row r="3214" spans="5:12">
      <c r="E3214" s="4"/>
      <c r="F3214" s="72"/>
      <c r="G3214" s="72"/>
      <c r="H3214" s="73"/>
      <c r="I3214" s="73"/>
      <c r="J3214" s="73"/>
      <c r="K3214" s="3"/>
      <c r="L3214" s="76"/>
    </row>
    <row r="3215" spans="5:12">
      <c r="E3215" s="4"/>
      <c r="F3215" s="72"/>
      <c r="G3215" s="72"/>
      <c r="H3215" s="73"/>
      <c r="I3215" s="73"/>
      <c r="J3215" s="73"/>
      <c r="K3215" s="3"/>
      <c r="L3215" s="76"/>
    </row>
    <row r="3216" spans="5:12">
      <c r="E3216" s="4"/>
      <c r="F3216" s="72"/>
      <c r="G3216" s="72"/>
      <c r="H3216" s="73"/>
      <c r="I3216" s="73"/>
      <c r="J3216" s="73"/>
      <c r="K3216" s="3"/>
      <c r="L3216" s="76"/>
    </row>
    <row r="3217" spans="5:12">
      <c r="E3217" s="4"/>
      <c r="F3217" s="72"/>
      <c r="G3217" s="72"/>
      <c r="H3217" s="73"/>
      <c r="I3217" s="73"/>
      <c r="J3217" s="73"/>
      <c r="K3217" s="3"/>
      <c r="L3217" s="76"/>
    </row>
    <row r="3218" spans="5:12">
      <c r="E3218" s="4"/>
      <c r="F3218" s="72"/>
      <c r="G3218" s="72"/>
      <c r="H3218" s="73"/>
      <c r="I3218" s="73"/>
      <c r="J3218" s="73"/>
      <c r="K3218" s="3"/>
      <c r="L3218" s="76"/>
    </row>
    <row r="3219" spans="5:12">
      <c r="E3219" s="4"/>
      <c r="F3219" s="72"/>
      <c r="G3219" s="72"/>
      <c r="H3219" s="73"/>
      <c r="I3219" s="73"/>
      <c r="J3219" s="73"/>
      <c r="K3219" s="3"/>
      <c r="L3219" s="76"/>
    </row>
    <row r="3220" spans="5:12">
      <c r="E3220" s="4"/>
      <c r="F3220" s="72"/>
      <c r="G3220" s="72"/>
      <c r="H3220" s="73"/>
      <c r="I3220" s="73"/>
      <c r="J3220" s="73"/>
      <c r="K3220" s="3"/>
      <c r="L3220" s="76"/>
    </row>
    <row r="3221" spans="5:12">
      <c r="E3221" s="4"/>
      <c r="F3221" s="72"/>
      <c r="G3221" s="72"/>
      <c r="H3221" s="73"/>
      <c r="I3221" s="73"/>
      <c r="J3221" s="73"/>
      <c r="K3221" s="3"/>
      <c r="L3221" s="76"/>
    </row>
    <row r="3222" spans="5:12">
      <c r="E3222" s="4"/>
      <c r="F3222" s="72"/>
      <c r="G3222" s="72"/>
      <c r="H3222" s="73"/>
      <c r="I3222" s="73"/>
      <c r="J3222" s="73"/>
      <c r="K3222" s="3"/>
      <c r="L3222" s="76"/>
    </row>
    <row r="3223" spans="5:12">
      <c r="E3223" s="4"/>
      <c r="F3223" s="72"/>
      <c r="G3223" s="72"/>
      <c r="H3223" s="73"/>
      <c r="I3223" s="73"/>
      <c r="J3223" s="73"/>
      <c r="K3223" s="3"/>
      <c r="L3223" s="76"/>
    </row>
    <row r="3224" spans="5:12">
      <c r="E3224" s="4"/>
      <c r="F3224" s="72"/>
      <c r="G3224" s="72"/>
      <c r="H3224" s="73"/>
      <c r="I3224" s="73"/>
      <c r="J3224" s="73"/>
      <c r="K3224" s="3"/>
      <c r="L3224" s="76"/>
    </row>
    <row r="3225" spans="5:12">
      <c r="E3225" s="4"/>
      <c r="F3225" s="72"/>
      <c r="G3225" s="72"/>
      <c r="H3225" s="73"/>
      <c r="I3225" s="73"/>
      <c r="J3225" s="73"/>
      <c r="K3225" s="3"/>
      <c r="L3225" s="76"/>
    </row>
    <row r="3226" spans="5:12">
      <c r="E3226" s="4"/>
      <c r="F3226" s="72"/>
      <c r="G3226" s="72"/>
      <c r="H3226" s="73"/>
      <c r="I3226" s="73"/>
      <c r="J3226" s="73"/>
      <c r="K3226" s="3"/>
      <c r="L3226" s="76"/>
    </row>
    <row r="3227" spans="5:12">
      <c r="E3227" s="4"/>
      <c r="F3227" s="72"/>
      <c r="G3227" s="72"/>
      <c r="H3227" s="73"/>
      <c r="I3227" s="73"/>
      <c r="J3227" s="73"/>
      <c r="K3227" s="3"/>
      <c r="L3227" s="76"/>
    </row>
    <row r="3228" spans="5:12">
      <c r="E3228" s="4"/>
      <c r="F3228" s="72"/>
      <c r="G3228" s="72"/>
      <c r="H3228" s="73"/>
      <c r="I3228" s="73"/>
      <c r="J3228" s="73"/>
      <c r="K3228" s="3"/>
      <c r="L3228" s="76"/>
    </row>
    <row r="3229" spans="5:12">
      <c r="E3229" s="4"/>
      <c r="F3229" s="72"/>
      <c r="G3229" s="72"/>
      <c r="H3229" s="73"/>
      <c r="I3229" s="73"/>
      <c r="J3229" s="73"/>
      <c r="K3229" s="3"/>
      <c r="L3229" s="76"/>
    </row>
    <row r="3230" spans="5:12">
      <c r="E3230" s="4"/>
      <c r="F3230" s="72"/>
      <c r="G3230" s="72"/>
      <c r="H3230" s="73"/>
      <c r="I3230" s="73"/>
      <c r="J3230" s="73"/>
      <c r="K3230" s="3"/>
      <c r="L3230" s="76"/>
    </row>
    <row r="3231" spans="5:12">
      <c r="E3231" s="4"/>
      <c r="F3231" s="72"/>
      <c r="G3231" s="72"/>
      <c r="H3231" s="73"/>
      <c r="I3231" s="73"/>
      <c r="J3231" s="73"/>
      <c r="K3231" s="3"/>
      <c r="L3231" s="76"/>
    </row>
    <row r="3232" spans="5:12">
      <c r="E3232" s="4"/>
      <c r="F3232" s="72"/>
      <c r="G3232" s="72"/>
      <c r="H3232" s="73"/>
      <c r="I3232" s="73"/>
      <c r="J3232" s="73"/>
      <c r="K3232" s="3"/>
      <c r="L3232" s="76"/>
    </row>
    <row r="3233" spans="5:12">
      <c r="E3233" s="4"/>
      <c r="F3233" s="72"/>
      <c r="G3233" s="72"/>
      <c r="H3233" s="73"/>
      <c r="I3233" s="73"/>
      <c r="J3233" s="73"/>
      <c r="K3233" s="3"/>
      <c r="L3233" s="76"/>
    </row>
    <row r="3234" spans="5:12">
      <c r="E3234" s="4"/>
      <c r="F3234" s="72"/>
      <c r="G3234" s="72"/>
      <c r="H3234" s="73"/>
      <c r="I3234" s="73"/>
      <c r="J3234" s="73"/>
      <c r="K3234" s="3"/>
      <c r="L3234" s="76"/>
    </row>
    <row r="3235" spans="5:12">
      <c r="E3235" s="4"/>
      <c r="F3235" s="72"/>
      <c r="G3235" s="72"/>
      <c r="H3235" s="73"/>
      <c r="I3235" s="73"/>
      <c r="J3235" s="73"/>
      <c r="K3235" s="3"/>
      <c r="L3235" s="76"/>
    </row>
    <row r="3236" spans="5:12">
      <c r="E3236" s="4"/>
      <c r="F3236" s="72"/>
      <c r="G3236" s="72"/>
      <c r="H3236" s="73"/>
      <c r="I3236" s="73"/>
      <c r="J3236" s="73"/>
      <c r="K3236" s="3"/>
      <c r="L3236" s="76"/>
    </row>
    <row r="3237" spans="5:12">
      <c r="E3237" s="4"/>
      <c r="F3237" s="72"/>
      <c r="G3237" s="72"/>
      <c r="H3237" s="73"/>
      <c r="I3237" s="73"/>
      <c r="J3237" s="73"/>
      <c r="K3237" s="3"/>
      <c r="L3237" s="76"/>
    </row>
    <row r="3238" spans="5:12">
      <c r="E3238" s="4"/>
      <c r="F3238" s="72"/>
      <c r="G3238" s="72"/>
      <c r="H3238" s="73"/>
      <c r="I3238" s="73"/>
      <c r="J3238" s="73"/>
      <c r="K3238" s="3"/>
      <c r="L3238" s="76"/>
    </row>
    <row r="3239" spans="5:12">
      <c r="E3239" s="4"/>
      <c r="F3239" s="72"/>
      <c r="G3239" s="72"/>
      <c r="H3239" s="73"/>
      <c r="I3239" s="73"/>
      <c r="J3239" s="73"/>
      <c r="K3239" s="3"/>
      <c r="L3239" s="76"/>
    </row>
    <row r="3240" spans="5:12">
      <c r="E3240" s="4"/>
      <c r="F3240" s="72"/>
      <c r="G3240" s="72"/>
      <c r="H3240" s="73"/>
      <c r="I3240" s="73"/>
      <c r="J3240" s="73"/>
      <c r="K3240" s="3"/>
      <c r="L3240" s="76"/>
    </row>
    <row r="3241" spans="5:12">
      <c r="E3241" s="4"/>
      <c r="F3241" s="72"/>
      <c r="G3241" s="72"/>
      <c r="H3241" s="73"/>
      <c r="I3241" s="73"/>
      <c r="J3241" s="73"/>
      <c r="K3241" s="3"/>
      <c r="L3241" s="76"/>
    </row>
    <row r="3242" spans="5:12">
      <c r="E3242" s="4"/>
      <c r="F3242" s="72"/>
      <c r="G3242" s="72"/>
      <c r="H3242" s="73"/>
      <c r="I3242" s="73"/>
      <c r="J3242" s="73"/>
      <c r="K3242" s="3"/>
      <c r="L3242" s="76"/>
    </row>
    <row r="3243" spans="5:12">
      <c r="E3243" s="4"/>
      <c r="F3243" s="72"/>
      <c r="G3243" s="72"/>
      <c r="H3243" s="73"/>
      <c r="I3243" s="73"/>
      <c r="J3243" s="73"/>
      <c r="K3243" s="3"/>
      <c r="L3243" s="76"/>
    </row>
    <row r="3244" spans="5:12">
      <c r="E3244" s="4"/>
      <c r="F3244" s="72"/>
      <c r="G3244" s="72"/>
      <c r="H3244" s="73"/>
      <c r="I3244" s="73"/>
      <c r="J3244" s="73"/>
      <c r="K3244" s="3"/>
      <c r="L3244" s="76"/>
    </row>
    <row r="3245" spans="5:12">
      <c r="E3245" s="4"/>
      <c r="F3245" s="72"/>
      <c r="G3245" s="72"/>
      <c r="H3245" s="73"/>
      <c r="I3245" s="73"/>
      <c r="J3245" s="73"/>
      <c r="K3245" s="3"/>
      <c r="L3245" s="76"/>
    </row>
    <row r="3246" spans="5:12">
      <c r="E3246" s="4"/>
      <c r="F3246" s="72"/>
      <c r="G3246" s="72"/>
      <c r="H3246" s="73"/>
      <c r="I3246" s="73"/>
      <c r="J3246" s="73"/>
      <c r="K3246" s="3"/>
      <c r="L3246" s="76"/>
    </row>
    <row r="3247" spans="5:12">
      <c r="E3247" s="4"/>
      <c r="F3247" s="72"/>
      <c r="G3247" s="72"/>
      <c r="H3247" s="73"/>
      <c r="I3247" s="73"/>
      <c r="J3247" s="73"/>
      <c r="K3247" s="3"/>
      <c r="L3247" s="76"/>
    </row>
    <row r="3248" spans="5:12">
      <c r="E3248" s="4"/>
      <c r="F3248" s="72"/>
      <c r="G3248" s="72"/>
      <c r="H3248" s="73"/>
      <c r="I3248" s="73"/>
      <c r="J3248" s="73"/>
      <c r="K3248" s="3"/>
      <c r="L3248" s="76"/>
    </row>
    <row r="3249" spans="5:12">
      <c r="E3249" s="4"/>
      <c r="F3249" s="72"/>
      <c r="G3249" s="72"/>
      <c r="H3249" s="73"/>
      <c r="I3249" s="73"/>
      <c r="J3249" s="73"/>
      <c r="K3249" s="3"/>
      <c r="L3249" s="76"/>
    </row>
    <row r="3250" spans="5:12">
      <c r="E3250" s="4"/>
      <c r="F3250" s="72"/>
      <c r="G3250" s="72"/>
      <c r="H3250" s="73"/>
      <c r="I3250" s="73"/>
      <c r="J3250" s="73"/>
      <c r="K3250" s="3"/>
      <c r="L3250" s="76"/>
    </row>
    <row r="3251" spans="5:12">
      <c r="E3251" s="4"/>
      <c r="F3251" s="72"/>
      <c r="G3251" s="72"/>
      <c r="H3251" s="73"/>
      <c r="I3251" s="73"/>
      <c r="J3251" s="73"/>
      <c r="K3251" s="3"/>
      <c r="L3251" s="76"/>
    </row>
    <row r="3252" spans="5:12">
      <c r="E3252" s="4"/>
      <c r="F3252" s="72"/>
      <c r="G3252" s="72"/>
      <c r="H3252" s="73"/>
      <c r="I3252" s="73"/>
      <c r="J3252" s="73"/>
      <c r="K3252" s="3"/>
      <c r="L3252" s="76"/>
    </row>
    <row r="3253" spans="5:12">
      <c r="E3253" s="4"/>
      <c r="F3253" s="72"/>
      <c r="G3253" s="72"/>
      <c r="H3253" s="73"/>
      <c r="I3253" s="73"/>
      <c r="J3253" s="73"/>
      <c r="K3253" s="3"/>
      <c r="L3253" s="76"/>
    </row>
    <row r="3254" spans="5:12">
      <c r="E3254" s="4"/>
      <c r="F3254" s="72"/>
      <c r="G3254" s="72"/>
      <c r="H3254" s="73"/>
      <c r="I3254" s="73"/>
      <c r="J3254" s="73"/>
      <c r="K3254" s="3"/>
      <c r="L3254" s="76"/>
    </row>
    <row r="3255" spans="5:12">
      <c r="E3255" s="4"/>
      <c r="F3255" s="72"/>
      <c r="G3255" s="72"/>
      <c r="H3255" s="73"/>
      <c r="I3255" s="73"/>
      <c r="J3255" s="73"/>
      <c r="K3255" s="3"/>
      <c r="L3255" s="76"/>
    </row>
    <row r="3256" spans="5:12">
      <c r="E3256" s="4"/>
      <c r="F3256" s="72"/>
      <c r="G3256" s="72"/>
      <c r="H3256" s="73"/>
      <c r="I3256" s="73"/>
      <c r="J3256" s="73"/>
      <c r="K3256" s="3"/>
      <c r="L3256" s="76"/>
    </row>
    <row r="3257" spans="5:12">
      <c r="E3257" s="4"/>
      <c r="F3257" s="72"/>
      <c r="G3257" s="72"/>
      <c r="H3257" s="73"/>
      <c r="I3257" s="73"/>
      <c r="J3257" s="73"/>
      <c r="K3257" s="3"/>
      <c r="L3257" s="76"/>
    </row>
    <row r="3258" spans="5:12">
      <c r="E3258" s="4"/>
      <c r="F3258" s="72"/>
      <c r="G3258" s="72"/>
      <c r="H3258" s="73"/>
      <c r="I3258" s="73"/>
      <c r="J3258" s="73"/>
      <c r="K3258" s="3"/>
      <c r="L3258" s="76"/>
    </row>
    <row r="3259" spans="5:12">
      <c r="E3259" s="4"/>
      <c r="F3259" s="72"/>
      <c r="G3259" s="72"/>
      <c r="H3259" s="73"/>
      <c r="I3259" s="73"/>
      <c r="J3259" s="73"/>
      <c r="K3259" s="3"/>
      <c r="L3259" s="76"/>
    </row>
    <row r="3260" spans="5:12">
      <c r="E3260" s="4"/>
      <c r="F3260" s="72"/>
      <c r="G3260" s="72"/>
      <c r="H3260" s="73"/>
      <c r="I3260" s="73"/>
      <c r="J3260" s="73"/>
      <c r="K3260" s="3"/>
      <c r="L3260" s="76"/>
    </row>
    <row r="3261" spans="5:12">
      <c r="E3261" s="4"/>
      <c r="F3261" s="72"/>
      <c r="G3261" s="72"/>
      <c r="H3261" s="73"/>
      <c r="I3261" s="73"/>
      <c r="J3261" s="73"/>
      <c r="K3261" s="3"/>
      <c r="L3261" s="76"/>
    </row>
    <row r="3262" spans="5:12">
      <c r="E3262" s="4"/>
      <c r="F3262" s="72"/>
      <c r="G3262" s="72"/>
      <c r="H3262" s="73"/>
      <c r="I3262" s="73"/>
      <c r="J3262" s="73"/>
      <c r="K3262" s="3"/>
      <c r="L3262" s="76"/>
    </row>
    <row r="3263" spans="5:12">
      <c r="E3263" s="4"/>
      <c r="F3263" s="72"/>
      <c r="G3263" s="72"/>
      <c r="H3263" s="73"/>
      <c r="I3263" s="73"/>
      <c r="J3263" s="73"/>
      <c r="K3263" s="3"/>
      <c r="L3263" s="76"/>
    </row>
    <row r="3264" spans="5:12">
      <c r="E3264" s="4"/>
      <c r="F3264" s="72"/>
      <c r="G3264" s="72"/>
      <c r="H3264" s="73"/>
      <c r="I3264" s="73"/>
      <c r="J3264" s="73"/>
      <c r="K3264" s="3"/>
      <c r="L3264" s="76"/>
    </row>
    <row r="3265" spans="5:12">
      <c r="E3265" s="4"/>
      <c r="F3265" s="72"/>
      <c r="G3265" s="72"/>
      <c r="H3265" s="73"/>
      <c r="I3265" s="73"/>
      <c r="J3265" s="73"/>
      <c r="K3265" s="3"/>
      <c r="L3265" s="76"/>
    </row>
    <row r="3266" spans="5:12">
      <c r="E3266" s="4"/>
      <c r="F3266" s="72"/>
      <c r="G3266" s="72"/>
      <c r="H3266" s="73"/>
      <c r="I3266" s="73"/>
      <c r="J3266" s="73"/>
      <c r="K3266" s="3"/>
      <c r="L3266" s="76"/>
    </row>
    <row r="3267" spans="5:12">
      <c r="E3267" s="4"/>
      <c r="F3267" s="72"/>
      <c r="G3267" s="72"/>
      <c r="H3267" s="73"/>
      <c r="I3267" s="73"/>
      <c r="J3267" s="73"/>
      <c r="K3267" s="3"/>
      <c r="L3267" s="76"/>
    </row>
    <row r="3268" spans="5:12">
      <c r="E3268" s="4"/>
      <c r="F3268" s="72"/>
      <c r="G3268" s="72"/>
      <c r="H3268" s="73"/>
      <c r="I3268" s="73"/>
      <c r="J3268" s="73"/>
      <c r="K3268" s="3"/>
      <c r="L3268" s="76"/>
    </row>
    <row r="3269" spans="5:12">
      <c r="E3269" s="4"/>
      <c r="F3269" s="72"/>
      <c r="G3269" s="72"/>
      <c r="H3269" s="73"/>
      <c r="I3269" s="73"/>
      <c r="J3269" s="73"/>
      <c r="K3269" s="3"/>
      <c r="L3269" s="76"/>
    </row>
    <row r="3270" spans="5:12">
      <c r="E3270" s="4"/>
      <c r="F3270" s="72"/>
      <c r="G3270" s="72"/>
      <c r="H3270" s="73"/>
      <c r="I3270" s="73"/>
      <c r="J3270" s="73"/>
      <c r="K3270" s="3"/>
      <c r="L3270" s="76"/>
    </row>
    <row r="3271" spans="5:12">
      <c r="E3271" s="4"/>
      <c r="F3271" s="72"/>
      <c r="G3271" s="72"/>
      <c r="H3271" s="73"/>
      <c r="I3271" s="73"/>
      <c r="J3271" s="73"/>
      <c r="K3271" s="3"/>
      <c r="L3271" s="76"/>
    </row>
    <row r="3272" spans="5:12">
      <c r="E3272" s="4"/>
      <c r="F3272" s="72"/>
      <c r="G3272" s="72"/>
      <c r="H3272" s="73"/>
      <c r="I3272" s="73"/>
      <c r="J3272" s="73"/>
      <c r="K3272" s="3"/>
      <c r="L3272" s="76"/>
    </row>
    <row r="3273" spans="5:12">
      <c r="E3273" s="4"/>
      <c r="F3273" s="72"/>
      <c r="G3273" s="72"/>
      <c r="H3273" s="73"/>
      <c r="I3273" s="73"/>
      <c r="J3273" s="73"/>
      <c r="K3273" s="3"/>
      <c r="L3273" s="76"/>
    </row>
    <row r="3274" spans="5:12">
      <c r="E3274" s="4"/>
      <c r="F3274" s="72"/>
      <c r="G3274" s="72"/>
      <c r="H3274" s="73"/>
      <c r="I3274" s="73"/>
      <c r="J3274" s="73"/>
      <c r="K3274" s="3"/>
      <c r="L3274" s="76"/>
    </row>
    <row r="3275" spans="5:12">
      <c r="E3275" s="4"/>
      <c r="F3275" s="72"/>
      <c r="G3275" s="72"/>
      <c r="H3275" s="73"/>
      <c r="I3275" s="73"/>
      <c r="J3275" s="73"/>
      <c r="K3275" s="3"/>
      <c r="L3275" s="76"/>
    </row>
    <row r="3276" spans="5:12">
      <c r="E3276" s="4"/>
      <c r="F3276" s="72"/>
      <c r="G3276" s="72"/>
      <c r="H3276" s="73"/>
      <c r="I3276" s="73"/>
      <c r="J3276" s="73"/>
      <c r="K3276" s="3"/>
      <c r="L3276" s="76"/>
    </row>
    <row r="3277" spans="5:12">
      <c r="E3277" s="4"/>
      <c r="F3277" s="72"/>
      <c r="G3277" s="72"/>
      <c r="H3277" s="73"/>
      <c r="I3277" s="73"/>
      <c r="J3277" s="73"/>
      <c r="K3277" s="3"/>
      <c r="L3277" s="76"/>
    </row>
    <row r="3278" spans="5:12">
      <c r="E3278" s="4"/>
      <c r="F3278" s="72"/>
      <c r="G3278" s="72"/>
      <c r="H3278" s="73"/>
      <c r="I3278" s="73"/>
      <c r="J3278" s="73"/>
      <c r="K3278" s="3"/>
      <c r="L3278" s="76"/>
    </row>
    <row r="3279" spans="5:12">
      <c r="E3279" s="4"/>
      <c r="F3279" s="72"/>
      <c r="G3279" s="72"/>
      <c r="H3279" s="73"/>
      <c r="I3279" s="73"/>
      <c r="J3279" s="73"/>
      <c r="K3279" s="3"/>
      <c r="L3279" s="76"/>
    </row>
    <row r="3280" spans="5:12">
      <c r="E3280" s="4"/>
      <c r="F3280" s="72"/>
      <c r="G3280" s="72"/>
      <c r="H3280" s="73"/>
      <c r="I3280" s="73"/>
      <c r="J3280" s="73"/>
      <c r="K3280" s="3"/>
      <c r="L3280" s="76"/>
    </row>
    <row r="3281" spans="5:12">
      <c r="E3281" s="4"/>
      <c r="F3281" s="72"/>
      <c r="G3281" s="72"/>
      <c r="H3281" s="73"/>
      <c r="I3281" s="73"/>
      <c r="J3281" s="73"/>
      <c r="K3281" s="3"/>
      <c r="L3281" s="76"/>
    </row>
    <row r="3282" spans="5:12">
      <c r="E3282" s="4"/>
      <c r="F3282" s="72"/>
      <c r="G3282" s="72"/>
      <c r="H3282" s="73"/>
      <c r="I3282" s="73"/>
      <c r="J3282" s="73"/>
      <c r="K3282" s="3"/>
      <c r="L3282" s="76"/>
    </row>
    <row r="3283" spans="5:12">
      <c r="E3283" s="4"/>
      <c r="F3283" s="72"/>
      <c r="G3283" s="72"/>
      <c r="H3283" s="73"/>
      <c r="I3283" s="73"/>
      <c r="J3283" s="73"/>
      <c r="K3283" s="3"/>
      <c r="L3283" s="76"/>
    </row>
    <row r="3284" spans="5:12">
      <c r="E3284" s="4"/>
      <c r="F3284" s="72"/>
      <c r="G3284" s="72"/>
      <c r="H3284" s="73"/>
      <c r="I3284" s="73"/>
      <c r="J3284" s="73"/>
      <c r="K3284" s="3"/>
      <c r="L3284" s="76"/>
    </row>
    <row r="3285" spans="5:12">
      <c r="E3285" s="4"/>
      <c r="F3285" s="72"/>
      <c r="G3285" s="72"/>
      <c r="H3285" s="73"/>
      <c r="I3285" s="73"/>
      <c r="J3285" s="73"/>
      <c r="K3285" s="3"/>
      <c r="L3285" s="76"/>
    </row>
    <row r="3286" spans="5:12">
      <c r="E3286" s="4"/>
      <c r="F3286" s="72"/>
      <c r="G3286" s="72"/>
      <c r="H3286" s="73"/>
      <c r="I3286" s="73"/>
      <c r="J3286" s="73"/>
      <c r="K3286" s="3"/>
      <c r="L3286" s="76"/>
    </row>
    <row r="3287" spans="5:12">
      <c r="E3287" s="4"/>
      <c r="F3287" s="72"/>
      <c r="G3287" s="72"/>
      <c r="H3287" s="73"/>
      <c r="I3287" s="73"/>
      <c r="J3287" s="73"/>
      <c r="K3287" s="3"/>
      <c r="L3287" s="76"/>
    </row>
    <row r="3288" spans="5:12">
      <c r="E3288" s="4"/>
      <c r="F3288" s="72"/>
      <c r="G3288" s="72"/>
      <c r="H3288" s="73"/>
      <c r="I3288" s="73"/>
      <c r="J3288" s="73"/>
      <c r="K3288" s="3"/>
      <c r="L3288" s="76"/>
    </row>
    <row r="3289" spans="5:12">
      <c r="E3289" s="4"/>
      <c r="F3289" s="72"/>
      <c r="G3289" s="72"/>
      <c r="H3289" s="73"/>
      <c r="I3289" s="73"/>
      <c r="J3289" s="73"/>
      <c r="K3289" s="3"/>
      <c r="L3289" s="76"/>
    </row>
    <row r="3290" spans="5:12">
      <c r="E3290" s="4"/>
      <c r="F3290" s="72"/>
      <c r="G3290" s="72"/>
      <c r="H3290" s="73"/>
      <c r="I3290" s="73"/>
      <c r="J3290" s="73"/>
      <c r="K3290" s="3"/>
      <c r="L3290" s="76"/>
    </row>
    <row r="3291" spans="5:12">
      <c r="E3291" s="4"/>
      <c r="F3291" s="72"/>
      <c r="G3291" s="72"/>
      <c r="H3291" s="73"/>
      <c r="I3291" s="73"/>
      <c r="J3291" s="73"/>
      <c r="K3291" s="3"/>
      <c r="L3291" s="76"/>
    </row>
    <row r="3292" spans="5:12">
      <c r="E3292" s="4"/>
      <c r="F3292" s="72"/>
      <c r="G3292" s="72"/>
      <c r="H3292" s="73"/>
      <c r="I3292" s="73"/>
      <c r="J3292" s="73"/>
      <c r="K3292" s="3"/>
      <c r="L3292" s="76"/>
    </row>
    <row r="3293" spans="5:12">
      <c r="E3293" s="4"/>
      <c r="F3293" s="72"/>
      <c r="G3293" s="72"/>
      <c r="H3293" s="73"/>
      <c r="I3293" s="73"/>
      <c r="J3293" s="73"/>
      <c r="K3293" s="3"/>
      <c r="L3293" s="76"/>
    </row>
    <row r="3294" spans="5:12">
      <c r="E3294" s="4"/>
      <c r="F3294" s="72"/>
      <c r="G3294" s="72"/>
      <c r="H3294" s="73"/>
      <c r="I3294" s="73"/>
      <c r="J3294" s="73"/>
      <c r="K3294" s="3"/>
      <c r="L3294" s="76"/>
    </row>
    <row r="3295" spans="5:12">
      <c r="E3295" s="4"/>
      <c r="F3295" s="72"/>
      <c r="G3295" s="72"/>
      <c r="H3295" s="73"/>
      <c r="I3295" s="73"/>
      <c r="J3295" s="73"/>
      <c r="K3295" s="3"/>
      <c r="L3295" s="76"/>
    </row>
    <row r="3296" spans="5:12">
      <c r="E3296" s="4"/>
      <c r="F3296" s="72"/>
      <c r="G3296" s="72"/>
      <c r="H3296" s="73"/>
      <c r="I3296" s="73"/>
      <c r="J3296" s="73"/>
      <c r="K3296" s="3"/>
      <c r="L3296" s="76"/>
    </row>
    <row r="3297" spans="5:12">
      <c r="E3297" s="4"/>
      <c r="F3297" s="72"/>
      <c r="G3297" s="72"/>
      <c r="H3297" s="73"/>
      <c r="I3297" s="73"/>
      <c r="J3297" s="73"/>
      <c r="K3297" s="3"/>
      <c r="L3297" s="76"/>
    </row>
    <row r="3298" spans="5:12">
      <c r="E3298" s="4"/>
      <c r="F3298" s="72"/>
      <c r="G3298" s="72"/>
      <c r="H3298" s="73"/>
      <c r="I3298" s="73"/>
      <c r="J3298" s="73"/>
      <c r="K3298" s="3"/>
      <c r="L3298" s="76"/>
    </row>
    <row r="3299" spans="5:12">
      <c r="E3299" s="4"/>
      <c r="F3299" s="72"/>
      <c r="G3299" s="72"/>
      <c r="H3299" s="73"/>
      <c r="I3299" s="73"/>
      <c r="J3299" s="73"/>
      <c r="K3299" s="3"/>
      <c r="L3299" s="76"/>
    </row>
    <row r="3300" spans="5:12">
      <c r="E3300" s="4"/>
      <c r="F3300" s="72"/>
      <c r="G3300" s="72"/>
      <c r="H3300" s="73"/>
      <c r="I3300" s="73"/>
      <c r="J3300" s="73"/>
      <c r="K3300" s="3"/>
      <c r="L3300" s="76"/>
    </row>
    <row r="3301" spans="5:12">
      <c r="E3301" s="4"/>
      <c r="F3301" s="72"/>
      <c r="G3301" s="72"/>
      <c r="H3301" s="73"/>
      <c r="I3301" s="73"/>
      <c r="J3301" s="73"/>
      <c r="K3301" s="3"/>
      <c r="L3301" s="76"/>
    </row>
    <row r="3302" spans="5:12">
      <c r="E3302" s="4"/>
      <c r="F3302" s="72"/>
      <c r="G3302" s="72"/>
      <c r="H3302" s="73"/>
      <c r="I3302" s="73"/>
      <c r="J3302" s="73"/>
      <c r="K3302" s="3"/>
      <c r="L3302" s="76"/>
    </row>
    <row r="3303" spans="5:12">
      <c r="E3303" s="4"/>
      <c r="F3303" s="72"/>
      <c r="G3303" s="72"/>
      <c r="H3303" s="73"/>
      <c r="I3303" s="73"/>
      <c r="J3303" s="73"/>
      <c r="K3303" s="3"/>
      <c r="L3303" s="76"/>
    </row>
    <row r="3304" spans="5:12">
      <c r="E3304" s="4"/>
      <c r="F3304" s="72"/>
      <c r="G3304" s="72"/>
      <c r="H3304" s="73"/>
      <c r="I3304" s="73"/>
      <c r="J3304" s="73"/>
      <c r="K3304" s="3"/>
      <c r="L3304" s="76"/>
    </row>
    <row r="3305" spans="5:12">
      <c r="E3305" s="4"/>
      <c r="F3305" s="72"/>
      <c r="G3305" s="72"/>
      <c r="H3305" s="73"/>
      <c r="I3305" s="73"/>
      <c r="J3305" s="73"/>
      <c r="K3305" s="3"/>
      <c r="L3305" s="76"/>
    </row>
    <row r="3306" spans="5:12">
      <c r="E3306" s="4"/>
      <c r="F3306" s="72"/>
      <c r="G3306" s="72"/>
      <c r="H3306" s="73"/>
      <c r="I3306" s="73"/>
      <c r="J3306" s="73"/>
      <c r="K3306" s="3"/>
      <c r="L3306" s="76"/>
    </row>
    <row r="3307" spans="5:12">
      <c r="E3307" s="4"/>
      <c r="F3307" s="72"/>
      <c r="G3307" s="72"/>
      <c r="H3307" s="73"/>
      <c r="I3307" s="73"/>
      <c r="J3307" s="73"/>
      <c r="K3307" s="3"/>
      <c r="L3307" s="76"/>
    </row>
    <row r="3308" spans="5:12">
      <c r="E3308" s="4"/>
      <c r="F3308" s="72"/>
      <c r="G3308" s="72"/>
      <c r="H3308" s="73"/>
      <c r="I3308" s="73"/>
      <c r="J3308" s="73"/>
      <c r="K3308" s="3"/>
      <c r="L3308" s="76"/>
    </row>
    <row r="3309" spans="5:12">
      <c r="E3309" s="4"/>
      <c r="F3309" s="72"/>
      <c r="G3309" s="72"/>
      <c r="H3309" s="73"/>
      <c r="I3309" s="73"/>
      <c r="J3309" s="73"/>
      <c r="K3309" s="3"/>
      <c r="L3309" s="76"/>
    </row>
    <row r="3310" spans="5:12">
      <c r="E3310" s="4"/>
      <c r="F3310" s="72"/>
      <c r="G3310" s="72"/>
      <c r="H3310" s="73"/>
      <c r="I3310" s="73"/>
      <c r="J3310" s="73"/>
      <c r="K3310" s="3"/>
      <c r="L3310" s="76"/>
    </row>
    <row r="3311" spans="5:12">
      <c r="E3311" s="4"/>
      <c r="F3311" s="72"/>
      <c r="G3311" s="72"/>
      <c r="H3311" s="73"/>
      <c r="I3311" s="73"/>
      <c r="J3311" s="73"/>
      <c r="K3311" s="3"/>
      <c r="L3311" s="76"/>
    </row>
    <row r="3312" spans="5:12">
      <c r="E3312" s="4"/>
      <c r="F3312" s="72"/>
      <c r="G3312" s="72"/>
      <c r="H3312" s="73"/>
      <c r="I3312" s="73"/>
      <c r="J3312" s="73"/>
      <c r="K3312" s="3"/>
      <c r="L3312" s="76"/>
    </row>
    <row r="3313" spans="5:12">
      <c r="E3313" s="4"/>
      <c r="F3313" s="72"/>
      <c r="G3313" s="72"/>
      <c r="H3313" s="73"/>
      <c r="I3313" s="73"/>
      <c r="J3313" s="73"/>
      <c r="K3313" s="3"/>
      <c r="L3313" s="76"/>
    </row>
    <row r="3314" spans="5:12">
      <c r="E3314" s="4"/>
      <c r="F3314" s="72"/>
      <c r="G3314" s="72"/>
      <c r="H3314" s="73"/>
      <c r="I3314" s="73"/>
      <c r="J3314" s="73"/>
      <c r="K3314" s="3"/>
      <c r="L3314" s="76"/>
    </row>
    <row r="3315" spans="5:12">
      <c r="E3315" s="4"/>
      <c r="F3315" s="72"/>
      <c r="G3315" s="72"/>
      <c r="H3315" s="73"/>
      <c r="I3315" s="73"/>
      <c r="J3315" s="73"/>
      <c r="K3315" s="3"/>
      <c r="L3315" s="76"/>
    </row>
    <row r="3316" spans="5:12">
      <c r="E3316" s="4"/>
      <c r="F3316" s="72"/>
      <c r="G3316" s="72"/>
      <c r="H3316" s="73"/>
      <c r="I3316" s="73"/>
      <c r="J3316" s="73"/>
      <c r="K3316" s="3"/>
      <c r="L3316" s="76"/>
    </row>
    <row r="3317" spans="5:12">
      <c r="E3317" s="4"/>
      <c r="F3317" s="72"/>
      <c r="G3317" s="72"/>
      <c r="H3317" s="73"/>
      <c r="I3317" s="73"/>
      <c r="J3317" s="73"/>
      <c r="K3317" s="3"/>
      <c r="L3317" s="76"/>
    </row>
    <row r="3318" spans="5:12">
      <c r="E3318" s="4"/>
      <c r="F3318" s="72"/>
      <c r="G3318" s="72"/>
      <c r="H3318" s="73"/>
      <c r="I3318" s="73"/>
      <c r="J3318" s="73"/>
      <c r="K3318" s="3"/>
      <c r="L3318" s="76"/>
    </row>
    <row r="3319" spans="5:12">
      <c r="E3319" s="4"/>
      <c r="F3319" s="72"/>
      <c r="G3319" s="72"/>
      <c r="H3319" s="73"/>
      <c r="I3319" s="73"/>
      <c r="J3319" s="73"/>
      <c r="K3319" s="3"/>
      <c r="L3319" s="76"/>
    </row>
    <row r="3320" spans="5:12">
      <c r="E3320" s="4"/>
      <c r="F3320" s="72"/>
      <c r="G3320" s="72"/>
      <c r="H3320" s="73"/>
      <c r="I3320" s="73"/>
      <c r="J3320" s="73"/>
      <c r="K3320" s="3"/>
      <c r="L3320" s="76"/>
    </row>
    <row r="3321" spans="5:12">
      <c r="E3321" s="4"/>
      <c r="F3321" s="72"/>
      <c r="G3321" s="72"/>
      <c r="H3321" s="73"/>
      <c r="I3321" s="73"/>
      <c r="J3321" s="73"/>
      <c r="K3321" s="3"/>
      <c r="L3321" s="76"/>
    </row>
    <row r="3322" spans="5:12">
      <c r="E3322" s="4"/>
      <c r="F3322" s="72"/>
      <c r="G3322" s="72"/>
      <c r="H3322" s="73"/>
      <c r="I3322" s="73"/>
      <c r="J3322" s="73"/>
      <c r="K3322" s="3"/>
      <c r="L3322" s="76"/>
    </row>
    <row r="3323" spans="5:12">
      <c r="E3323" s="4"/>
      <c r="F3323" s="72"/>
      <c r="G3323" s="72"/>
      <c r="H3323" s="73"/>
      <c r="I3323" s="73"/>
      <c r="J3323" s="73"/>
      <c r="K3323" s="3"/>
      <c r="L3323" s="76"/>
    </row>
    <row r="3324" spans="5:12">
      <c r="E3324" s="4"/>
      <c r="F3324" s="72"/>
      <c r="G3324" s="72"/>
      <c r="H3324" s="73"/>
      <c r="I3324" s="73"/>
      <c r="J3324" s="73"/>
      <c r="K3324" s="3"/>
      <c r="L3324" s="76"/>
    </row>
    <row r="3325" spans="5:12">
      <c r="E3325" s="4"/>
      <c r="F3325" s="72"/>
      <c r="G3325" s="72"/>
      <c r="H3325" s="73"/>
      <c r="I3325" s="73"/>
      <c r="J3325" s="73"/>
      <c r="K3325" s="3"/>
      <c r="L3325" s="76"/>
    </row>
    <row r="3326" spans="5:12">
      <c r="E3326" s="4"/>
      <c r="F3326" s="72"/>
      <c r="G3326" s="72"/>
      <c r="H3326" s="73"/>
      <c r="I3326" s="73"/>
      <c r="J3326" s="73"/>
      <c r="K3326" s="3"/>
      <c r="L3326" s="76"/>
    </row>
    <row r="3327" spans="5:12">
      <c r="E3327" s="4"/>
      <c r="F3327" s="72"/>
      <c r="G3327" s="72"/>
      <c r="H3327" s="73"/>
      <c r="I3327" s="73"/>
      <c r="J3327" s="73"/>
      <c r="K3327" s="3"/>
      <c r="L3327" s="76"/>
    </row>
    <row r="3328" spans="5:12">
      <c r="E3328" s="4"/>
      <c r="F3328" s="72"/>
      <c r="G3328" s="72"/>
      <c r="H3328" s="73"/>
      <c r="I3328" s="73"/>
      <c r="J3328" s="73"/>
      <c r="K3328" s="3"/>
      <c r="L3328" s="76"/>
    </row>
    <row r="3329" spans="5:12">
      <c r="E3329" s="4"/>
      <c r="F3329" s="72"/>
      <c r="G3329" s="72"/>
      <c r="H3329" s="73"/>
      <c r="I3329" s="73"/>
      <c r="J3329" s="73"/>
      <c r="K3329" s="3"/>
      <c r="L3329" s="76"/>
    </row>
    <row r="3330" spans="5:12">
      <c r="E3330" s="4"/>
      <c r="F3330" s="72"/>
      <c r="G3330" s="72"/>
      <c r="H3330" s="73"/>
      <c r="I3330" s="73"/>
      <c r="J3330" s="73"/>
      <c r="K3330" s="3"/>
      <c r="L3330" s="76"/>
    </row>
    <row r="3331" spans="5:12">
      <c r="E3331" s="4"/>
      <c r="F3331" s="72"/>
      <c r="G3331" s="72"/>
      <c r="H3331" s="73"/>
      <c r="I3331" s="73"/>
      <c r="J3331" s="73"/>
      <c r="K3331" s="3"/>
      <c r="L3331" s="76"/>
    </row>
    <row r="3332" spans="5:12">
      <c r="E3332" s="4"/>
      <c r="F3332" s="72"/>
      <c r="G3332" s="72"/>
      <c r="H3332" s="73"/>
      <c r="I3332" s="73"/>
      <c r="J3332" s="73"/>
      <c r="K3332" s="3"/>
      <c r="L3332" s="76"/>
    </row>
    <row r="3333" spans="5:12">
      <c r="E3333" s="4"/>
      <c r="F3333" s="72"/>
      <c r="G3333" s="72"/>
      <c r="H3333" s="73"/>
      <c r="I3333" s="73"/>
      <c r="J3333" s="73"/>
      <c r="K3333" s="3"/>
      <c r="L3333" s="76"/>
    </row>
    <row r="3334" spans="5:12">
      <c r="E3334" s="4"/>
      <c r="F3334" s="72"/>
      <c r="G3334" s="72"/>
      <c r="H3334" s="73"/>
      <c r="I3334" s="73"/>
      <c r="J3334" s="73"/>
      <c r="K3334" s="3"/>
      <c r="L3334" s="76"/>
    </row>
    <row r="3335" spans="5:12">
      <c r="E3335" s="4"/>
      <c r="F3335" s="72"/>
      <c r="G3335" s="72"/>
      <c r="H3335" s="73"/>
      <c r="I3335" s="73"/>
      <c r="J3335" s="73"/>
      <c r="K3335" s="3"/>
      <c r="L3335" s="76"/>
    </row>
    <row r="3336" spans="5:12">
      <c r="E3336" s="4"/>
      <c r="F3336" s="72"/>
      <c r="G3336" s="72"/>
      <c r="H3336" s="73"/>
      <c r="I3336" s="73"/>
      <c r="J3336" s="73"/>
      <c r="K3336" s="3"/>
      <c r="L3336" s="76"/>
    </row>
    <row r="3337" spans="5:12">
      <c r="E3337" s="4"/>
      <c r="F3337" s="72"/>
      <c r="G3337" s="72"/>
      <c r="H3337" s="73"/>
      <c r="I3337" s="73"/>
      <c r="J3337" s="73"/>
      <c r="K3337" s="3"/>
      <c r="L3337" s="76"/>
    </row>
    <row r="3338" spans="5:12">
      <c r="E3338" s="4"/>
      <c r="F3338" s="72"/>
      <c r="G3338" s="72"/>
      <c r="H3338" s="73"/>
      <c r="I3338" s="73"/>
      <c r="J3338" s="73"/>
      <c r="K3338" s="3"/>
      <c r="L3338" s="76"/>
    </row>
    <row r="3339" spans="5:12">
      <c r="E3339" s="4"/>
      <c r="F3339" s="72"/>
      <c r="G3339" s="72"/>
      <c r="H3339" s="73"/>
      <c r="I3339" s="73"/>
      <c r="J3339" s="73"/>
      <c r="K3339" s="3"/>
      <c r="L3339" s="76"/>
    </row>
    <row r="3340" spans="5:12">
      <c r="E3340" s="4"/>
      <c r="F3340" s="72"/>
      <c r="G3340" s="72"/>
      <c r="H3340" s="73"/>
      <c r="I3340" s="73"/>
      <c r="J3340" s="73"/>
      <c r="K3340" s="3"/>
      <c r="L3340" s="76"/>
    </row>
    <row r="3341" spans="5:12">
      <c r="E3341" s="4"/>
      <c r="F3341" s="72"/>
      <c r="G3341" s="72"/>
      <c r="H3341" s="73"/>
      <c r="I3341" s="73"/>
      <c r="J3341" s="73"/>
      <c r="K3341" s="3"/>
      <c r="L3341" s="76"/>
    </row>
    <row r="3342" spans="5:12">
      <c r="E3342" s="4"/>
      <c r="F3342" s="72"/>
      <c r="G3342" s="72"/>
      <c r="H3342" s="73"/>
      <c r="I3342" s="73"/>
      <c r="J3342" s="73"/>
      <c r="K3342" s="3"/>
      <c r="L3342" s="76"/>
    </row>
    <row r="3343" spans="5:12">
      <c r="E3343" s="4"/>
      <c r="F3343" s="72"/>
      <c r="G3343" s="72"/>
      <c r="H3343" s="73"/>
      <c r="I3343" s="73"/>
      <c r="J3343" s="73"/>
      <c r="K3343" s="3"/>
      <c r="L3343" s="76"/>
    </row>
    <row r="3344" spans="5:12">
      <c r="E3344" s="4"/>
      <c r="F3344" s="72"/>
      <c r="G3344" s="72"/>
      <c r="H3344" s="73"/>
      <c r="I3344" s="73"/>
      <c r="J3344" s="73"/>
      <c r="K3344" s="3"/>
      <c r="L3344" s="76"/>
    </row>
    <row r="3345" spans="5:12">
      <c r="E3345" s="4"/>
      <c r="F3345" s="72"/>
      <c r="G3345" s="72"/>
      <c r="H3345" s="73"/>
      <c r="I3345" s="73"/>
      <c r="J3345" s="73"/>
      <c r="K3345" s="3"/>
      <c r="L3345" s="76"/>
    </row>
    <row r="3346" spans="5:12">
      <c r="E3346" s="4"/>
      <c r="F3346" s="72"/>
      <c r="G3346" s="72"/>
      <c r="H3346" s="73"/>
      <c r="I3346" s="73"/>
      <c r="J3346" s="73"/>
      <c r="K3346" s="3"/>
      <c r="L3346" s="76"/>
    </row>
    <row r="3347" spans="5:12">
      <c r="E3347" s="4"/>
      <c r="F3347" s="72"/>
      <c r="G3347" s="72"/>
      <c r="H3347" s="73"/>
      <c r="I3347" s="73"/>
      <c r="J3347" s="73"/>
      <c r="K3347" s="3"/>
      <c r="L3347" s="76"/>
    </row>
    <row r="3348" spans="5:12">
      <c r="E3348" s="4"/>
      <c r="F3348" s="72"/>
      <c r="G3348" s="72"/>
      <c r="H3348" s="73"/>
      <c r="I3348" s="73"/>
      <c r="J3348" s="73"/>
      <c r="K3348" s="3"/>
      <c r="L3348" s="76"/>
    </row>
    <row r="3349" spans="5:12">
      <c r="E3349" s="4"/>
      <c r="F3349" s="72"/>
      <c r="G3349" s="72"/>
      <c r="H3349" s="73"/>
      <c r="I3349" s="73"/>
      <c r="J3349" s="73"/>
      <c r="K3349" s="3"/>
      <c r="L3349" s="76"/>
    </row>
    <row r="3350" spans="5:12">
      <c r="E3350" s="4"/>
      <c r="F3350" s="72"/>
      <c r="G3350" s="72"/>
      <c r="H3350" s="73"/>
      <c r="I3350" s="73"/>
      <c r="J3350" s="73"/>
      <c r="K3350" s="3"/>
      <c r="L3350" s="76"/>
    </row>
    <row r="3351" spans="5:12">
      <c r="E3351" s="4"/>
      <c r="F3351" s="72"/>
      <c r="G3351" s="72"/>
      <c r="H3351" s="73"/>
      <c r="I3351" s="73"/>
      <c r="J3351" s="73"/>
      <c r="K3351" s="3"/>
      <c r="L3351" s="76"/>
    </row>
    <row r="3352" spans="5:12">
      <c r="E3352" s="4"/>
      <c r="F3352" s="72"/>
      <c r="G3352" s="72"/>
      <c r="H3352" s="73"/>
      <c r="I3352" s="73"/>
      <c r="J3352" s="73"/>
      <c r="K3352" s="3"/>
      <c r="L3352" s="76"/>
    </row>
    <row r="3353" spans="5:12">
      <c r="E3353" s="4"/>
      <c r="F3353" s="72"/>
      <c r="G3353" s="72"/>
      <c r="H3353" s="73"/>
      <c r="I3353" s="73"/>
      <c r="J3353" s="73"/>
      <c r="K3353" s="3"/>
      <c r="L3353" s="76"/>
    </row>
    <row r="3354" spans="5:12">
      <c r="E3354" s="4"/>
      <c r="F3354" s="72"/>
      <c r="G3354" s="72"/>
      <c r="H3354" s="73"/>
      <c r="I3354" s="73"/>
      <c r="J3354" s="73"/>
      <c r="K3354" s="3"/>
      <c r="L3354" s="76"/>
    </row>
    <row r="3355" spans="5:12">
      <c r="E3355" s="4"/>
      <c r="F3355" s="72"/>
      <c r="G3355" s="72"/>
      <c r="H3355" s="73"/>
      <c r="I3355" s="73"/>
      <c r="J3355" s="73"/>
      <c r="K3355" s="3"/>
      <c r="L3355" s="76"/>
    </row>
    <row r="3356" spans="5:12">
      <c r="E3356" s="4"/>
      <c r="F3356" s="72"/>
      <c r="G3356" s="72"/>
      <c r="H3356" s="73"/>
      <c r="I3356" s="73"/>
      <c r="J3356" s="73"/>
      <c r="K3356" s="3"/>
      <c r="L3356" s="76"/>
    </row>
    <row r="3357" spans="5:12">
      <c r="E3357" s="4"/>
      <c r="F3357" s="72"/>
      <c r="G3357" s="72"/>
      <c r="H3357" s="73"/>
      <c r="I3357" s="73"/>
      <c r="J3357" s="73"/>
      <c r="K3357" s="3"/>
      <c r="L3357" s="76"/>
    </row>
    <row r="3358" spans="5:12">
      <c r="E3358" s="4"/>
      <c r="F3358" s="72"/>
      <c r="G3358" s="72"/>
      <c r="H3358" s="73"/>
      <c r="I3358" s="73"/>
      <c r="J3358" s="73"/>
      <c r="K3358" s="3"/>
      <c r="L3358" s="76"/>
    </row>
    <row r="3359" spans="5:12">
      <c r="E3359" s="4"/>
      <c r="F3359" s="72"/>
      <c r="G3359" s="72"/>
      <c r="H3359" s="73"/>
      <c r="I3359" s="73"/>
      <c r="J3359" s="73"/>
      <c r="K3359" s="3"/>
      <c r="L3359" s="76"/>
    </row>
    <row r="3360" spans="5:12">
      <c r="E3360" s="4"/>
      <c r="F3360" s="72"/>
      <c r="G3360" s="72"/>
      <c r="H3360" s="73"/>
      <c r="I3360" s="73"/>
      <c r="J3360" s="73"/>
      <c r="K3360" s="3"/>
      <c r="L3360" s="76"/>
    </row>
    <row r="3361" spans="5:12">
      <c r="E3361" s="4"/>
      <c r="F3361" s="72"/>
      <c r="G3361" s="72"/>
      <c r="H3361" s="73"/>
      <c r="I3361" s="73"/>
      <c r="J3361" s="73"/>
      <c r="K3361" s="3"/>
      <c r="L3361" s="76"/>
    </row>
    <row r="3362" spans="5:12">
      <c r="E3362" s="4"/>
      <c r="F3362" s="72"/>
      <c r="G3362" s="72"/>
      <c r="H3362" s="73"/>
      <c r="I3362" s="73"/>
      <c r="J3362" s="73"/>
      <c r="K3362" s="3"/>
      <c r="L3362" s="76"/>
    </row>
    <row r="3363" spans="5:12">
      <c r="E3363" s="4"/>
      <c r="F3363" s="72"/>
      <c r="G3363" s="72"/>
      <c r="H3363" s="73"/>
      <c r="I3363" s="73"/>
      <c r="J3363" s="73"/>
      <c r="K3363" s="3"/>
      <c r="L3363" s="76"/>
    </row>
    <row r="3364" spans="5:12">
      <c r="E3364" s="4"/>
      <c r="F3364" s="72"/>
      <c r="G3364" s="72"/>
      <c r="H3364" s="73"/>
      <c r="I3364" s="73"/>
      <c r="J3364" s="73"/>
      <c r="K3364" s="3"/>
      <c r="L3364" s="76"/>
    </row>
    <row r="3365" spans="5:12">
      <c r="E3365" s="4"/>
      <c r="F3365" s="72"/>
      <c r="G3365" s="72"/>
      <c r="H3365" s="73"/>
      <c r="I3365" s="73"/>
      <c r="J3365" s="73"/>
      <c r="K3365" s="3"/>
      <c r="L3365" s="76"/>
    </row>
    <row r="3366" spans="5:12">
      <c r="E3366" s="4"/>
      <c r="F3366" s="72"/>
      <c r="G3366" s="72"/>
      <c r="H3366" s="73"/>
      <c r="I3366" s="73"/>
      <c r="J3366" s="73"/>
      <c r="K3366" s="3"/>
      <c r="L3366" s="76"/>
    </row>
    <row r="3367" spans="5:12">
      <c r="E3367" s="4"/>
      <c r="F3367" s="72"/>
      <c r="G3367" s="72"/>
      <c r="H3367" s="73"/>
      <c r="I3367" s="73"/>
      <c r="J3367" s="73"/>
      <c r="K3367" s="3"/>
      <c r="L3367" s="76"/>
    </row>
    <row r="3368" spans="5:12">
      <c r="E3368" s="4"/>
      <c r="F3368" s="72"/>
      <c r="G3368" s="72"/>
      <c r="H3368" s="73"/>
      <c r="I3368" s="73"/>
      <c r="J3368" s="73"/>
      <c r="K3368" s="3"/>
      <c r="L3368" s="76"/>
    </row>
    <row r="3369" spans="5:12">
      <c r="E3369" s="4"/>
      <c r="F3369" s="72"/>
      <c r="G3369" s="72"/>
      <c r="H3369" s="73"/>
      <c r="I3369" s="73"/>
      <c r="J3369" s="73"/>
      <c r="K3369" s="3"/>
      <c r="L3369" s="76"/>
    </row>
    <row r="3370" spans="5:12">
      <c r="E3370" s="4"/>
      <c r="F3370" s="72"/>
      <c r="G3370" s="72"/>
      <c r="H3370" s="73"/>
      <c r="I3370" s="73"/>
      <c r="J3370" s="73"/>
      <c r="K3370" s="3"/>
      <c r="L3370" s="76"/>
    </row>
    <row r="3371" spans="5:12">
      <c r="E3371" s="4"/>
      <c r="F3371" s="72"/>
      <c r="G3371" s="72"/>
      <c r="H3371" s="73"/>
      <c r="I3371" s="73"/>
      <c r="J3371" s="73"/>
      <c r="K3371" s="3"/>
      <c r="L3371" s="76"/>
    </row>
    <row r="3372" spans="5:12">
      <c r="E3372" s="4"/>
      <c r="F3372" s="72"/>
      <c r="G3372" s="72"/>
      <c r="H3372" s="73"/>
      <c r="I3372" s="73"/>
      <c r="J3372" s="73"/>
      <c r="K3372" s="3"/>
      <c r="L3372" s="76"/>
    </row>
    <row r="3373" spans="5:12">
      <c r="E3373" s="4"/>
      <c r="F3373" s="72"/>
      <c r="G3373" s="72"/>
      <c r="H3373" s="73"/>
      <c r="I3373" s="73"/>
      <c r="J3373" s="73"/>
      <c r="K3373" s="3"/>
      <c r="L3373" s="76"/>
    </row>
    <row r="3374" spans="5:12">
      <c r="E3374" s="4"/>
      <c r="F3374" s="72"/>
      <c r="G3374" s="72"/>
      <c r="H3374" s="73"/>
      <c r="I3374" s="73"/>
      <c r="J3374" s="73"/>
      <c r="K3374" s="3"/>
      <c r="L3374" s="76"/>
    </row>
    <row r="3375" spans="5:12">
      <c r="E3375" s="4"/>
      <c r="F3375" s="72"/>
      <c r="G3375" s="72"/>
      <c r="H3375" s="73"/>
      <c r="I3375" s="73"/>
      <c r="J3375" s="73"/>
      <c r="K3375" s="3"/>
      <c r="L3375" s="76"/>
    </row>
    <row r="3376" spans="5:12">
      <c r="E3376" s="4"/>
      <c r="F3376" s="72"/>
      <c r="G3376" s="72"/>
      <c r="H3376" s="73"/>
      <c r="I3376" s="73"/>
      <c r="J3376" s="73"/>
      <c r="K3376" s="3"/>
      <c r="L3376" s="76"/>
    </row>
    <row r="3377" spans="5:12">
      <c r="E3377" s="4"/>
      <c r="F3377" s="72"/>
      <c r="G3377" s="72"/>
      <c r="H3377" s="73"/>
      <c r="I3377" s="73"/>
      <c r="J3377" s="73"/>
      <c r="K3377" s="3"/>
      <c r="L3377" s="76"/>
    </row>
    <row r="3378" spans="5:12">
      <c r="E3378" s="4"/>
      <c r="F3378" s="72"/>
      <c r="G3378" s="72"/>
      <c r="H3378" s="73"/>
      <c r="I3378" s="73"/>
      <c r="J3378" s="73"/>
      <c r="K3378" s="3"/>
      <c r="L3378" s="76"/>
    </row>
    <row r="3379" spans="5:12">
      <c r="E3379" s="4"/>
      <c r="F3379" s="72"/>
      <c r="G3379" s="72"/>
      <c r="H3379" s="73"/>
      <c r="I3379" s="73"/>
      <c r="J3379" s="73"/>
      <c r="K3379" s="3"/>
      <c r="L3379" s="76"/>
    </row>
    <row r="3380" spans="5:12">
      <c r="E3380" s="4"/>
      <c r="F3380" s="72"/>
      <c r="G3380" s="72"/>
      <c r="H3380" s="73"/>
      <c r="I3380" s="73"/>
      <c r="J3380" s="73"/>
      <c r="K3380" s="3"/>
      <c r="L3380" s="76"/>
    </row>
    <row r="3381" spans="5:12">
      <c r="E3381" s="4"/>
      <c r="F3381" s="72"/>
      <c r="G3381" s="72"/>
      <c r="H3381" s="73"/>
      <c r="I3381" s="73"/>
      <c r="J3381" s="73"/>
      <c r="K3381" s="3"/>
      <c r="L3381" s="76"/>
    </row>
    <row r="3382" spans="5:12">
      <c r="E3382" s="4"/>
      <c r="F3382" s="72"/>
      <c r="G3382" s="72"/>
      <c r="H3382" s="73"/>
      <c r="I3382" s="73"/>
      <c r="J3382" s="73"/>
      <c r="K3382" s="3"/>
      <c r="L3382" s="76"/>
    </row>
    <row r="3383" spans="5:12">
      <c r="E3383" s="4"/>
      <c r="F3383" s="72"/>
      <c r="G3383" s="72"/>
      <c r="H3383" s="73"/>
      <c r="I3383" s="73"/>
      <c r="J3383" s="73"/>
      <c r="K3383" s="3"/>
      <c r="L3383" s="76"/>
    </row>
    <row r="3384" spans="5:12">
      <c r="E3384" s="4"/>
      <c r="F3384" s="72"/>
      <c r="G3384" s="72"/>
      <c r="H3384" s="73"/>
      <c r="I3384" s="73"/>
      <c r="J3384" s="73"/>
      <c r="K3384" s="3"/>
      <c r="L3384" s="76"/>
    </row>
    <row r="3385" spans="5:12">
      <c r="E3385" s="4"/>
      <c r="F3385" s="72"/>
      <c r="G3385" s="72"/>
      <c r="H3385" s="73"/>
      <c r="I3385" s="73"/>
      <c r="J3385" s="73"/>
      <c r="K3385" s="3"/>
      <c r="L3385" s="76"/>
    </row>
    <row r="3386" spans="5:12">
      <c r="E3386" s="4"/>
      <c r="F3386" s="72"/>
      <c r="G3386" s="72"/>
      <c r="H3386" s="73"/>
      <c r="I3386" s="73"/>
      <c r="J3386" s="73"/>
      <c r="K3386" s="3"/>
      <c r="L3386" s="76"/>
    </row>
    <row r="3387" spans="5:12">
      <c r="E3387" s="4"/>
      <c r="F3387" s="72"/>
      <c r="G3387" s="72"/>
      <c r="H3387" s="73"/>
      <c r="I3387" s="73"/>
      <c r="J3387" s="73"/>
      <c r="K3387" s="3"/>
      <c r="L3387" s="76"/>
    </row>
    <row r="3388" spans="5:12">
      <c r="E3388" s="4"/>
      <c r="F3388" s="72"/>
      <c r="G3388" s="72"/>
      <c r="H3388" s="73"/>
      <c r="I3388" s="73"/>
      <c r="J3388" s="73"/>
      <c r="K3388" s="3"/>
      <c r="L3388" s="76"/>
    </row>
    <row r="3389" spans="5:12">
      <c r="E3389" s="4"/>
      <c r="F3389" s="72"/>
      <c r="G3389" s="72"/>
      <c r="H3389" s="73"/>
      <c r="I3389" s="73"/>
      <c r="J3389" s="73"/>
      <c r="K3389" s="3"/>
      <c r="L3389" s="76"/>
    </row>
    <row r="3390" spans="5:12">
      <c r="E3390" s="4"/>
      <c r="F3390" s="72"/>
      <c r="G3390" s="72"/>
      <c r="H3390" s="73"/>
      <c r="I3390" s="73"/>
      <c r="J3390" s="73"/>
      <c r="K3390" s="3"/>
      <c r="L3390" s="76"/>
    </row>
    <row r="3391" spans="5:12">
      <c r="E3391" s="4"/>
      <c r="F3391" s="72"/>
      <c r="G3391" s="72"/>
      <c r="H3391" s="73"/>
      <c r="I3391" s="73"/>
      <c r="J3391" s="73"/>
      <c r="K3391" s="3"/>
      <c r="L3391" s="76"/>
    </row>
    <row r="3392" spans="5:12">
      <c r="E3392" s="4"/>
      <c r="F3392" s="72"/>
      <c r="G3392" s="72"/>
      <c r="H3392" s="73"/>
      <c r="I3392" s="73"/>
      <c r="J3392" s="73"/>
      <c r="K3392" s="3"/>
      <c r="L3392" s="76"/>
    </row>
    <row r="3393" spans="5:12">
      <c r="E3393" s="4"/>
      <c r="F3393" s="72"/>
      <c r="G3393" s="72"/>
      <c r="H3393" s="73"/>
      <c r="I3393" s="73"/>
      <c r="J3393" s="73"/>
      <c r="K3393" s="3"/>
      <c r="L3393" s="76"/>
    </row>
    <row r="3394" spans="5:12">
      <c r="E3394" s="4"/>
      <c r="F3394" s="72"/>
      <c r="G3394" s="72"/>
      <c r="H3394" s="73"/>
      <c r="I3394" s="73"/>
      <c r="J3394" s="73"/>
      <c r="K3394" s="3"/>
      <c r="L3394" s="76"/>
    </row>
    <row r="3395" spans="5:12">
      <c r="E3395" s="4"/>
      <c r="F3395" s="72"/>
      <c r="G3395" s="72"/>
      <c r="H3395" s="73"/>
      <c r="I3395" s="73"/>
      <c r="J3395" s="73"/>
      <c r="K3395" s="3"/>
      <c r="L3395" s="76"/>
    </row>
    <row r="3396" spans="5:12">
      <c r="E3396" s="4"/>
      <c r="F3396" s="72"/>
      <c r="G3396" s="72"/>
      <c r="H3396" s="73"/>
      <c r="I3396" s="73"/>
      <c r="J3396" s="73"/>
      <c r="K3396" s="3"/>
      <c r="L3396" s="76"/>
    </row>
    <row r="3397" spans="5:12">
      <c r="E3397" s="4"/>
      <c r="F3397" s="72"/>
      <c r="G3397" s="72"/>
      <c r="H3397" s="73"/>
      <c r="I3397" s="73"/>
      <c r="J3397" s="73"/>
      <c r="K3397" s="3"/>
      <c r="L3397" s="76"/>
    </row>
    <row r="3398" spans="5:12">
      <c r="E3398" s="4"/>
      <c r="F3398" s="72"/>
      <c r="G3398" s="72"/>
      <c r="H3398" s="73"/>
      <c r="I3398" s="73"/>
      <c r="J3398" s="73"/>
      <c r="K3398" s="3"/>
      <c r="L3398" s="76"/>
    </row>
    <row r="3399" spans="5:12">
      <c r="E3399" s="4"/>
      <c r="F3399" s="72"/>
      <c r="G3399" s="72"/>
      <c r="H3399" s="73"/>
      <c r="I3399" s="73"/>
      <c r="J3399" s="73"/>
      <c r="K3399" s="3"/>
      <c r="L3399" s="76"/>
    </row>
    <row r="3400" spans="5:12">
      <c r="E3400" s="4"/>
      <c r="F3400" s="72"/>
      <c r="G3400" s="72"/>
      <c r="H3400" s="73"/>
      <c r="I3400" s="73"/>
      <c r="J3400" s="73"/>
      <c r="K3400" s="3"/>
      <c r="L3400" s="76"/>
    </row>
    <row r="3401" spans="5:12">
      <c r="E3401" s="4"/>
      <c r="F3401" s="72"/>
      <c r="G3401" s="72"/>
      <c r="H3401" s="73"/>
      <c r="I3401" s="73"/>
      <c r="J3401" s="73"/>
      <c r="K3401" s="3"/>
      <c r="L3401" s="76"/>
    </row>
    <row r="3402" spans="5:12">
      <c r="E3402" s="4"/>
      <c r="F3402" s="72"/>
      <c r="G3402" s="72"/>
      <c r="H3402" s="73"/>
      <c r="I3402" s="73"/>
      <c r="J3402" s="73"/>
      <c r="K3402" s="3"/>
      <c r="L3402" s="76"/>
    </row>
    <row r="3403" spans="5:12">
      <c r="E3403" s="4"/>
      <c r="F3403" s="72"/>
      <c r="G3403" s="72"/>
      <c r="H3403" s="73"/>
      <c r="I3403" s="73"/>
      <c r="J3403" s="73"/>
      <c r="K3403" s="3"/>
      <c r="L3403" s="76"/>
    </row>
    <row r="3404" spans="5:12">
      <c r="E3404" s="4"/>
      <c r="F3404" s="72"/>
      <c r="G3404" s="72"/>
      <c r="H3404" s="73"/>
      <c r="I3404" s="73"/>
      <c r="J3404" s="73"/>
      <c r="K3404" s="3"/>
      <c r="L3404" s="76"/>
    </row>
    <row r="3405" spans="5:12">
      <c r="E3405" s="4"/>
      <c r="F3405" s="72"/>
      <c r="G3405" s="72"/>
      <c r="H3405" s="73"/>
      <c r="I3405" s="73"/>
      <c r="J3405" s="73"/>
      <c r="K3405" s="3"/>
      <c r="L3405" s="76"/>
    </row>
    <row r="3406" spans="5:12">
      <c r="E3406" s="4"/>
      <c r="F3406" s="72"/>
      <c r="G3406" s="72"/>
      <c r="H3406" s="73"/>
      <c r="I3406" s="73"/>
      <c r="J3406" s="73"/>
      <c r="K3406" s="3"/>
      <c r="L3406" s="76"/>
    </row>
    <row r="3407" spans="5:12">
      <c r="E3407" s="4"/>
      <c r="F3407" s="72"/>
      <c r="G3407" s="72"/>
      <c r="H3407" s="73"/>
      <c r="I3407" s="73"/>
      <c r="J3407" s="73"/>
      <c r="K3407" s="3"/>
      <c r="L3407" s="76"/>
    </row>
    <row r="3408" spans="5:12">
      <c r="E3408" s="4"/>
      <c r="F3408" s="72"/>
      <c r="G3408" s="72"/>
      <c r="H3408" s="73"/>
      <c r="I3408" s="73"/>
      <c r="J3408" s="73"/>
      <c r="K3408" s="3"/>
      <c r="L3408" s="76"/>
    </row>
    <row r="3409" spans="5:12">
      <c r="E3409" s="4"/>
      <c r="F3409" s="72"/>
      <c r="G3409" s="72"/>
      <c r="H3409" s="73"/>
      <c r="I3409" s="73"/>
      <c r="J3409" s="73"/>
      <c r="K3409" s="3"/>
      <c r="L3409" s="76"/>
    </row>
    <row r="3410" spans="5:12">
      <c r="E3410" s="4"/>
      <c r="F3410" s="72"/>
      <c r="G3410" s="72"/>
      <c r="H3410" s="73"/>
      <c r="I3410" s="73"/>
      <c r="J3410" s="73"/>
      <c r="K3410" s="3"/>
      <c r="L3410" s="76"/>
    </row>
    <row r="3411" spans="5:12">
      <c r="E3411" s="4"/>
      <c r="F3411" s="72"/>
      <c r="G3411" s="72"/>
      <c r="H3411" s="73"/>
      <c r="I3411" s="73"/>
      <c r="J3411" s="73"/>
      <c r="K3411" s="3"/>
      <c r="L3411" s="76"/>
    </row>
    <row r="3412" spans="5:12">
      <c r="E3412" s="4"/>
      <c r="F3412" s="72"/>
      <c r="G3412" s="72"/>
      <c r="H3412" s="73"/>
      <c r="I3412" s="73"/>
      <c r="J3412" s="73"/>
      <c r="K3412" s="3"/>
      <c r="L3412" s="76"/>
    </row>
    <row r="3413" spans="5:12">
      <c r="E3413" s="4"/>
      <c r="F3413" s="72"/>
      <c r="G3413" s="72"/>
      <c r="H3413" s="73"/>
      <c r="I3413" s="73"/>
      <c r="J3413" s="73"/>
      <c r="K3413" s="3"/>
      <c r="L3413" s="76"/>
    </row>
    <row r="3414" spans="5:12">
      <c r="E3414" s="4"/>
      <c r="F3414" s="72"/>
      <c r="G3414" s="72"/>
      <c r="H3414" s="73"/>
      <c r="I3414" s="73"/>
      <c r="J3414" s="73"/>
      <c r="K3414" s="3"/>
      <c r="L3414" s="76"/>
    </row>
    <row r="3415" spans="5:12">
      <c r="E3415" s="4"/>
      <c r="F3415" s="72"/>
      <c r="G3415" s="72"/>
      <c r="H3415" s="73"/>
      <c r="I3415" s="73"/>
      <c r="J3415" s="73"/>
      <c r="K3415" s="3"/>
      <c r="L3415" s="76"/>
    </row>
    <row r="3416" spans="5:12">
      <c r="E3416" s="4"/>
      <c r="F3416" s="72"/>
      <c r="G3416" s="72"/>
      <c r="H3416" s="73"/>
      <c r="I3416" s="73"/>
      <c r="J3416" s="73"/>
      <c r="K3416" s="3"/>
      <c r="L3416" s="76"/>
    </row>
    <row r="3417" spans="5:12">
      <c r="E3417" s="4"/>
      <c r="F3417" s="72"/>
      <c r="G3417" s="72"/>
      <c r="H3417" s="73"/>
      <c r="I3417" s="73"/>
      <c r="J3417" s="73"/>
      <c r="K3417" s="3"/>
      <c r="L3417" s="76"/>
    </row>
    <row r="3418" spans="5:12">
      <c r="E3418" s="4"/>
      <c r="F3418" s="72"/>
      <c r="G3418" s="72"/>
      <c r="H3418" s="73"/>
      <c r="I3418" s="73"/>
      <c r="J3418" s="73"/>
      <c r="K3418" s="3"/>
      <c r="L3418" s="76"/>
    </row>
    <row r="3419" spans="5:12">
      <c r="E3419" s="4"/>
      <c r="F3419" s="72"/>
      <c r="G3419" s="72"/>
      <c r="H3419" s="73"/>
      <c r="I3419" s="73"/>
      <c r="J3419" s="73"/>
      <c r="K3419" s="3"/>
      <c r="L3419" s="76"/>
    </row>
    <row r="3420" spans="5:12">
      <c r="E3420" s="4"/>
      <c r="F3420" s="72"/>
      <c r="G3420" s="72"/>
      <c r="H3420" s="73"/>
      <c r="I3420" s="73"/>
      <c r="J3420" s="73"/>
      <c r="K3420" s="3"/>
      <c r="L3420" s="76"/>
    </row>
    <row r="3421" spans="5:12">
      <c r="E3421" s="4"/>
      <c r="F3421" s="72"/>
      <c r="G3421" s="72"/>
      <c r="H3421" s="73"/>
      <c r="I3421" s="73"/>
      <c r="J3421" s="73"/>
      <c r="K3421" s="3"/>
      <c r="L3421" s="76"/>
    </row>
    <row r="3422" spans="5:12">
      <c r="E3422" s="4"/>
      <c r="F3422" s="72"/>
      <c r="G3422" s="72"/>
      <c r="H3422" s="73"/>
      <c r="I3422" s="73"/>
      <c r="J3422" s="73"/>
      <c r="K3422" s="3"/>
      <c r="L3422" s="76"/>
    </row>
    <row r="3423" spans="5:12">
      <c r="E3423" s="4"/>
      <c r="F3423" s="72"/>
      <c r="G3423" s="72"/>
      <c r="H3423" s="73"/>
      <c r="I3423" s="73"/>
      <c r="J3423" s="73"/>
      <c r="K3423" s="3"/>
      <c r="L3423" s="76"/>
    </row>
    <row r="3424" spans="5:12">
      <c r="E3424" s="4"/>
      <c r="F3424" s="72"/>
      <c r="G3424" s="72"/>
      <c r="H3424" s="73"/>
      <c r="I3424" s="73"/>
      <c r="J3424" s="73"/>
      <c r="K3424" s="3"/>
      <c r="L3424" s="76"/>
    </row>
    <row r="3425" spans="5:12">
      <c r="E3425" s="4"/>
      <c r="F3425" s="72"/>
      <c r="G3425" s="72"/>
      <c r="H3425" s="73"/>
      <c r="I3425" s="73"/>
      <c r="J3425" s="73"/>
      <c r="K3425" s="3"/>
      <c r="L3425" s="76"/>
    </row>
    <row r="3426" spans="5:12">
      <c r="E3426" s="4"/>
      <c r="F3426" s="72"/>
      <c r="G3426" s="72"/>
      <c r="H3426" s="73"/>
      <c r="I3426" s="73"/>
      <c r="J3426" s="73"/>
      <c r="K3426" s="3"/>
      <c r="L3426" s="76"/>
    </row>
    <row r="3427" spans="5:12">
      <c r="E3427" s="4"/>
      <c r="F3427" s="72"/>
      <c r="G3427" s="72"/>
      <c r="H3427" s="73"/>
      <c r="I3427" s="73"/>
      <c r="J3427" s="73"/>
      <c r="K3427" s="3"/>
      <c r="L3427" s="76"/>
    </row>
    <row r="3428" spans="5:12">
      <c r="E3428" s="4"/>
      <c r="F3428" s="72"/>
      <c r="G3428" s="72"/>
      <c r="H3428" s="73"/>
      <c r="I3428" s="73"/>
      <c r="J3428" s="73"/>
      <c r="K3428" s="3"/>
      <c r="L3428" s="76"/>
    </row>
    <row r="3429" spans="5:12">
      <c r="E3429" s="4"/>
      <c r="F3429" s="72"/>
      <c r="G3429" s="72"/>
      <c r="H3429" s="73"/>
      <c r="I3429" s="73"/>
      <c r="J3429" s="73"/>
      <c r="K3429" s="3"/>
      <c r="L3429" s="76"/>
    </row>
    <row r="3430" spans="5:12">
      <c r="E3430" s="4"/>
      <c r="F3430" s="72"/>
      <c r="G3430" s="72"/>
      <c r="H3430" s="73"/>
      <c r="I3430" s="73"/>
      <c r="J3430" s="73"/>
      <c r="K3430" s="3"/>
      <c r="L3430" s="76"/>
    </row>
    <row r="3431" spans="5:12">
      <c r="E3431" s="4"/>
      <c r="F3431" s="72"/>
      <c r="G3431" s="72"/>
      <c r="H3431" s="73"/>
      <c r="I3431" s="73"/>
      <c r="J3431" s="73"/>
      <c r="K3431" s="3"/>
      <c r="L3431" s="76"/>
    </row>
    <row r="3432" spans="5:12">
      <c r="E3432" s="4"/>
      <c r="F3432" s="72"/>
      <c r="G3432" s="72"/>
      <c r="H3432" s="73"/>
      <c r="I3432" s="73"/>
      <c r="J3432" s="73"/>
      <c r="K3432" s="3"/>
      <c r="L3432" s="76"/>
    </row>
    <row r="3433" spans="5:12">
      <c r="E3433" s="4"/>
      <c r="F3433" s="72"/>
      <c r="G3433" s="72"/>
      <c r="H3433" s="73"/>
      <c r="I3433" s="73"/>
      <c r="J3433" s="73"/>
      <c r="K3433" s="3"/>
      <c r="L3433" s="76"/>
    </row>
    <row r="3434" spans="5:12">
      <c r="E3434" s="4"/>
      <c r="F3434" s="72"/>
      <c r="G3434" s="72"/>
      <c r="H3434" s="73"/>
      <c r="I3434" s="73"/>
      <c r="J3434" s="73"/>
      <c r="K3434" s="3"/>
      <c r="L3434" s="76"/>
    </row>
    <row r="3435" spans="5:12">
      <c r="E3435" s="4"/>
      <c r="F3435" s="72"/>
      <c r="G3435" s="72"/>
      <c r="H3435" s="73"/>
      <c r="I3435" s="73"/>
      <c r="J3435" s="73"/>
      <c r="K3435" s="3"/>
      <c r="L3435" s="76"/>
    </row>
    <row r="3436" spans="5:12">
      <c r="E3436" s="4"/>
      <c r="F3436" s="72"/>
      <c r="G3436" s="72"/>
      <c r="H3436" s="73"/>
      <c r="I3436" s="73"/>
      <c r="J3436" s="73"/>
      <c r="K3436" s="3"/>
      <c r="L3436" s="76"/>
    </row>
    <row r="3437" spans="5:12">
      <c r="E3437" s="4"/>
      <c r="F3437" s="72"/>
      <c r="G3437" s="72"/>
      <c r="H3437" s="73"/>
      <c r="I3437" s="73"/>
      <c r="J3437" s="73"/>
      <c r="K3437" s="3"/>
      <c r="L3437" s="76"/>
    </row>
    <row r="3438" spans="5:12">
      <c r="E3438" s="4"/>
      <c r="F3438" s="72"/>
      <c r="G3438" s="72"/>
      <c r="H3438" s="73"/>
      <c r="I3438" s="73"/>
      <c r="J3438" s="73"/>
      <c r="K3438" s="3"/>
      <c r="L3438" s="76"/>
    </row>
    <row r="3439" spans="5:12">
      <c r="E3439" s="4"/>
      <c r="F3439" s="72"/>
      <c r="G3439" s="72"/>
      <c r="H3439" s="73"/>
      <c r="I3439" s="73"/>
      <c r="J3439" s="73"/>
      <c r="K3439" s="3"/>
      <c r="L3439" s="76"/>
    </row>
    <row r="3440" spans="5:12">
      <c r="E3440" s="4"/>
      <c r="F3440" s="72"/>
      <c r="G3440" s="72"/>
      <c r="H3440" s="73"/>
      <c r="I3440" s="73"/>
      <c r="J3440" s="73"/>
      <c r="K3440" s="3"/>
      <c r="L3440" s="76"/>
    </row>
    <row r="3441" spans="5:12">
      <c r="E3441" s="4"/>
      <c r="F3441" s="72"/>
      <c r="G3441" s="72"/>
      <c r="H3441" s="73"/>
      <c r="I3441" s="73"/>
      <c r="J3441" s="73"/>
      <c r="K3441" s="3"/>
      <c r="L3441" s="76"/>
    </row>
    <row r="3442" spans="5:12">
      <c r="E3442" s="4"/>
      <c r="F3442" s="72"/>
      <c r="G3442" s="72"/>
      <c r="H3442" s="73"/>
      <c r="I3442" s="73"/>
      <c r="J3442" s="73"/>
      <c r="K3442" s="3"/>
      <c r="L3442" s="76"/>
    </row>
    <row r="3443" spans="5:12">
      <c r="E3443" s="4"/>
      <c r="F3443" s="72"/>
      <c r="G3443" s="72"/>
      <c r="H3443" s="73"/>
      <c r="I3443" s="73"/>
      <c r="J3443" s="73"/>
      <c r="K3443" s="3"/>
      <c r="L3443" s="76"/>
    </row>
    <row r="3444" spans="5:12">
      <c r="E3444" s="4"/>
      <c r="F3444" s="72"/>
      <c r="G3444" s="72"/>
      <c r="H3444" s="73"/>
      <c r="I3444" s="73"/>
      <c r="J3444" s="73"/>
      <c r="K3444" s="3"/>
      <c r="L3444" s="76"/>
    </row>
    <row r="3445" spans="5:12">
      <c r="E3445" s="4"/>
      <c r="F3445" s="72"/>
      <c r="G3445" s="72"/>
      <c r="H3445" s="73"/>
      <c r="I3445" s="73"/>
      <c r="J3445" s="73"/>
      <c r="K3445" s="3"/>
      <c r="L3445" s="76"/>
    </row>
    <row r="3446" spans="5:12">
      <c r="E3446" s="4"/>
      <c r="F3446" s="72"/>
      <c r="G3446" s="72"/>
      <c r="H3446" s="73"/>
      <c r="I3446" s="73"/>
      <c r="J3446" s="73"/>
      <c r="K3446" s="3"/>
      <c r="L3446" s="76"/>
    </row>
    <row r="3447" spans="5:12">
      <c r="E3447" s="4"/>
      <c r="F3447" s="72"/>
      <c r="G3447" s="72"/>
      <c r="H3447" s="73"/>
      <c r="I3447" s="73"/>
      <c r="J3447" s="73"/>
      <c r="K3447" s="3"/>
      <c r="L3447" s="76"/>
    </row>
    <row r="3448" spans="5:12">
      <c r="E3448" s="4"/>
      <c r="F3448" s="72"/>
      <c r="G3448" s="72"/>
      <c r="H3448" s="73"/>
      <c r="I3448" s="73"/>
      <c r="J3448" s="73"/>
      <c r="K3448" s="3"/>
      <c r="L3448" s="76"/>
    </row>
    <row r="3449" spans="5:12">
      <c r="E3449" s="4"/>
      <c r="F3449" s="72"/>
      <c r="G3449" s="72"/>
      <c r="H3449" s="73"/>
      <c r="I3449" s="73"/>
      <c r="J3449" s="73"/>
      <c r="K3449" s="3"/>
      <c r="L3449" s="76"/>
    </row>
    <row r="3450" spans="5:12">
      <c r="E3450" s="4"/>
      <c r="F3450" s="72"/>
      <c r="G3450" s="72"/>
      <c r="H3450" s="73"/>
      <c r="I3450" s="73"/>
      <c r="J3450" s="73"/>
      <c r="K3450" s="3"/>
      <c r="L3450" s="76"/>
    </row>
    <row r="3451" spans="5:12">
      <c r="E3451" s="4"/>
      <c r="F3451" s="72"/>
      <c r="G3451" s="72"/>
      <c r="H3451" s="73"/>
      <c r="I3451" s="73"/>
      <c r="J3451" s="73"/>
      <c r="K3451" s="3"/>
      <c r="L3451" s="76"/>
    </row>
    <row r="3452" spans="5:12">
      <c r="E3452" s="4"/>
      <c r="F3452" s="72"/>
      <c r="G3452" s="72"/>
      <c r="H3452" s="73"/>
      <c r="I3452" s="73"/>
      <c r="J3452" s="73"/>
      <c r="K3452" s="3"/>
      <c r="L3452" s="76"/>
    </row>
    <row r="3453" spans="5:12">
      <c r="E3453" s="4"/>
      <c r="F3453" s="72"/>
      <c r="G3453" s="72"/>
      <c r="H3453" s="73"/>
      <c r="I3453" s="73"/>
      <c r="J3453" s="73"/>
      <c r="K3453" s="3"/>
      <c r="L3453" s="76"/>
    </row>
    <row r="3454" spans="5:12">
      <c r="E3454" s="4"/>
      <c r="F3454" s="72"/>
      <c r="G3454" s="72"/>
      <c r="H3454" s="73"/>
      <c r="I3454" s="73"/>
      <c r="J3454" s="73"/>
      <c r="K3454" s="3"/>
      <c r="L3454" s="76"/>
    </row>
    <row r="3455" spans="5:12">
      <c r="E3455" s="4"/>
      <c r="F3455" s="72"/>
      <c r="G3455" s="72"/>
      <c r="H3455" s="73"/>
      <c r="I3455" s="73"/>
      <c r="J3455" s="73"/>
      <c r="K3455" s="3"/>
      <c r="L3455" s="76"/>
    </row>
    <row r="3456" spans="5:12">
      <c r="E3456" s="4"/>
      <c r="F3456" s="72"/>
      <c r="G3456" s="72"/>
      <c r="H3456" s="73"/>
      <c r="I3456" s="73"/>
      <c r="J3456" s="73"/>
      <c r="K3456" s="3"/>
      <c r="L3456" s="76"/>
    </row>
    <row r="3457" spans="5:12">
      <c r="E3457" s="4"/>
      <c r="F3457" s="72"/>
      <c r="G3457" s="72"/>
      <c r="H3457" s="73"/>
      <c r="I3457" s="73"/>
      <c r="J3457" s="73"/>
      <c r="K3457" s="3"/>
      <c r="L3457" s="76"/>
    </row>
    <row r="3458" spans="5:12">
      <c r="E3458" s="4"/>
      <c r="F3458" s="72"/>
      <c r="G3458" s="72"/>
      <c r="H3458" s="73"/>
      <c r="I3458" s="73"/>
      <c r="J3458" s="73"/>
      <c r="K3458" s="3"/>
      <c r="L3458" s="76"/>
    </row>
    <row r="3459" spans="5:12">
      <c r="E3459" s="4"/>
      <c r="F3459" s="72"/>
      <c r="G3459" s="72"/>
      <c r="H3459" s="73"/>
      <c r="I3459" s="73"/>
      <c r="J3459" s="73"/>
      <c r="K3459" s="3"/>
      <c r="L3459" s="76"/>
    </row>
    <row r="3460" spans="5:12">
      <c r="E3460" s="4"/>
      <c r="F3460" s="72"/>
      <c r="G3460" s="72"/>
      <c r="H3460" s="73"/>
      <c r="I3460" s="73"/>
      <c r="J3460" s="73"/>
      <c r="K3460" s="3"/>
      <c r="L3460" s="76"/>
    </row>
    <row r="3461" spans="5:12">
      <c r="E3461" s="4"/>
      <c r="F3461" s="72"/>
      <c r="G3461" s="72"/>
      <c r="H3461" s="73"/>
      <c r="I3461" s="73"/>
      <c r="J3461" s="73"/>
      <c r="K3461" s="3"/>
      <c r="L3461" s="76"/>
    </row>
    <row r="3462" spans="5:12">
      <c r="E3462" s="4"/>
      <c r="F3462" s="72"/>
      <c r="G3462" s="72"/>
      <c r="H3462" s="73"/>
      <c r="I3462" s="73"/>
      <c r="J3462" s="73"/>
      <c r="K3462" s="3"/>
      <c r="L3462" s="76"/>
    </row>
    <row r="3463" spans="5:12">
      <c r="E3463" s="4"/>
      <c r="F3463" s="72"/>
      <c r="G3463" s="72"/>
      <c r="H3463" s="73"/>
      <c r="I3463" s="73"/>
      <c r="J3463" s="73"/>
      <c r="K3463" s="3"/>
      <c r="L3463" s="76"/>
    </row>
    <row r="3464" spans="5:12">
      <c r="E3464" s="4"/>
      <c r="F3464" s="72"/>
      <c r="G3464" s="72"/>
      <c r="H3464" s="73"/>
      <c r="I3464" s="73"/>
      <c r="J3464" s="73"/>
      <c r="K3464" s="3"/>
      <c r="L3464" s="76"/>
    </row>
    <row r="3465" spans="5:12">
      <c r="E3465" s="4"/>
      <c r="F3465" s="72"/>
      <c r="G3465" s="72"/>
      <c r="H3465" s="73"/>
      <c r="I3465" s="73"/>
      <c r="J3465" s="73"/>
      <c r="K3465" s="3"/>
      <c r="L3465" s="76"/>
    </row>
    <row r="3466" spans="5:12">
      <c r="E3466" s="4"/>
      <c r="F3466" s="72"/>
      <c r="G3466" s="72"/>
      <c r="H3466" s="73"/>
      <c r="I3466" s="73"/>
      <c r="J3466" s="73"/>
      <c r="K3466" s="3"/>
      <c r="L3466" s="76"/>
    </row>
    <row r="3467" spans="5:12">
      <c r="E3467" s="4"/>
      <c r="F3467" s="72"/>
      <c r="G3467" s="72"/>
      <c r="H3467" s="73"/>
      <c r="I3467" s="73"/>
      <c r="J3467" s="73"/>
      <c r="K3467" s="3"/>
      <c r="L3467" s="76"/>
    </row>
    <row r="3468" spans="5:12">
      <c r="E3468" s="4"/>
      <c r="F3468" s="72"/>
      <c r="G3468" s="72"/>
      <c r="H3468" s="73"/>
      <c r="I3468" s="73"/>
      <c r="J3468" s="73"/>
      <c r="K3468" s="3"/>
      <c r="L3468" s="76"/>
    </row>
    <row r="3469" spans="5:12">
      <c r="E3469" s="4"/>
      <c r="F3469" s="72"/>
      <c r="G3469" s="72"/>
      <c r="H3469" s="73"/>
      <c r="I3469" s="73"/>
      <c r="J3469" s="73"/>
      <c r="K3469" s="3"/>
      <c r="L3469" s="76"/>
    </row>
    <row r="3470" spans="5:12">
      <c r="E3470" s="4"/>
      <c r="F3470" s="72"/>
      <c r="G3470" s="72"/>
      <c r="H3470" s="73"/>
      <c r="I3470" s="73"/>
      <c r="J3470" s="73"/>
      <c r="K3470" s="3"/>
      <c r="L3470" s="76"/>
    </row>
    <row r="3471" spans="5:12">
      <c r="E3471" s="4"/>
      <c r="F3471" s="72"/>
      <c r="G3471" s="72"/>
      <c r="H3471" s="73"/>
      <c r="I3471" s="73"/>
      <c r="J3471" s="73"/>
      <c r="K3471" s="3"/>
      <c r="L3471" s="76"/>
    </row>
    <row r="3472" spans="5:12">
      <c r="E3472" s="4"/>
      <c r="F3472" s="72"/>
      <c r="G3472" s="72"/>
      <c r="H3472" s="73"/>
      <c r="I3472" s="73"/>
      <c r="J3472" s="73"/>
      <c r="K3472" s="3"/>
      <c r="L3472" s="76"/>
    </row>
    <row r="3473" spans="5:12">
      <c r="E3473" s="4"/>
      <c r="F3473" s="72"/>
      <c r="G3473" s="72"/>
      <c r="H3473" s="73"/>
      <c r="I3473" s="73"/>
      <c r="J3473" s="73"/>
      <c r="K3473" s="3"/>
      <c r="L3473" s="76"/>
    </row>
    <row r="3474" spans="5:12">
      <c r="E3474" s="4"/>
      <c r="F3474" s="72"/>
      <c r="G3474" s="72"/>
      <c r="H3474" s="73"/>
      <c r="I3474" s="73"/>
      <c r="J3474" s="73"/>
      <c r="K3474" s="3"/>
      <c r="L3474" s="76"/>
    </row>
    <row r="3475" spans="5:12">
      <c r="E3475" s="4"/>
      <c r="F3475" s="72"/>
      <c r="G3475" s="72"/>
      <c r="H3475" s="73"/>
      <c r="I3475" s="73"/>
      <c r="J3475" s="73"/>
      <c r="K3475" s="3"/>
      <c r="L3475" s="76"/>
    </row>
    <row r="3476" spans="5:12">
      <c r="E3476" s="4"/>
      <c r="F3476" s="72"/>
      <c r="G3476" s="72"/>
      <c r="H3476" s="73"/>
      <c r="I3476" s="73"/>
      <c r="J3476" s="73"/>
      <c r="K3476" s="3"/>
      <c r="L3476" s="76"/>
    </row>
    <row r="3477" spans="5:12">
      <c r="E3477" s="4"/>
      <c r="F3477" s="72"/>
      <c r="G3477" s="72"/>
      <c r="H3477" s="73"/>
      <c r="I3477" s="73"/>
      <c r="J3477" s="73"/>
      <c r="K3477" s="3"/>
      <c r="L3477" s="76"/>
    </row>
    <row r="3478" spans="5:12">
      <c r="E3478" s="4"/>
      <c r="F3478" s="72"/>
      <c r="G3478" s="72"/>
      <c r="H3478" s="73"/>
      <c r="I3478" s="73"/>
      <c r="J3478" s="73"/>
      <c r="K3478" s="3"/>
      <c r="L3478" s="76"/>
    </row>
    <row r="3479" spans="5:12">
      <c r="E3479" s="4"/>
      <c r="F3479" s="72"/>
      <c r="G3479" s="72"/>
      <c r="H3479" s="73"/>
      <c r="I3479" s="73"/>
      <c r="J3479" s="73"/>
      <c r="K3479" s="3"/>
      <c r="L3479" s="76"/>
    </row>
    <row r="3480" spans="5:12">
      <c r="E3480" s="4"/>
      <c r="F3480" s="72"/>
      <c r="G3480" s="72"/>
      <c r="H3480" s="73"/>
      <c r="I3480" s="73"/>
      <c r="J3480" s="73"/>
      <c r="K3480" s="3"/>
      <c r="L3480" s="76"/>
    </row>
    <row r="3481" spans="5:12">
      <c r="E3481" s="4"/>
      <c r="F3481" s="72"/>
      <c r="G3481" s="72"/>
      <c r="H3481" s="73"/>
      <c r="I3481" s="73"/>
      <c r="J3481" s="73"/>
      <c r="K3481" s="3"/>
      <c r="L3481" s="76"/>
    </row>
    <row r="3482" spans="5:12">
      <c r="E3482" s="4"/>
      <c r="F3482" s="72"/>
      <c r="G3482" s="72"/>
      <c r="H3482" s="73"/>
      <c r="I3482" s="73"/>
      <c r="J3482" s="73"/>
      <c r="K3482" s="3"/>
      <c r="L3482" s="76"/>
    </row>
    <row r="3483" spans="5:12">
      <c r="E3483" s="4"/>
      <c r="F3483" s="72"/>
      <c r="G3483" s="72"/>
      <c r="H3483" s="73"/>
      <c r="I3483" s="73"/>
      <c r="J3483" s="73"/>
      <c r="K3483" s="3"/>
      <c r="L3483" s="76"/>
    </row>
    <row r="3484" spans="5:12">
      <c r="E3484" s="4"/>
      <c r="F3484" s="72"/>
      <c r="G3484" s="72"/>
      <c r="H3484" s="73"/>
      <c r="I3484" s="73"/>
      <c r="J3484" s="73"/>
      <c r="K3484" s="3"/>
      <c r="L3484" s="76"/>
    </row>
    <row r="3485" spans="5:12">
      <c r="E3485" s="4"/>
      <c r="F3485" s="72"/>
      <c r="G3485" s="72"/>
      <c r="H3485" s="73"/>
      <c r="I3485" s="73"/>
      <c r="J3485" s="73"/>
      <c r="K3485" s="3"/>
      <c r="L3485" s="76"/>
    </row>
    <row r="3486" spans="5:12">
      <c r="E3486" s="4"/>
      <c r="F3486" s="72"/>
      <c r="G3486" s="72"/>
      <c r="H3486" s="73"/>
      <c r="I3486" s="73"/>
      <c r="J3486" s="73"/>
      <c r="K3486" s="3"/>
      <c r="L3486" s="76"/>
    </row>
    <row r="3487" spans="5:12">
      <c r="E3487" s="4"/>
      <c r="F3487" s="72"/>
      <c r="G3487" s="72"/>
      <c r="H3487" s="73"/>
      <c r="I3487" s="73"/>
      <c r="J3487" s="73"/>
      <c r="K3487" s="3"/>
      <c r="L3487" s="76"/>
    </row>
    <row r="3488" spans="5:12">
      <c r="E3488" s="4"/>
      <c r="F3488" s="72"/>
      <c r="G3488" s="72"/>
      <c r="H3488" s="73"/>
      <c r="I3488" s="73"/>
      <c r="J3488" s="73"/>
      <c r="K3488" s="3"/>
      <c r="L3488" s="76"/>
    </row>
    <row r="3489" spans="5:12">
      <c r="E3489" s="4"/>
      <c r="F3489" s="72"/>
      <c r="G3489" s="72"/>
      <c r="H3489" s="73"/>
      <c r="I3489" s="73"/>
      <c r="J3489" s="73"/>
      <c r="K3489" s="3"/>
      <c r="L3489" s="76"/>
    </row>
    <row r="3490" spans="5:12">
      <c r="E3490" s="4"/>
      <c r="F3490" s="72"/>
      <c r="G3490" s="72"/>
      <c r="H3490" s="73"/>
      <c r="I3490" s="73"/>
      <c r="J3490" s="73"/>
      <c r="K3490" s="3"/>
      <c r="L3490" s="76"/>
    </row>
    <row r="3491" spans="5:12">
      <c r="E3491" s="4"/>
      <c r="F3491" s="72"/>
      <c r="G3491" s="72"/>
      <c r="H3491" s="73"/>
      <c r="I3491" s="73"/>
      <c r="J3491" s="73"/>
      <c r="K3491" s="3"/>
      <c r="L3491" s="76"/>
    </row>
    <row r="3492" spans="5:12">
      <c r="E3492" s="4"/>
      <c r="F3492" s="72"/>
      <c r="G3492" s="72"/>
      <c r="H3492" s="73"/>
      <c r="I3492" s="73"/>
      <c r="J3492" s="73"/>
      <c r="K3492" s="3"/>
      <c r="L3492" s="76"/>
    </row>
    <row r="3493" spans="5:12">
      <c r="E3493" s="4"/>
      <c r="F3493" s="72"/>
      <c r="G3493" s="72"/>
      <c r="H3493" s="73"/>
      <c r="I3493" s="73"/>
      <c r="J3493" s="73"/>
      <c r="K3493" s="3"/>
      <c r="L3493" s="76"/>
    </row>
    <row r="3494" spans="5:12">
      <c r="E3494" s="4"/>
      <c r="F3494" s="72"/>
      <c r="G3494" s="72"/>
      <c r="H3494" s="73"/>
      <c r="I3494" s="73"/>
      <c r="J3494" s="73"/>
      <c r="K3494" s="3"/>
      <c r="L3494" s="76"/>
    </row>
    <row r="3495" spans="5:12">
      <c r="E3495" s="4"/>
      <c r="F3495" s="72"/>
      <c r="G3495" s="72"/>
      <c r="H3495" s="73"/>
      <c r="I3495" s="73"/>
      <c r="J3495" s="73"/>
      <c r="K3495" s="3"/>
      <c r="L3495" s="76"/>
    </row>
    <row r="3496" spans="5:12">
      <c r="E3496" s="4"/>
      <c r="F3496" s="72"/>
      <c r="G3496" s="72"/>
      <c r="H3496" s="73"/>
      <c r="I3496" s="73"/>
      <c r="J3496" s="73"/>
      <c r="K3496" s="3"/>
      <c r="L3496" s="76"/>
    </row>
    <row r="3497" spans="5:12">
      <c r="E3497" s="4"/>
      <c r="F3497" s="72"/>
      <c r="G3497" s="72"/>
      <c r="H3497" s="73"/>
      <c r="I3497" s="73"/>
      <c r="J3497" s="73"/>
      <c r="K3497" s="3"/>
      <c r="L3497" s="76"/>
    </row>
    <row r="3498" spans="5:12">
      <c r="E3498" s="4"/>
      <c r="F3498" s="72"/>
      <c r="G3498" s="72"/>
      <c r="H3498" s="73"/>
      <c r="I3498" s="73"/>
      <c r="J3498" s="73"/>
      <c r="K3498" s="3"/>
      <c r="L3498" s="76"/>
    </row>
    <row r="3499" spans="5:12">
      <c r="E3499" s="4"/>
      <c r="F3499" s="72"/>
      <c r="G3499" s="72"/>
      <c r="H3499" s="73"/>
      <c r="I3499" s="73"/>
      <c r="J3499" s="73"/>
      <c r="K3499" s="3"/>
      <c r="L3499" s="76"/>
    </row>
    <row r="3500" spans="5:12">
      <c r="E3500" s="4"/>
      <c r="F3500" s="72"/>
      <c r="G3500" s="72"/>
      <c r="H3500" s="73"/>
      <c r="I3500" s="73"/>
      <c r="J3500" s="73"/>
      <c r="K3500" s="3"/>
      <c r="L3500" s="76"/>
    </row>
    <row r="3501" spans="5:12">
      <c r="E3501" s="4"/>
      <c r="F3501" s="72"/>
      <c r="G3501" s="72"/>
      <c r="H3501" s="73"/>
      <c r="I3501" s="73"/>
      <c r="J3501" s="73"/>
      <c r="K3501" s="3"/>
      <c r="L3501" s="76"/>
    </row>
    <row r="3502" spans="5:12">
      <c r="E3502" s="4"/>
      <c r="F3502" s="72"/>
      <c r="G3502" s="72"/>
      <c r="H3502" s="73"/>
      <c r="I3502" s="73"/>
      <c r="J3502" s="73"/>
      <c r="K3502" s="3"/>
      <c r="L3502" s="76"/>
    </row>
    <row r="3503" spans="5:12">
      <c r="E3503" s="4"/>
      <c r="F3503" s="72"/>
      <c r="G3503" s="72"/>
      <c r="H3503" s="73"/>
      <c r="I3503" s="73"/>
      <c r="J3503" s="73"/>
      <c r="K3503" s="3"/>
      <c r="L3503" s="76"/>
    </row>
    <row r="3504" spans="5:12">
      <c r="E3504" s="4"/>
      <c r="F3504" s="72"/>
      <c r="G3504" s="72"/>
      <c r="H3504" s="73"/>
      <c r="I3504" s="73"/>
      <c r="J3504" s="73"/>
      <c r="K3504" s="3"/>
      <c r="L3504" s="76"/>
    </row>
    <row r="3505" spans="5:12">
      <c r="E3505" s="4"/>
      <c r="F3505" s="72"/>
      <c r="G3505" s="72"/>
      <c r="H3505" s="73"/>
      <c r="I3505" s="73"/>
      <c r="J3505" s="73"/>
      <c r="K3505" s="3"/>
      <c r="L3505" s="76"/>
    </row>
    <row r="3506" spans="5:12">
      <c r="E3506" s="4"/>
      <c r="F3506" s="72"/>
      <c r="G3506" s="72"/>
      <c r="H3506" s="73"/>
      <c r="I3506" s="73"/>
      <c r="J3506" s="73"/>
      <c r="K3506" s="3"/>
      <c r="L3506" s="76"/>
    </row>
    <row r="3507" spans="5:12">
      <c r="E3507" s="4"/>
      <c r="F3507" s="72"/>
      <c r="G3507" s="72"/>
      <c r="H3507" s="73"/>
      <c r="I3507" s="73"/>
      <c r="J3507" s="73"/>
      <c r="K3507" s="3"/>
      <c r="L3507" s="76"/>
    </row>
    <row r="3508" spans="5:12">
      <c r="E3508" s="4"/>
      <c r="F3508" s="72"/>
      <c r="G3508" s="72"/>
      <c r="H3508" s="73"/>
      <c r="I3508" s="73"/>
      <c r="J3508" s="73"/>
      <c r="K3508" s="3"/>
      <c r="L3508" s="76"/>
    </row>
    <row r="3509" spans="5:12">
      <c r="E3509" s="4"/>
      <c r="F3509" s="72"/>
      <c r="G3509" s="72"/>
      <c r="H3509" s="73"/>
      <c r="I3509" s="73"/>
      <c r="J3509" s="73"/>
      <c r="K3509" s="3"/>
      <c r="L3509" s="76"/>
    </row>
    <row r="3510" spans="5:12">
      <c r="E3510" s="4"/>
      <c r="F3510" s="72"/>
      <c r="G3510" s="72"/>
      <c r="H3510" s="73"/>
      <c r="I3510" s="73"/>
      <c r="J3510" s="73"/>
      <c r="K3510" s="3"/>
      <c r="L3510" s="76"/>
    </row>
    <row r="3511" spans="5:12">
      <c r="E3511" s="4"/>
      <c r="F3511" s="72"/>
      <c r="G3511" s="72"/>
      <c r="H3511" s="73"/>
      <c r="I3511" s="73"/>
      <c r="J3511" s="73"/>
      <c r="K3511" s="3"/>
      <c r="L3511" s="76"/>
    </row>
    <row r="3512" spans="5:12">
      <c r="E3512" s="4"/>
      <c r="F3512" s="72"/>
      <c r="G3512" s="72"/>
      <c r="H3512" s="73"/>
      <c r="I3512" s="73"/>
      <c r="J3512" s="73"/>
      <c r="K3512" s="3"/>
      <c r="L3512" s="76"/>
    </row>
    <row r="3513" spans="5:12">
      <c r="E3513" s="4"/>
      <c r="F3513" s="72"/>
      <c r="G3513" s="72"/>
      <c r="H3513" s="73"/>
      <c r="I3513" s="73"/>
      <c r="J3513" s="73"/>
      <c r="K3513" s="3"/>
      <c r="L3513" s="76"/>
    </row>
    <row r="3514" spans="5:12">
      <c r="E3514" s="4"/>
      <c r="F3514" s="72"/>
      <c r="G3514" s="72"/>
      <c r="H3514" s="73"/>
      <c r="I3514" s="73"/>
      <c r="J3514" s="73"/>
      <c r="K3514" s="3"/>
      <c r="L3514" s="76"/>
    </row>
    <row r="3515" spans="5:12">
      <c r="E3515" s="4"/>
      <c r="F3515" s="72"/>
      <c r="G3515" s="72"/>
      <c r="H3515" s="73"/>
      <c r="I3515" s="73"/>
      <c r="J3515" s="73"/>
      <c r="K3515" s="3"/>
      <c r="L3515" s="76"/>
    </row>
    <row r="3516" spans="5:12">
      <c r="E3516" s="4"/>
      <c r="F3516" s="72"/>
      <c r="G3516" s="72"/>
      <c r="H3516" s="73"/>
      <c r="I3516" s="73"/>
      <c r="J3516" s="73"/>
      <c r="K3516" s="3"/>
      <c r="L3516" s="76"/>
    </row>
    <row r="3517" spans="5:12">
      <c r="E3517" s="4"/>
      <c r="F3517" s="72"/>
      <c r="G3517" s="72"/>
      <c r="H3517" s="73"/>
      <c r="I3517" s="73"/>
      <c r="J3517" s="73"/>
      <c r="K3517" s="3"/>
      <c r="L3517" s="76"/>
    </row>
    <row r="3518" spans="5:12">
      <c r="E3518" s="4"/>
      <c r="F3518" s="72"/>
      <c r="G3518" s="72"/>
      <c r="H3518" s="73"/>
      <c r="I3518" s="73"/>
      <c r="J3518" s="73"/>
      <c r="K3518" s="3"/>
      <c r="L3518" s="76"/>
    </row>
    <row r="3519" spans="5:12">
      <c r="E3519" s="4"/>
      <c r="F3519" s="72"/>
      <c r="G3519" s="72"/>
      <c r="H3519" s="73"/>
      <c r="I3519" s="73"/>
      <c r="J3519" s="73"/>
      <c r="K3519" s="3"/>
      <c r="L3519" s="76"/>
    </row>
    <row r="3520" spans="5:12">
      <c r="E3520" s="4"/>
      <c r="F3520" s="72"/>
      <c r="G3520" s="72"/>
      <c r="H3520" s="73"/>
      <c r="I3520" s="73"/>
      <c r="J3520" s="73"/>
      <c r="K3520" s="3"/>
      <c r="L3520" s="76"/>
    </row>
    <row r="3521" spans="5:12">
      <c r="E3521" s="4"/>
      <c r="F3521" s="72"/>
      <c r="G3521" s="72"/>
      <c r="H3521" s="73"/>
      <c r="I3521" s="73"/>
      <c r="J3521" s="73"/>
      <c r="K3521" s="3"/>
      <c r="L3521" s="76"/>
    </row>
    <row r="3522" spans="5:12">
      <c r="E3522" s="4"/>
      <c r="F3522" s="72"/>
      <c r="G3522" s="72"/>
      <c r="H3522" s="73"/>
      <c r="I3522" s="73"/>
      <c r="J3522" s="73"/>
      <c r="K3522" s="3"/>
      <c r="L3522" s="76"/>
    </row>
    <row r="3523" spans="5:12">
      <c r="E3523" s="4"/>
      <c r="F3523" s="72"/>
      <c r="G3523" s="72"/>
      <c r="H3523" s="73"/>
      <c r="I3523" s="73"/>
      <c r="J3523" s="73"/>
      <c r="K3523" s="3"/>
      <c r="L3523" s="76"/>
    </row>
    <row r="3524" spans="5:12">
      <c r="E3524" s="4"/>
      <c r="F3524" s="72"/>
      <c r="G3524" s="72"/>
      <c r="H3524" s="73"/>
      <c r="I3524" s="73"/>
      <c r="J3524" s="73"/>
      <c r="K3524" s="3"/>
      <c r="L3524" s="76"/>
    </row>
    <row r="3525" spans="5:12">
      <c r="E3525" s="4"/>
      <c r="F3525" s="72"/>
      <c r="G3525" s="72"/>
      <c r="H3525" s="73"/>
      <c r="I3525" s="73"/>
      <c r="J3525" s="73"/>
      <c r="K3525" s="3"/>
      <c r="L3525" s="76"/>
    </row>
    <row r="3526" spans="5:12">
      <c r="E3526" s="4"/>
      <c r="F3526" s="72"/>
      <c r="G3526" s="72"/>
      <c r="H3526" s="73"/>
      <c r="I3526" s="73"/>
      <c r="J3526" s="73"/>
      <c r="K3526" s="3"/>
      <c r="L3526" s="76"/>
    </row>
    <row r="3527" spans="5:12">
      <c r="E3527" s="4"/>
      <c r="F3527" s="72"/>
      <c r="G3527" s="72"/>
      <c r="H3527" s="73"/>
      <c r="I3527" s="73"/>
      <c r="J3527" s="73"/>
      <c r="K3527" s="3"/>
      <c r="L3527" s="76"/>
    </row>
    <row r="3528" spans="5:12">
      <c r="E3528" s="4"/>
      <c r="F3528" s="72"/>
      <c r="G3528" s="72"/>
      <c r="H3528" s="73"/>
      <c r="I3528" s="73"/>
      <c r="J3528" s="73"/>
      <c r="K3528" s="3"/>
      <c r="L3528" s="76"/>
    </row>
    <row r="3529" spans="5:12">
      <c r="E3529" s="4"/>
      <c r="F3529" s="72"/>
      <c r="G3529" s="72"/>
      <c r="H3529" s="73"/>
      <c r="I3529" s="73"/>
      <c r="J3529" s="73"/>
      <c r="K3529" s="3"/>
      <c r="L3529" s="76"/>
    </row>
    <row r="3530" spans="5:12">
      <c r="E3530" s="4"/>
      <c r="F3530" s="72"/>
      <c r="G3530" s="72"/>
      <c r="H3530" s="73"/>
      <c r="I3530" s="73"/>
      <c r="J3530" s="73"/>
      <c r="K3530" s="3"/>
      <c r="L3530" s="76"/>
    </row>
    <row r="3531" spans="5:12">
      <c r="E3531" s="4"/>
      <c r="F3531" s="72"/>
      <c r="G3531" s="72"/>
      <c r="H3531" s="73"/>
      <c r="I3531" s="73"/>
      <c r="J3531" s="73"/>
      <c r="K3531" s="3"/>
      <c r="L3531" s="76"/>
    </row>
    <row r="3532" spans="5:12">
      <c r="E3532" s="4"/>
      <c r="F3532" s="72"/>
      <c r="G3532" s="72"/>
      <c r="H3532" s="73"/>
      <c r="I3532" s="73"/>
      <c r="J3532" s="73"/>
      <c r="K3532" s="3"/>
      <c r="L3532" s="76"/>
    </row>
    <row r="3533" spans="5:12">
      <c r="E3533" s="4"/>
      <c r="F3533" s="72"/>
      <c r="G3533" s="72"/>
      <c r="H3533" s="73"/>
      <c r="I3533" s="73"/>
      <c r="J3533" s="73"/>
      <c r="K3533" s="3"/>
      <c r="L3533" s="76"/>
    </row>
    <row r="3534" spans="5:12">
      <c r="E3534" s="4"/>
      <c r="F3534" s="72"/>
      <c r="G3534" s="72"/>
      <c r="H3534" s="73"/>
      <c r="I3534" s="73"/>
      <c r="J3534" s="73"/>
      <c r="K3534" s="3"/>
      <c r="L3534" s="76"/>
    </row>
    <row r="3535" spans="5:12">
      <c r="E3535" s="4"/>
      <c r="F3535" s="72"/>
      <c r="G3535" s="72"/>
      <c r="H3535" s="73"/>
      <c r="I3535" s="73"/>
      <c r="J3535" s="73"/>
      <c r="K3535" s="3"/>
      <c r="L3535" s="76"/>
    </row>
    <row r="3536" spans="5:12">
      <c r="E3536" s="4"/>
      <c r="F3536" s="72"/>
      <c r="G3536" s="72"/>
      <c r="H3536" s="73"/>
      <c r="I3536" s="73"/>
      <c r="J3536" s="73"/>
      <c r="K3536" s="3"/>
      <c r="L3536" s="76"/>
    </row>
    <row r="3537" spans="5:12">
      <c r="E3537" s="4"/>
      <c r="F3537" s="72"/>
      <c r="G3537" s="72"/>
      <c r="H3537" s="73"/>
      <c r="I3537" s="73"/>
      <c r="J3537" s="73"/>
      <c r="K3537" s="3"/>
      <c r="L3537" s="76"/>
    </row>
    <row r="3538" spans="5:12">
      <c r="E3538" s="4"/>
      <c r="F3538" s="72"/>
      <c r="G3538" s="72"/>
      <c r="H3538" s="73"/>
      <c r="I3538" s="73"/>
      <c r="J3538" s="73"/>
      <c r="K3538" s="3"/>
      <c r="L3538" s="76"/>
    </row>
    <row r="3539" spans="5:12">
      <c r="E3539" s="4"/>
      <c r="F3539" s="72"/>
      <c r="G3539" s="72"/>
      <c r="H3539" s="73"/>
      <c r="I3539" s="73"/>
      <c r="J3539" s="73"/>
      <c r="K3539" s="3"/>
      <c r="L3539" s="76"/>
    </row>
    <row r="3540" spans="5:12">
      <c r="E3540" s="4"/>
      <c r="F3540" s="72"/>
      <c r="G3540" s="72"/>
      <c r="H3540" s="73"/>
      <c r="I3540" s="73"/>
      <c r="J3540" s="73"/>
      <c r="K3540" s="3"/>
      <c r="L3540" s="76"/>
    </row>
    <row r="3541" spans="5:12">
      <c r="E3541" s="4"/>
      <c r="F3541" s="72"/>
      <c r="G3541" s="72"/>
      <c r="H3541" s="73"/>
      <c r="I3541" s="73"/>
      <c r="J3541" s="73"/>
      <c r="K3541" s="3"/>
      <c r="L3541" s="76"/>
    </row>
    <row r="3542" spans="5:12">
      <c r="E3542" s="4"/>
      <c r="F3542" s="72"/>
      <c r="G3542" s="72"/>
      <c r="H3542" s="73"/>
      <c r="I3542" s="73"/>
      <c r="J3542" s="73"/>
      <c r="K3542" s="3"/>
      <c r="L3542" s="76"/>
    </row>
    <row r="3543" spans="5:12">
      <c r="E3543" s="4"/>
      <c r="F3543" s="72"/>
      <c r="G3543" s="72"/>
      <c r="H3543" s="73"/>
      <c r="I3543" s="73"/>
      <c r="J3543" s="73"/>
      <c r="K3543" s="3"/>
      <c r="L3543" s="76"/>
    </row>
    <row r="3544" spans="5:12">
      <c r="E3544" s="4"/>
      <c r="F3544" s="72"/>
      <c r="G3544" s="72"/>
      <c r="H3544" s="73"/>
      <c r="I3544" s="73"/>
      <c r="J3544" s="73"/>
      <c r="K3544" s="3"/>
      <c r="L3544" s="76"/>
    </row>
    <row r="3545" spans="5:12">
      <c r="E3545" s="4"/>
      <c r="F3545" s="72"/>
      <c r="G3545" s="72"/>
      <c r="H3545" s="73"/>
      <c r="I3545" s="73"/>
      <c r="J3545" s="73"/>
      <c r="K3545" s="3"/>
      <c r="L3545" s="76"/>
    </row>
    <row r="3546" spans="5:12">
      <c r="E3546" s="4"/>
      <c r="F3546" s="72"/>
      <c r="G3546" s="72"/>
      <c r="H3546" s="73"/>
      <c r="I3546" s="73"/>
      <c r="J3546" s="73"/>
      <c r="K3546" s="3"/>
      <c r="L3546" s="76"/>
    </row>
    <row r="3547" spans="5:12">
      <c r="E3547" s="4"/>
      <c r="F3547" s="72"/>
      <c r="G3547" s="72"/>
      <c r="H3547" s="73"/>
      <c r="I3547" s="73"/>
      <c r="J3547" s="73"/>
      <c r="K3547" s="3"/>
      <c r="L3547" s="76"/>
    </row>
    <row r="3548" spans="5:12">
      <c r="E3548" s="4"/>
      <c r="F3548" s="72"/>
      <c r="G3548" s="72"/>
      <c r="H3548" s="73"/>
      <c r="I3548" s="73"/>
      <c r="J3548" s="73"/>
      <c r="K3548" s="3"/>
      <c r="L3548" s="76"/>
    </row>
    <row r="3549" spans="5:12">
      <c r="E3549" s="4"/>
      <c r="F3549" s="72"/>
      <c r="G3549" s="72"/>
      <c r="H3549" s="73"/>
      <c r="I3549" s="73"/>
      <c r="J3549" s="73"/>
      <c r="K3549" s="3"/>
      <c r="L3549" s="76"/>
    </row>
    <row r="3550" spans="5:12">
      <c r="E3550" s="4"/>
      <c r="F3550" s="72"/>
      <c r="G3550" s="72"/>
      <c r="H3550" s="73"/>
      <c r="I3550" s="73"/>
      <c r="J3550" s="73"/>
      <c r="K3550" s="3"/>
      <c r="L3550" s="76"/>
    </row>
    <row r="3551" spans="5:12">
      <c r="E3551" s="4"/>
      <c r="F3551" s="72"/>
      <c r="G3551" s="72"/>
      <c r="H3551" s="73"/>
      <c r="I3551" s="73"/>
      <c r="J3551" s="73"/>
      <c r="K3551" s="3"/>
      <c r="L3551" s="76"/>
    </row>
    <row r="3552" spans="5:12">
      <c r="E3552" s="4"/>
      <c r="F3552" s="72"/>
      <c r="G3552" s="72"/>
      <c r="H3552" s="73"/>
      <c r="I3552" s="73"/>
      <c r="J3552" s="73"/>
      <c r="K3552" s="3"/>
      <c r="L3552" s="76"/>
    </row>
    <row r="3553" spans="5:12">
      <c r="E3553" s="4"/>
      <c r="F3553" s="72"/>
      <c r="G3553" s="72"/>
      <c r="H3553" s="73"/>
      <c r="I3553" s="73"/>
      <c r="J3553" s="73"/>
      <c r="K3553" s="3"/>
      <c r="L3553" s="76"/>
    </row>
    <row r="3554" spans="5:12">
      <c r="E3554" s="4"/>
      <c r="F3554" s="72"/>
      <c r="G3554" s="72"/>
      <c r="H3554" s="73"/>
      <c r="I3554" s="73"/>
      <c r="J3554" s="73"/>
      <c r="K3554" s="3"/>
      <c r="L3554" s="76"/>
    </row>
    <row r="3555" spans="5:12">
      <c r="E3555" s="4"/>
      <c r="F3555" s="72"/>
      <c r="G3555" s="72"/>
      <c r="H3555" s="73"/>
      <c r="I3555" s="73"/>
      <c r="J3555" s="73"/>
      <c r="K3555" s="3"/>
      <c r="L3555" s="76"/>
    </row>
    <row r="3556" spans="5:12">
      <c r="E3556" s="4"/>
      <c r="F3556" s="72"/>
      <c r="G3556" s="72"/>
      <c r="H3556" s="73"/>
      <c r="I3556" s="73"/>
      <c r="J3556" s="73"/>
      <c r="K3556" s="3"/>
      <c r="L3556" s="76"/>
    </row>
    <row r="3557" spans="5:12">
      <c r="E3557" s="4"/>
      <c r="F3557" s="72"/>
      <c r="G3557" s="72"/>
      <c r="H3557" s="73"/>
      <c r="I3557" s="73"/>
      <c r="J3557" s="73"/>
      <c r="K3557" s="3"/>
      <c r="L3557" s="76"/>
    </row>
    <row r="3558" spans="5:12">
      <c r="E3558" s="4"/>
      <c r="F3558" s="72"/>
      <c r="G3558" s="72"/>
      <c r="H3558" s="73"/>
      <c r="I3558" s="73"/>
      <c r="J3558" s="73"/>
      <c r="K3558" s="3"/>
      <c r="L3558" s="76"/>
    </row>
    <row r="3559" spans="5:12">
      <c r="E3559" s="4"/>
      <c r="F3559" s="72"/>
      <c r="G3559" s="72"/>
      <c r="H3559" s="73"/>
      <c r="I3559" s="73"/>
      <c r="J3559" s="73"/>
      <c r="K3559" s="3"/>
      <c r="L3559" s="76"/>
    </row>
    <row r="3560" spans="5:12">
      <c r="E3560" s="4"/>
      <c r="F3560" s="72"/>
      <c r="G3560" s="72"/>
      <c r="H3560" s="73"/>
      <c r="I3560" s="73"/>
      <c r="J3560" s="73"/>
      <c r="K3560" s="3"/>
      <c r="L3560" s="76"/>
    </row>
    <row r="3561" spans="5:12">
      <c r="E3561" s="4"/>
      <c r="F3561" s="72"/>
      <c r="G3561" s="72"/>
      <c r="H3561" s="73"/>
      <c r="I3561" s="73"/>
      <c r="J3561" s="73"/>
      <c r="K3561" s="3"/>
      <c r="L3561" s="76"/>
    </row>
    <row r="3562" spans="5:12">
      <c r="E3562" s="4"/>
      <c r="F3562" s="72"/>
      <c r="G3562" s="72"/>
      <c r="H3562" s="73"/>
      <c r="I3562" s="73"/>
      <c r="J3562" s="73"/>
      <c r="K3562" s="3"/>
      <c r="L3562" s="76"/>
    </row>
    <row r="3563" spans="5:12">
      <c r="E3563" s="4"/>
      <c r="F3563" s="72"/>
      <c r="G3563" s="72"/>
      <c r="H3563" s="73"/>
      <c r="I3563" s="73"/>
      <c r="J3563" s="73"/>
      <c r="K3563" s="3"/>
      <c r="L3563" s="76"/>
    </row>
    <row r="3564" spans="5:12">
      <c r="E3564" s="4"/>
      <c r="F3564" s="72"/>
      <c r="G3564" s="72"/>
      <c r="H3564" s="73"/>
      <c r="I3564" s="73"/>
      <c r="J3564" s="73"/>
      <c r="K3564" s="3"/>
      <c r="L3564" s="76"/>
    </row>
    <row r="3565" spans="5:12">
      <c r="E3565" s="4"/>
      <c r="F3565" s="72"/>
      <c r="G3565" s="72"/>
      <c r="H3565" s="73"/>
      <c r="I3565" s="73"/>
      <c r="J3565" s="73"/>
      <c r="K3565" s="3"/>
      <c r="L3565" s="76"/>
    </row>
    <row r="3566" spans="5:12">
      <c r="E3566" s="4"/>
      <c r="F3566" s="72"/>
      <c r="G3566" s="72"/>
      <c r="H3566" s="73"/>
      <c r="I3566" s="73"/>
      <c r="J3566" s="73"/>
      <c r="K3566" s="3"/>
      <c r="L3566" s="76"/>
    </row>
    <row r="3567" spans="5:12">
      <c r="E3567" s="4"/>
      <c r="F3567" s="72"/>
      <c r="G3567" s="72"/>
      <c r="H3567" s="73"/>
      <c r="I3567" s="73"/>
      <c r="J3567" s="73"/>
      <c r="K3567" s="3"/>
      <c r="L3567" s="76"/>
    </row>
    <row r="3568" spans="5:12">
      <c r="E3568" s="4"/>
      <c r="F3568" s="72"/>
      <c r="G3568" s="72"/>
      <c r="H3568" s="73"/>
      <c r="I3568" s="73"/>
      <c r="J3568" s="73"/>
      <c r="K3568" s="3"/>
      <c r="L3568" s="76"/>
    </row>
    <row r="3569" spans="5:12">
      <c r="E3569" s="4"/>
      <c r="F3569" s="72"/>
      <c r="G3569" s="72"/>
      <c r="H3569" s="73"/>
      <c r="I3569" s="73"/>
      <c r="J3569" s="73"/>
      <c r="K3569" s="3"/>
      <c r="L3569" s="76"/>
    </row>
    <row r="3570" spans="5:12">
      <c r="E3570" s="4"/>
      <c r="F3570" s="72"/>
      <c r="G3570" s="72"/>
      <c r="H3570" s="73"/>
      <c r="I3570" s="73"/>
      <c r="J3570" s="73"/>
      <c r="K3570" s="3"/>
      <c r="L3570" s="76"/>
    </row>
    <row r="3571" spans="5:12">
      <c r="E3571" s="4"/>
      <c r="F3571" s="72"/>
      <c r="G3571" s="72"/>
      <c r="H3571" s="73"/>
      <c r="I3571" s="73"/>
      <c r="J3571" s="73"/>
      <c r="K3571" s="3"/>
      <c r="L3571" s="76"/>
    </row>
    <row r="3572" spans="5:12">
      <c r="E3572" s="4"/>
      <c r="F3572" s="72"/>
      <c r="G3572" s="72"/>
      <c r="H3572" s="73"/>
      <c r="I3572" s="73"/>
      <c r="J3572" s="73"/>
      <c r="K3572" s="3"/>
      <c r="L3572" s="76"/>
    </row>
    <row r="3573" spans="5:12">
      <c r="E3573" s="4"/>
      <c r="F3573" s="72"/>
      <c r="G3573" s="72"/>
      <c r="H3573" s="73"/>
      <c r="I3573" s="73"/>
      <c r="J3573" s="73"/>
      <c r="K3573" s="3"/>
      <c r="L3573" s="76"/>
    </row>
    <row r="3574" spans="5:12">
      <c r="E3574" s="4"/>
      <c r="F3574" s="72"/>
      <c r="G3574" s="72"/>
      <c r="H3574" s="73"/>
      <c r="I3574" s="73"/>
      <c r="J3574" s="73"/>
      <c r="K3574" s="3"/>
      <c r="L3574" s="76"/>
    </row>
    <row r="3575" spans="5:12">
      <c r="E3575" s="4"/>
      <c r="F3575" s="72"/>
      <c r="G3575" s="72"/>
      <c r="H3575" s="73"/>
      <c r="I3575" s="73"/>
      <c r="J3575" s="73"/>
      <c r="K3575" s="3"/>
      <c r="L3575" s="76"/>
    </row>
    <row r="3576" spans="5:12">
      <c r="E3576" s="4"/>
      <c r="F3576" s="72"/>
      <c r="G3576" s="72"/>
      <c r="H3576" s="73"/>
      <c r="I3576" s="73"/>
      <c r="J3576" s="73"/>
      <c r="K3576" s="3"/>
      <c r="L3576" s="76"/>
    </row>
    <row r="3577" spans="5:12">
      <c r="E3577" s="4"/>
      <c r="F3577" s="72"/>
      <c r="G3577" s="72"/>
      <c r="H3577" s="73"/>
      <c r="I3577" s="73"/>
      <c r="J3577" s="73"/>
      <c r="K3577" s="3"/>
      <c r="L3577" s="76"/>
    </row>
    <row r="3578" spans="5:12">
      <c r="E3578" s="4"/>
      <c r="F3578" s="72"/>
      <c r="G3578" s="72"/>
      <c r="H3578" s="73"/>
      <c r="I3578" s="73"/>
      <c r="J3578" s="73"/>
      <c r="K3578" s="3"/>
      <c r="L3578" s="76"/>
    </row>
    <row r="3579" spans="5:12">
      <c r="E3579" s="4"/>
      <c r="F3579" s="72"/>
      <c r="G3579" s="72"/>
      <c r="H3579" s="73"/>
      <c r="I3579" s="73"/>
      <c r="J3579" s="73"/>
      <c r="K3579" s="3"/>
      <c r="L3579" s="76"/>
    </row>
    <row r="3580" spans="5:12">
      <c r="E3580" s="4"/>
      <c r="F3580" s="72"/>
      <c r="G3580" s="72"/>
      <c r="H3580" s="73"/>
      <c r="I3580" s="73"/>
      <c r="J3580" s="73"/>
      <c r="K3580" s="3"/>
      <c r="L3580" s="76"/>
    </row>
    <row r="3581" spans="5:12">
      <c r="E3581" s="4"/>
      <c r="F3581" s="72"/>
      <c r="G3581" s="72"/>
      <c r="H3581" s="73"/>
      <c r="I3581" s="73"/>
      <c r="J3581" s="73"/>
      <c r="K3581" s="3"/>
      <c r="L3581" s="76"/>
    </row>
    <row r="3582" spans="5:12">
      <c r="E3582" s="4"/>
      <c r="F3582" s="72"/>
      <c r="G3582" s="72"/>
      <c r="H3582" s="73"/>
      <c r="I3582" s="73"/>
      <c r="J3582" s="73"/>
      <c r="K3582" s="3"/>
      <c r="L3582" s="76"/>
    </row>
    <row r="3583" spans="5:12">
      <c r="E3583" s="4"/>
      <c r="F3583" s="72"/>
      <c r="G3583" s="72"/>
      <c r="H3583" s="73"/>
      <c r="I3583" s="73"/>
      <c r="J3583" s="73"/>
      <c r="K3583" s="3"/>
      <c r="L3583" s="76"/>
    </row>
    <row r="3584" spans="5:12">
      <c r="E3584" s="4"/>
      <c r="F3584" s="72"/>
      <c r="G3584" s="72"/>
      <c r="H3584" s="73"/>
      <c r="I3584" s="73"/>
      <c r="J3584" s="73"/>
      <c r="K3584" s="3"/>
      <c r="L3584" s="76"/>
    </row>
    <row r="3585" spans="5:12">
      <c r="E3585" s="4"/>
      <c r="F3585" s="72"/>
      <c r="G3585" s="72"/>
      <c r="H3585" s="73"/>
      <c r="I3585" s="73"/>
      <c r="J3585" s="73"/>
      <c r="K3585" s="3"/>
      <c r="L3585" s="76"/>
    </row>
    <row r="3586" spans="5:12">
      <c r="E3586" s="4"/>
      <c r="F3586" s="72"/>
      <c r="G3586" s="72"/>
      <c r="H3586" s="73"/>
      <c r="I3586" s="73"/>
      <c r="J3586" s="73"/>
      <c r="K3586" s="3"/>
      <c r="L3586" s="76"/>
    </row>
    <row r="3587" spans="5:12">
      <c r="E3587" s="4"/>
      <c r="F3587" s="72"/>
      <c r="G3587" s="72"/>
      <c r="H3587" s="73"/>
      <c r="I3587" s="73"/>
      <c r="J3587" s="73"/>
      <c r="K3587" s="3"/>
      <c r="L3587" s="76"/>
    </row>
    <row r="3588" spans="5:12">
      <c r="E3588" s="4"/>
      <c r="F3588" s="72"/>
      <c r="G3588" s="72"/>
      <c r="H3588" s="73"/>
      <c r="I3588" s="73"/>
      <c r="J3588" s="73"/>
      <c r="K3588" s="3"/>
      <c r="L3588" s="76"/>
    </row>
    <row r="3589" spans="5:12">
      <c r="E3589" s="4"/>
      <c r="F3589" s="72"/>
      <c r="G3589" s="72"/>
      <c r="H3589" s="73"/>
      <c r="I3589" s="73"/>
      <c r="J3589" s="73"/>
      <c r="K3589" s="3"/>
      <c r="L3589" s="76"/>
    </row>
    <row r="3590" spans="5:12">
      <c r="E3590" s="4"/>
      <c r="F3590" s="72"/>
      <c r="G3590" s="72"/>
      <c r="H3590" s="73"/>
      <c r="I3590" s="73"/>
      <c r="J3590" s="73"/>
      <c r="K3590" s="3"/>
      <c r="L3590" s="76"/>
    </row>
    <row r="3591" spans="5:12">
      <c r="E3591" s="4"/>
      <c r="F3591" s="72"/>
      <c r="G3591" s="72"/>
      <c r="H3591" s="73"/>
      <c r="I3591" s="73"/>
      <c r="J3591" s="73"/>
      <c r="K3591" s="3"/>
      <c r="L3591" s="76"/>
    </row>
    <row r="3592" spans="5:12">
      <c r="E3592" s="4"/>
      <c r="F3592" s="72"/>
      <c r="G3592" s="72"/>
      <c r="H3592" s="73"/>
      <c r="I3592" s="73"/>
      <c r="J3592" s="73"/>
      <c r="K3592" s="3"/>
      <c r="L3592" s="76"/>
    </row>
    <row r="3593" spans="5:12">
      <c r="E3593" s="4"/>
      <c r="F3593" s="72"/>
      <c r="G3593" s="72"/>
      <c r="H3593" s="73"/>
      <c r="I3593" s="73"/>
      <c r="J3593" s="73"/>
      <c r="K3593" s="3"/>
      <c r="L3593" s="76"/>
    </row>
    <row r="3594" spans="5:12">
      <c r="E3594" s="4"/>
      <c r="F3594" s="72"/>
      <c r="G3594" s="72"/>
      <c r="H3594" s="73"/>
      <c r="I3594" s="73"/>
      <c r="J3594" s="73"/>
      <c r="K3594" s="3"/>
      <c r="L3594" s="76"/>
    </row>
    <row r="3595" spans="5:12">
      <c r="E3595" s="4"/>
      <c r="F3595" s="72"/>
      <c r="G3595" s="72"/>
      <c r="H3595" s="73"/>
      <c r="I3595" s="73"/>
      <c r="J3595" s="73"/>
      <c r="K3595" s="3"/>
      <c r="L3595" s="76"/>
    </row>
    <row r="3596" spans="5:12">
      <c r="E3596" s="4"/>
      <c r="F3596" s="72"/>
      <c r="G3596" s="72"/>
      <c r="H3596" s="73"/>
      <c r="I3596" s="73"/>
      <c r="J3596" s="73"/>
      <c r="K3596" s="3"/>
      <c r="L3596" s="76"/>
    </row>
    <row r="3597" spans="5:12">
      <c r="E3597" s="4"/>
      <c r="F3597" s="72"/>
      <c r="G3597" s="72"/>
      <c r="H3597" s="73"/>
      <c r="I3597" s="73"/>
      <c r="J3597" s="73"/>
      <c r="K3597" s="3"/>
      <c r="L3597" s="76"/>
    </row>
    <row r="3598" spans="5:12">
      <c r="E3598" s="4"/>
      <c r="F3598" s="72"/>
      <c r="G3598" s="72"/>
      <c r="H3598" s="73"/>
      <c r="I3598" s="73"/>
      <c r="J3598" s="73"/>
      <c r="K3598" s="3"/>
      <c r="L3598" s="76"/>
    </row>
    <row r="3599" spans="5:12">
      <c r="E3599" s="4"/>
      <c r="F3599" s="72"/>
      <c r="G3599" s="72"/>
      <c r="H3599" s="73"/>
      <c r="I3599" s="73"/>
      <c r="J3599" s="73"/>
      <c r="K3599" s="3"/>
      <c r="L3599" s="76"/>
    </row>
    <row r="3600" spans="5:12">
      <c r="E3600" s="4"/>
      <c r="F3600" s="72"/>
      <c r="G3600" s="72"/>
      <c r="H3600" s="73"/>
      <c r="I3600" s="73"/>
      <c r="J3600" s="73"/>
      <c r="K3600" s="3"/>
      <c r="L3600" s="76"/>
    </row>
    <row r="3601" spans="5:12">
      <c r="E3601" s="4"/>
      <c r="F3601" s="72"/>
      <c r="G3601" s="72"/>
      <c r="H3601" s="73"/>
      <c r="I3601" s="73"/>
      <c r="J3601" s="73"/>
      <c r="K3601" s="3"/>
      <c r="L3601" s="76"/>
    </row>
    <row r="3602" spans="5:12">
      <c r="E3602" s="4"/>
      <c r="F3602" s="72"/>
      <c r="G3602" s="72"/>
      <c r="H3602" s="73"/>
      <c r="I3602" s="73"/>
      <c r="J3602" s="73"/>
      <c r="K3602" s="3"/>
      <c r="L3602" s="76"/>
    </row>
    <row r="3603" spans="5:12">
      <c r="E3603" s="4"/>
      <c r="F3603" s="72"/>
      <c r="G3603" s="72"/>
      <c r="H3603" s="73"/>
      <c r="I3603" s="73"/>
      <c r="J3603" s="73"/>
      <c r="K3603" s="3"/>
      <c r="L3603" s="76"/>
    </row>
    <row r="3604" spans="5:12">
      <c r="E3604" s="4"/>
      <c r="F3604" s="72"/>
      <c r="G3604" s="72"/>
      <c r="H3604" s="73"/>
      <c r="I3604" s="73"/>
      <c r="J3604" s="73"/>
      <c r="K3604" s="3"/>
      <c r="L3604" s="76"/>
    </row>
    <row r="3605" spans="5:12">
      <c r="E3605" s="4"/>
      <c r="F3605" s="72"/>
      <c r="G3605" s="72"/>
      <c r="H3605" s="73"/>
      <c r="I3605" s="73"/>
      <c r="J3605" s="73"/>
      <c r="K3605" s="3"/>
      <c r="L3605" s="76"/>
    </row>
    <row r="3606" spans="5:12">
      <c r="E3606" s="4"/>
      <c r="F3606" s="72"/>
      <c r="G3606" s="72"/>
      <c r="H3606" s="73"/>
      <c r="I3606" s="73"/>
      <c r="J3606" s="73"/>
      <c r="K3606" s="3"/>
      <c r="L3606" s="76"/>
    </row>
    <row r="3607" spans="5:12">
      <c r="E3607" s="4"/>
      <c r="F3607" s="72"/>
      <c r="G3607" s="72"/>
      <c r="H3607" s="73"/>
      <c r="I3607" s="73"/>
      <c r="J3607" s="73"/>
      <c r="K3607" s="3"/>
      <c r="L3607" s="76"/>
    </row>
    <row r="3608" spans="5:12">
      <c r="E3608" s="4"/>
      <c r="F3608" s="72"/>
      <c r="G3608" s="72"/>
      <c r="H3608" s="73"/>
      <c r="I3608" s="73"/>
      <c r="J3608" s="73"/>
      <c r="K3608" s="3"/>
      <c r="L3608" s="76"/>
    </row>
    <row r="3609" spans="5:12">
      <c r="E3609" s="4"/>
      <c r="F3609" s="72"/>
      <c r="G3609" s="72"/>
      <c r="H3609" s="73"/>
      <c r="I3609" s="73"/>
      <c r="J3609" s="73"/>
      <c r="K3609" s="3"/>
      <c r="L3609" s="76"/>
    </row>
    <row r="3610" spans="5:12">
      <c r="E3610" s="4"/>
      <c r="F3610" s="72"/>
      <c r="G3610" s="72"/>
      <c r="H3610" s="73"/>
      <c r="I3610" s="73"/>
      <c r="J3610" s="73"/>
      <c r="K3610" s="3"/>
      <c r="L3610" s="76"/>
    </row>
    <row r="3611" spans="5:12">
      <c r="E3611" s="4"/>
      <c r="F3611" s="72"/>
      <c r="G3611" s="72"/>
      <c r="H3611" s="73"/>
      <c r="I3611" s="73"/>
      <c r="J3611" s="73"/>
      <c r="K3611" s="3"/>
      <c r="L3611" s="76"/>
    </row>
    <row r="3612" spans="5:12">
      <c r="E3612" s="4"/>
      <c r="F3612" s="72"/>
      <c r="G3612" s="72"/>
      <c r="H3612" s="73"/>
      <c r="I3612" s="73"/>
      <c r="J3612" s="73"/>
      <c r="K3612" s="3"/>
      <c r="L3612" s="76"/>
    </row>
    <row r="3613" spans="5:12">
      <c r="E3613" s="4"/>
      <c r="F3613" s="72"/>
      <c r="G3613" s="72"/>
      <c r="H3613" s="73"/>
      <c r="I3613" s="73"/>
      <c r="J3613" s="73"/>
      <c r="K3613" s="3"/>
      <c r="L3613" s="76"/>
    </row>
    <row r="3614" spans="5:12">
      <c r="E3614" s="4"/>
      <c r="F3614" s="72"/>
      <c r="G3614" s="72"/>
      <c r="H3614" s="73"/>
      <c r="I3614" s="73"/>
      <c r="J3614" s="73"/>
      <c r="K3614" s="3"/>
      <c r="L3614" s="76"/>
    </row>
    <row r="3615" spans="5:12">
      <c r="E3615" s="4"/>
      <c r="F3615" s="72"/>
      <c r="G3615" s="72"/>
      <c r="H3615" s="73"/>
      <c r="I3615" s="73"/>
      <c r="J3615" s="73"/>
      <c r="K3615" s="3"/>
      <c r="L3615" s="76"/>
    </row>
    <row r="3616" spans="5:12">
      <c r="E3616" s="4"/>
      <c r="F3616" s="72"/>
      <c r="G3616" s="72"/>
      <c r="H3616" s="73"/>
      <c r="I3616" s="73"/>
      <c r="J3616" s="73"/>
      <c r="K3616" s="3"/>
      <c r="L3616" s="76"/>
    </row>
    <row r="3617" spans="5:12">
      <c r="E3617" s="4"/>
      <c r="F3617" s="72"/>
      <c r="G3617" s="72"/>
      <c r="H3617" s="73"/>
      <c r="I3617" s="73"/>
      <c r="J3617" s="73"/>
      <c r="K3617" s="3"/>
      <c r="L3617" s="76"/>
    </row>
    <row r="3618" spans="5:12">
      <c r="E3618" s="4"/>
      <c r="F3618" s="72"/>
      <c r="G3618" s="72"/>
      <c r="H3618" s="73"/>
      <c r="I3618" s="73"/>
      <c r="J3618" s="73"/>
      <c r="K3618" s="3"/>
      <c r="L3618" s="76"/>
    </row>
    <row r="3619" spans="5:12">
      <c r="E3619" s="4"/>
      <c r="F3619" s="72"/>
      <c r="G3619" s="72"/>
      <c r="H3619" s="73"/>
      <c r="I3619" s="73"/>
      <c r="J3619" s="73"/>
      <c r="K3619" s="3"/>
      <c r="L3619" s="76"/>
    </row>
    <row r="3620" spans="5:12">
      <c r="E3620" s="4"/>
      <c r="F3620" s="72"/>
      <c r="G3620" s="72"/>
      <c r="H3620" s="73"/>
      <c r="I3620" s="73"/>
      <c r="J3620" s="73"/>
      <c r="K3620" s="3"/>
      <c r="L3620" s="76"/>
    </row>
    <row r="3621" spans="5:12">
      <c r="E3621" s="4"/>
      <c r="F3621" s="72"/>
      <c r="G3621" s="72"/>
      <c r="H3621" s="73"/>
      <c r="I3621" s="73"/>
      <c r="J3621" s="73"/>
      <c r="K3621" s="3"/>
      <c r="L3621" s="76"/>
    </row>
    <row r="3622" spans="5:12">
      <c r="E3622" s="4"/>
      <c r="F3622" s="72"/>
      <c r="G3622" s="72"/>
      <c r="H3622" s="73"/>
      <c r="I3622" s="73"/>
      <c r="J3622" s="73"/>
      <c r="K3622" s="3"/>
      <c r="L3622" s="76"/>
    </row>
    <row r="3623" spans="5:12">
      <c r="E3623" s="4"/>
      <c r="F3623" s="72"/>
      <c r="G3623" s="72"/>
      <c r="H3623" s="73"/>
      <c r="I3623" s="73"/>
      <c r="J3623" s="73"/>
      <c r="K3623" s="3"/>
      <c r="L3623" s="76"/>
    </row>
    <row r="3624" spans="5:12">
      <c r="E3624" s="4"/>
      <c r="F3624" s="72"/>
      <c r="G3624" s="72"/>
      <c r="H3624" s="73"/>
      <c r="I3624" s="73"/>
      <c r="J3624" s="73"/>
      <c r="K3624" s="3"/>
      <c r="L3624" s="76"/>
    </row>
    <row r="3625" spans="5:12">
      <c r="E3625" s="4"/>
      <c r="F3625" s="72"/>
      <c r="G3625" s="72"/>
      <c r="H3625" s="73"/>
      <c r="I3625" s="73"/>
      <c r="J3625" s="73"/>
      <c r="K3625" s="3"/>
      <c r="L3625" s="76"/>
    </row>
    <row r="3626" spans="5:12">
      <c r="E3626" s="4"/>
      <c r="F3626" s="72"/>
      <c r="G3626" s="72"/>
      <c r="H3626" s="73"/>
      <c r="I3626" s="73"/>
      <c r="J3626" s="73"/>
      <c r="K3626" s="3"/>
      <c r="L3626" s="76"/>
    </row>
    <row r="3627" spans="5:12">
      <c r="E3627" s="4"/>
      <c r="F3627" s="72"/>
      <c r="G3627" s="72"/>
      <c r="H3627" s="73"/>
      <c r="I3627" s="73"/>
      <c r="J3627" s="73"/>
      <c r="K3627" s="3"/>
      <c r="L3627" s="76"/>
    </row>
    <row r="3628" spans="5:12">
      <c r="E3628" s="4"/>
      <c r="F3628" s="72"/>
      <c r="G3628" s="72"/>
      <c r="H3628" s="73"/>
      <c r="I3628" s="73"/>
      <c r="J3628" s="73"/>
      <c r="K3628" s="3"/>
      <c r="L3628" s="76"/>
    </row>
    <row r="3629" spans="5:12">
      <c r="E3629" s="4"/>
      <c r="F3629" s="72"/>
      <c r="G3629" s="72"/>
      <c r="H3629" s="73"/>
      <c r="I3629" s="73"/>
      <c r="J3629" s="73"/>
      <c r="K3629" s="3"/>
      <c r="L3629" s="76"/>
    </row>
    <row r="3630" spans="5:12">
      <c r="E3630" s="4"/>
      <c r="F3630" s="72"/>
      <c r="G3630" s="72"/>
      <c r="H3630" s="73"/>
      <c r="I3630" s="73"/>
      <c r="J3630" s="73"/>
      <c r="K3630" s="3"/>
      <c r="L3630" s="76"/>
    </row>
    <row r="3631" spans="5:12">
      <c r="E3631" s="4"/>
      <c r="F3631" s="72"/>
      <c r="G3631" s="72"/>
      <c r="H3631" s="73"/>
      <c r="I3631" s="73"/>
      <c r="J3631" s="73"/>
      <c r="K3631" s="3"/>
      <c r="L3631" s="76"/>
    </row>
    <row r="3632" spans="5:12">
      <c r="E3632" s="4"/>
      <c r="F3632" s="72"/>
      <c r="G3632" s="72"/>
      <c r="H3632" s="73"/>
      <c r="I3632" s="73"/>
      <c r="J3632" s="73"/>
      <c r="K3632" s="3"/>
      <c r="L3632" s="76"/>
    </row>
    <row r="3633" spans="5:12">
      <c r="E3633" s="4"/>
      <c r="F3633" s="72"/>
      <c r="G3633" s="72"/>
      <c r="H3633" s="73"/>
      <c r="I3633" s="73"/>
      <c r="J3633" s="73"/>
      <c r="K3633" s="3"/>
      <c r="L3633" s="76"/>
    </row>
    <row r="3634" spans="5:12">
      <c r="E3634" s="4"/>
      <c r="F3634" s="72"/>
      <c r="G3634" s="72"/>
      <c r="H3634" s="73"/>
      <c r="I3634" s="73"/>
      <c r="J3634" s="73"/>
      <c r="K3634" s="3"/>
      <c r="L3634" s="76"/>
    </row>
    <row r="3635" spans="5:12">
      <c r="E3635" s="4"/>
      <c r="F3635" s="72"/>
      <c r="G3635" s="72"/>
      <c r="H3635" s="73"/>
      <c r="I3635" s="73"/>
      <c r="J3635" s="73"/>
      <c r="K3635" s="3"/>
      <c r="L3635" s="76"/>
    </row>
    <row r="3636" spans="5:12">
      <c r="E3636" s="4"/>
      <c r="F3636" s="72"/>
      <c r="G3636" s="72"/>
      <c r="H3636" s="73"/>
      <c r="I3636" s="73"/>
      <c r="J3636" s="73"/>
      <c r="K3636" s="3"/>
      <c r="L3636" s="76"/>
    </row>
    <row r="3637" spans="5:12">
      <c r="E3637" s="4"/>
      <c r="F3637" s="72"/>
      <c r="G3637" s="72"/>
      <c r="H3637" s="73"/>
      <c r="I3637" s="73"/>
      <c r="J3637" s="73"/>
      <c r="K3637" s="3"/>
      <c r="L3637" s="76"/>
    </row>
    <row r="3638" spans="5:12">
      <c r="E3638" s="4"/>
      <c r="F3638" s="72"/>
      <c r="G3638" s="72"/>
      <c r="H3638" s="73"/>
      <c r="I3638" s="73"/>
      <c r="J3638" s="73"/>
      <c r="K3638" s="3"/>
      <c r="L3638" s="76"/>
    </row>
    <row r="3639" spans="5:12">
      <c r="E3639" s="4"/>
      <c r="F3639" s="72"/>
      <c r="G3639" s="72"/>
      <c r="H3639" s="73"/>
      <c r="I3639" s="73"/>
      <c r="J3639" s="73"/>
      <c r="K3639" s="3"/>
      <c r="L3639" s="76"/>
    </row>
    <row r="3640" spans="5:12">
      <c r="E3640" s="4"/>
      <c r="F3640" s="72"/>
      <c r="G3640" s="72"/>
      <c r="H3640" s="73"/>
      <c r="I3640" s="73"/>
      <c r="J3640" s="73"/>
      <c r="K3640" s="3"/>
      <c r="L3640" s="76"/>
    </row>
    <row r="3641" spans="5:12">
      <c r="E3641" s="4"/>
      <c r="F3641" s="72"/>
      <c r="G3641" s="72"/>
      <c r="H3641" s="73"/>
      <c r="I3641" s="73"/>
      <c r="J3641" s="73"/>
      <c r="K3641" s="3"/>
      <c r="L3641" s="76"/>
    </row>
    <row r="3642" spans="5:12">
      <c r="E3642" s="4"/>
      <c r="F3642" s="72"/>
      <c r="G3642" s="72"/>
      <c r="H3642" s="73"/>
      <c r="I3642" s="73"/>
      <c r="J3642" s="73"/>
      <c r="K3642" s="3"/>
      <c r="L3642" s="76"/>
    </row>
    <row r="3643" spans="5:12">
      <c r="E3643" s="4"/>
      <c r="F3643" s="72"/>
      <c r="G3643" s="72"/>
      <c r="H3643" s="73"/>
      <c r="I3643" s="73"/>
      <c r="J3643" s="73"/>
      <c r="K3643" s="3"/>
      <c r="L3643" s="76"/>
    </row>
    <row r="3644" spans="5:12">
      <c r="E3644" s="4"/>
      <c r="F3644" s="72"/>
      <c r="G3644" s="72"/>
      <c r="H3644" s="73"/>
      <c r="I3644" s="73"/>
      <c r="J3644" s="73"/>
      <c r="K3644" s="3"/>
      <c r="L3644" s="76"/>
    </row>
    <row r="3645" spans="5:12">
      <c r="E3645" s="4"/>
      <c r="F3645" s="72"/>
      <c r="G3645" s="72"/>
      <c r="H3645" s="73"/>
      <c r="I3645" s="73"/>
      <c r="J3645" s="73"/>
      <c r="K3645" s="3"/>
      <c r="L3645" s="76"/>
    </row>
    <row r="3646" spans="5:12">
      <c r="E3646" s="4"/>
      <c r="F3646" s="72"/>
      <c r="G3646" s="72"/>
      <c r="H3646" s="73"/>
      <c r="I3646" s="73"/>
      <c r="J3646" s="73"/>
      <c r="K3646" s="3"/>
      <c r="L3646" s="76"/>
    </row>
    <row r="3647" spans="5:12">
      <c r="E3647" s="4"/>
      <c r="F3647" s="72"/>
      <c r="G3647" s="72"/>
      <c r="H3647" s="73"/>
      <c r="I3647" s="73"/>
      <c r="J3647" s="73"/>
      <c r="K3647" s="3"/>
      <c r="L3647" s="76"/>
    </row>
    <row r="3648" spans="5:12">
      <c r="E3648" s="4"/>
      <c r="F3648" s="72"/>
      <c r="G3648" s="72"/>
      <c r="H3648" s="73"/>
      <c r="I3648" s="73"/>
      <c r="J3648" s="73"/>
      <c r="K3648" s="3"/>
      <c r="L3648" s="76"/>
    </row>
    <row r="3649" spans="5:12">
      <c r="E3649" s="4"/>
      <c r="F3649" s="72"/>
      <c r="G3649" s="72"/>
      <c r="H3649" s="73"/>
      <c r="I3649" s="73"/>
      <c r="J3649" s="73"/>
      <c r="K3649" s="3"/>
      <c r="L3649" s="76"/>
    </row>
    <row r="3650" spans="5:12">
      <c r="E3650" s="4"/>
      <c r="F3650" s="72"/>
      <c r="G3650" s="72"/>
      <c r="H3650" s="73"/>
      <c r="I3650" s="73"/>
      <c r="J3650" s="73"/>
      <c r="K3650" s="3"/>
      <c r="L3650" s="76"/>
    </row>
    <row r="3651" spans="5:12">
      <c r="E3651" s="4"/>
      <c r="F3651" s="72"/>
      <c r="G3651" s="72"/>
      <c r="H3651" s="73"/>
      <c r="I3651" s="73"/>
      <c r="J3651" s="73"/>
      <c r="K3651" s="3"/>
      <c r="L3651" s="76"/>
    </row>
    <row r="3652" spans="5:12">
      <c r="E3652" s="4"/>
      <c r="F3652" s="72"/>
      <c r="G3652" s="72"/>
      <c r="H3652" s="73"/>
      <c r="I3652" s="73"/>
      <c r="J3652" s="73"/>
      <c r="K3652" s="3"/>
      <c r="L3652" s="76"/>
    </row>
    <row r="3653" spans="5:12">
      <c r="E3653" s="4"/>
      <c r="F3653" s="72"/>
      <c r="G3653" s="72"/>
      <c r="H3653" s="73"/>
      <c r="I3653" s="73"/>
      <c r="J3653" s="73"/>
      <c r="K3653" s="3"/>
      <c r="L3653" s="76"/>
    </row>
    <row r="3654" spans="5:12">
      <c r="E3654" s="4"/>
      <c r="F3654" s="72"/>
      <c r="G3654" s="72"/>
      <c r="H3654" s="73"/>
      <c r="I3654" s="73"/>
      <c r="J3654" s="73"/>
      <c r="K3654" s="3"/>
      <c r="L3654" s="76"/>
    </row>
    <row r="3655" spans="5:12">
      <c r="E3655" s="4"/>
      <c r="F3655" s="72"/>
      <c r="G3655" s="72"/>
      <c r="H3655" s="73"/>
      <c r="I3655" s="73"/>
      <c r="J3655" s="73"/>
      <c r="K3655" s="3"/>
      <c r="L3655" s="76"/>
    </row>
    <row r="3656" spans="5:12">
      <c r="E3656" s="4"/>
      <c r="F3656" s="72"/>
      <c r="G3656" s="72"/>
      <c r="H3656" s="73"/>
      <c r="I3656" s="73"/>
      <c r="J3656" s="73"/>
      <c r="K3656" s="3"/>
      <c r="L3656" s="76"/>
    </row>
    <row r="3657" spans="5:12">
      <c r="E3657" s="4"/>
      <c r="F3657" s="72"/>
      <c r="G3657" s="72"/>
      <c r="H3657" s="73"/>
      <c r="I3657" s="73"/>
      <c r="J3657" s="73"/>
      <c r="K3657" s="3"/>
      <c r="L3657" s="76"/>
    </row>
    <row r="3658" spans="5:12">
      <c r="E3658" s="4"/>
      <c r="F3658" s="72"/>
      <c r="G3658" s="72"/>
      <c r="H3658" s="73"/>
      <c r="I3658" s="73"/>
      <c r="J3658" s="73"/>
      <c r="K3658" s="3"/>
      <c r="L3658" s="76"/>
    </row>
    <row r="3659" spans="5:12">
      <c r="E3659" s="4"/>
      <c r="F3659" s="72"/>
      <c r="G3659" s="72"/>
      <c r="H3659" s="73"/>
      <c r="I3659" s="73"/>
      <c r="J3659" s="73"/>
      <c r="K3659" s="3"/>
      <c r="L3659" s="76"/>
    </row>
    <row r="3660" spans="5:12">
      <c r="E3660" s="4"/>
      <c r="F3660" s="72"/>
      <c r="G3660" s="72"/>
      <c r="H3660" s="73"/>
      <c r="I3660" s="73"/>
      <c r="J3660" s="73"/>
      <c r="K3660" s="3"/>
      <c r="L3660" s="76"/>
    </row>
    <row r="3661" spans="5:12">
      <c r="E3661" s="4"/>
      <c r="F3661" s="72"/>
      <c r="G3661" s="72"/>
      <c r="H3661" s="73"/>
      <c r="I3661" s="73"/>
      <c r="J3661" s="73"/>
      <c r="K3661" s="3"/>
      <c r="L3661" s="76"/>
    </row>
    <row r="3662" spans="5:12">
      <c r="E3662" s="4"/>
      <c r="F3662" s="72"/>
      <c r="G3662" s="72"/>
      <c r="H3662" s="73"/>
      <c r="I3662" s="73"/>
      <c r="J3662" s="73"/>
      <c r="K3662" s="3"/>
      <c r="L3662" s="76"/>
    </row>
    <row r="3663" spans="5:12">
      <c r="E3663" s="4"/>
      <c r="F3663" s="72"/>
      <c r="G3663" s="72"/>
      <c r="H3663" s="73"/>
      <c r="I3663" s="73"/>
      <c r="J3663" s="73"/>
      <c r="K3663" s="3"/>
      <c r="L3663" s="76"/>
    </row>
    <row r="3664" spans="5:12">
      <c r="E3664" s="4"/>
      <c r="F3664" s="72"/>
      <c r="G3664" s="72"/>
      <c r="H3664" s="73"/>
      <c r="I3664" s="73"/>
      <c r="J3664" s="73"/>
      <c r="K3664" s="3"/>
      <c r="L3664" s="76"/>
    </row>
    <row r="3665" spans="5:12">
      <c r="E3665" s="4"/>
      <c r="F3665" s="72"/>
      <c r="G3665" s="72"/>
      <c r="H3665" s="73"/>
      <c r="I3665" s="73"/>
      <c r="J3665" s="73"/>
      <c r="K3665" s="3"/>
      <c r="L3665" s="76"/>
    </row>
    <row r="3666" spans="5:12">
      <c r="E3666" s="4"/>
      <c r="F3666" s="72"/>
      <c r="G3666" s="72"/>
      <c r="H3666" s="73"/>
      <c r="I3666" s="73"/>
      <c r="J3666" s="73"/>
      <c r="K3666" s="3"/>
      <c r="L3666" s="76"/>
    </row>
    <row r="3667" spans="5:12">
      <c r="E3667" s="4"/>
      <c r="F3667" s="72"/>
      <c r="G3667" s="72"/>
      <c r="H3667" s="73"/>
      <c r="I3667" s="73"/>
      <c r="J3667" s="73"/>
      <c r="K3667" s="3"/>
      <c r="L3667" s="76"/>
    </row>
    <row r="3668" spans="5:12">
      <c r="E3668" s="4"/>
      <c r="F3668" s="72"/>
      <c r="G3668" s="72"/>
      <c r="H3668" s="73"/>
      <c r="I3668" s="73"/>
      <c r="J3668" s="73"/>
      <c r="K3668" s="3"/>
      <c r="L3668" s="76"/>
    </row>
    <row r="3669" spans="5:12">
      <c r="E3669" s="4"/>
      <c r="F3669" s="72"/>
      <c r="G3669" s="72"/>
      <c r="H3669" s="73"/>
      <c r="I3669" s="73"/>
      <c r="J3669" s="73"/>
      <c r="K3669" s="3"/>
      <c r="L3669" s="76"/>
    </row>
    <row r="3670" spans="5:12">
      <c r="E3670" s="4"/>
      <c r="F3670" s="72"/>
      <c r="G3670" s="72"/>
      <c r="H3670" s="73"/>
      <c r="I3670" s="73"/>
      <c r="J3670" s="73"/>
      <c r="K3670" s="3"/>
      <c r="L3670" s="76"/>
    </row>
    <row r="3671" spans="5:12">
      <c r="E3671" s="4"/>
      <c r="F3671" s="72"/>
      <c r="G3671" s="72"/>
      <c r="H3671" s="73"/>
      <c r="I3671" s="73"/>
      <c r="J3671" s="73"/>
      <c r="K3671" s="3"/>
      <c r="L3671" s="76"/>
    </row>
    <row r="3672" spans="5:12">
      <c r="E3672" s="4"/>
      <c r="F3672" s="72"/>
      <c r="G3672" s="72"/>
      <c r="H3672" s="73"/>
      <c r="I3672" s="73"/>
      <c r="J3672" s="73"/>
      <c r="K3672" s="3"/>
      <c r="L3672" s="76"/>
    </row>
    <row r="3673" spans="5:12">
      <c r="E3673" s="4"/>
      <c r="F3673" s="72"/>
      <c r="G3673" s="72"/>
      <c r="H3673" s="73"/>
      <c r="I3673" s="73"/>
      <c r="J3673" s="73"/>
      <c r="K3673" s="3"/>
      <c r="L3673" s="76"/>
    </row>
    <row r="3674" spans="5:12">
      <c r="E3674" s="4"/>
      <c r="F3674" s="72"/>
      <c r="G3674" s="72"/>
      <c r="H3674" s="73"/>
      <c r="I3674" s="73"/>
      <c r="J3674" s="73"/>
      <c r="K3674" s="3"/>
      <c r="L3674" s="76"/>
    </row>
    <row r="3675" spans="5:12">
      <c r="E3675" s="4"/>
      <c r="F3675" s="72"/>
      <c r="G3675" s="72"/>
      <c r="H3675" s="73"/>
      <c r="I3675" s="73"/>
      <c r="J3675" s="73"/>
      <c r="K3675" s="3"/>
      <c r="L3675" s="76"/>
    </row>
    <row r="3676" spans="5:12">
      <c r="E3676" s="4"/>
      <c r="F3676" s="72"/>
      <c r="G3676" s="72"/>
      <c r="H3676" s="73"/>
      <c r="I3676" s="73"/>
      <c r="J3676" s="73"/>
      <c r="K3676" s="3"/>
      <c r="L3676" s="76"/>
    </row>
    <row r="3677" spans="5:12">
      <c r="E3677" s="4"/>
      <c r="F3677" s="72"/>
      <c r="G3677" s="72"/>
      <c r="H3677" s="73"/>
      <c r="I3677" s="73"/>
      <c r="J3677" s="73"/>
      <c r="K3677" s="3"/>
      <c r="L3677" s="76"/>
    </row>
    <row r="3678" spans="5:12">
      <c r="E3678" s="4"/>
      <c r="F3678" s="72"/>
      <c r="G3678" s="72"/>
      <c r="H3678" s="73"/>
      <c r="I3678" s="73"/>
      <c r="J3678" s="73"/>
      <c r="K3678" s="3"/>
      <c r="L3678" s="76"/>
    </row>
    <row r="3679" spans="5:12">
      <c r="E3679" s="4"/>
      <c r="F3679" s="72"/>
      <c r="G3679" s="72"/>
      <c r="H3679" s="73"/>
      <c r="I3679" s="73"/>
      <c r="J3679" s="73"/>
      <c r="K3679" s="3"/>
      <c r="L3679" s="76"/>
    </row>
    <row r="3680" spans="5:12">
      <c r="E3680" s="4"/>
      <c r="F3680" s="72"/>
      <c r="G3680" s="72"/>
      <c r="H3680" s="73"/>
      <c r="I3680" s="73"/>
      <c r="J3680" s="73"/>
      <c r="K3680" s="3"/>
      <c r="L3680" s="76"/>
    </row>
    <row r="3681" spans="5:12">
      <c r="E3681" s="4"/>
      <c r="F3681" s="72"/>
      <c r="G3681" s="72"/>
      <c r="H3681" s="73"/>
      <c r="I3681" s="73"/>
      <c r="J3681" s="73"/>
      <c r="K3681" s="3"/>
      <c r="L3681" s="76"/>
    </row>
    <row r="3682" spans="5:12">
      <c r="E3682" s="4"/>
      <c r="F3682" s="72"/>
      <c r="G3682" s="72"/>
      <c r="H3682" s="73"/>
      <c r="I3682" s="73"/>
      <c r="J3682" s="73"/>
      <c r="K3682" s="3"/>
      <c r="L3682" s="76"/>
    </row>
    <row r="3683" spans="5:12">
      <c r="E3683" s="4"/>
      <c r="F3683" s="72"/>
      <c r="G3683" s="72"/>
      <c r="H3683" s="73"/>
      <c r="I3683" s="73"/>
      <c r="J3683" s="73"/>
      <c r="K3683" s="3"/>
      <c r="L3683" s="76"/>
    </row>
    <row r="3684" spans="5:12">
      <c r="E3684" s="4"/>
      <c r="F3684" s="72"/>
      <c r="G3684" s="72"/>
      <c r="H3684" s="73"/>
      <c r="I3684" s="73"/>
      <c r="J3684" s="73"/>
      <c r="K3684" s="3"/>
      <c r="L3684" s="76"/>
    </row>
    <row r="3685" spans="5:12">
      <c r="E3685" s="4"/>
      <c r="F3685" s="72"/>
      <c r="G3685" s="72"/>
      <c r="H3685" s="73"/>
      <c r="I3685" s="73"/>
      <c r="J3685" s="73"/>
      <c r="K3685" s="3"/>
      <c r="L3685" s="76"/>
    </row>
    <row r="3686" spans="5:12">
      <c r="E3686" s="4"/>
      <c r="F3686" s="72"/>
      <c r="G3686" s="72"/>
      <c r="H3686" s="73"/>
      <c r="I3686" s="73"/>
      <c r="J3686" s="73"/>
      <c r="K3686" s="3"/>
      <c r="L3686" s="76"/>
    </row>
    <row r="3687" spans="5:12">
      <c r="E3687" s="4"/>
      <c r="F3687" s="72"/>
      <c r="G3687" s="72"/>
      <c r="H3687" s="73"/>
      <c r="I3687" s="73"/>
      <c r="J3687" s="73"/>
      <c r="K3687" s="3"/>
      <c r="L3687" s="76"/>
    </row>
    <row r="3688" spans="5:12">
      <c r="E3688" s="4"/>
      <c r="F3688" s="72"/>
      <c r="G3688" s="72"/>
      <c r="H3688" s="73"/>
      <c r="I3688" s="73"/>
      <c r="J3688" s="73"/>
      <c r="K3688" s="3"/>
      <c r="L3688" s="76"/>
    </row>
    <row r="3689" spans="5:12">
      <c r="E3689" s="4"/>
      <c r="F3689" s="72"/>
      <c r="G3689" s="72"/>
      <c r="H3689" s="73"/>
      <c r="I3689" s="73"/>
      <c r="J3689" s="73"/>
      <c r="K3689" s="3"/>
      <c r="L3689" s="76"/>
    </row>
    <row r="3690" spans="5:12">
      <c r="E3690" s="4"/>
      <c r="F3690" s="72"/>
      <c r="G3690" s="72"/>
      <c r="H3690" s="73"/>
      <c r="I3690" s="73"/>
      <c r="J3690" s="73"/>
      <c r="K3690" s="3"/>
      <c r="L3690" s="76"/>
    </row>
    <row r="3691" spans="5:12">
      <c r="E3691" s="4"/>
      <c r="F3691" s="72"/>
      <c r="G3691" s="72"/>
      <c r="H3691" s="73"/>
      <c r="I3691" s="73"/>
      <c r="J3691" s="73"/>
      <c r="K3691" s="3"/>
      <c r="L3691" s="76"/>
    </row>
    <row r="3692" spans="5:12">
      <c r="E3692" s="4"/>
      <c r="F3692" s="72"/>
      <c r="G3692" s="72"/>
      <c r="H3692" s="73"/>
      <c r="I3692" s="73"/>
      <c r="J3692" s="73"/>
      <c r="K3692" s="3"/>
      <c r="L3692" s="76"/>
    </row>
    <row r="3693" spans="5:12">
      <c r="E3693" s="4"/>
      <c r="F3693" s="72"/>
      <c r="G3693" s="72"/>
      <c r="H3693" s="73"/>
      <c r="I3693" s="73"/>
      <c r="J3693" s="73"/>
      <c r="K3693" s="3"/>
      <c r="L3693" s="76"/>
    </row>
    <row r="3694" spans="5:12">
      <c r="E3694" s="4"/>
      <c r="F3694" s="72"/>
      <c r="G3694" s="72"/>
      <c r="H3694" s="73"/>
      <c r="I3694" s="73"/>
      <c r="J3694" s="73"/>
      <c r="K3694" s="3"/>
      <c r="L3694" s="76"/>
    </row>
    <row r="3695" spans="5:12">
      <c r="E3695" s="4"/>
      <c r="F3695" s="72"/>
      <c r="G3695" s="72"/>
      <c r="H3695" s="73"/>
      <c r="I3695" s="73"/>
      <c r="J3695" s="73"/>
      <c r="K3695" s="3"/>
      <c r="L3695" s="76"/>
    </row>
    <row r="3696" spans="5:12">
      <c r="E3696" s="4"/>
      <c r="F3696" s="72"/>
      <c r="G3696" s="72"/>
      <c r="H3696" s="73"/>
      <c r="I3696" s="73"/>
      <c r="J3696" s="73"/>
      <c r="K3696" s="3"/>
      <c r="L3696" s="76"/>
    </row>
    <row r="3697" spans="5:12">
      <c r="E3697" s="4"/>
      <c r="F3697" s="72"/>
      <c r="G3697" s="72"/>
      <c r="H3697" s="73"/>
      <c r="I3697" s="73"/>
      <c r="J3697" s="73"/>
      <c r="K3697" s="3"/>
      <c r="L3697" s="76"/>
    </row>
    <row r="3698" spans="5:12">
      <c r="E3698" s="4"/>
      <c r="F3698" s="72"/>
      <c r="G3698" s="72"/>
      <c r="H3698" s="73"/>
      <c r="I3698" s="73"/>
      <c r="J3698" s="73"/>
      <c r="K3698" s="3"/>
      <c r="L3698" s="76"/>
    </row>
    <row r="3699" spans="5:12">
      <c r="E3699" s="4"/>
      <c r="F3699" s="72"/>
      <c r="G3699" s="72"/>
      <c r="H3699" s="73"/>
      <c r="I3699" s="73"/>
      <c r="J3699" s="73"/>
      <c r="K3699" s="3"/>
      <c r="L3699" s="76"/>
    </row>
    <row r="3700" spans="5:12">
      <c r="E3700" s="4"/>
      <c r="F3700" s="72"/>
      <c r="G3700" s="72"/>
      <c r="H3700" s="73"/>
      <c r="I3700" s="73"/>
      <c r="J3700" s="73"/>
      <c r="K3700" s="3"/>
      <c r="L3700" s="76"/>
    </row>
    <row r="3701" spans="5:12">
      <c r="E3701" s="4"/>
      <c r="F3701" s="72"/>
      <c r="G3701" s="72"/>
      <c r="H3701" s="73"/>
      <c r="I3701" s="73"/>
      <c r="J3701" s="73"/>
      <c r="K3701" s="3"/>
      <c r="L3701" s="76"/>
    </row>
    <row r="3702" spans="5:12">
      <c r="E3702" s="4"/>
      <c r="F3702" s="72"/>
      <c r="G3702" s="72"/>
      <c r="H3702" s="73"/>
      <c r="I3702" s="73"/>
      <c r="J3702" s="73"/>
      <c r="K3702" s="3"/>
      <c r="L3702" s="76"/>
    </row>
    <row r="3703" spans="5:12">
      <c r="E3703" s="4"/>
      <c r="F3703" s="72"/>
      <c r="G3703" s="72"/>
      <c r="H3703" s="73"/>
      <c r="I3703" s="73"/>
      <c r="J3703" s="73"/>
      <c r="K3703" s="3"/>
      <c r="L3703" s="76"/>
    </row>
    <row r="3704" spans="5:12">
      <c r="E3704" s="4"/>
      <c r="F3704" s="72"/>
      <c r="G3704" s="72"/>
      <c r="H3704" s="73"/>
      <c r="I3704" s="73"/>
      <c r="J3704" s="73"/>
      <c r="K3704" s="3"/>
      <c r="L3704" s="76"/>
    </row>
    <row r="3705" spans="5:12">
      <c r="E3705" s="4"/>
      <c r="F3705" s="72"/>
      <c r="G3705" s="72"/>
      <c r="H3705" s="73"/>
      <c r="I3705" s="73"/>
      <c r="J3705" s="73"/>
      <c r="K3705" s="3"/>
      <c r="L3705" s="76"/>
    </row>
    <row r="3706" spans="5:12">
      <c r="E3706" s="4"/>
      <c r="F3706" s="72"/>
      <c r="G3706" s="72"/>
      <c r="H3706" s="73"/>
      <c r="I3706" s="73"/>
      <c r="J3706" s="73"/>
      <c r="K3706" s="3"/>
      <c r="L3706" s="76"/>
    </row>
    <row r="3707" spans="5:12">
      <c r="E3707" s="4"/>
      <c r="F3707" s="72"/>
      <c r="G3707" s="72"/>
      <c r="H3707" s="73"/>
      <c r="I3707" s="73"/>
      <c r="J3707" s="73"/>
      <c r="K3707" s="3"/>
      <c r="L3707" s="76"/>
    </row>
    <row r="3708" spans="5:12">
      <c r="E3708" s="4"/>
      <c r="F3708" s="72"/>
      <c r="G3708" s="72"/>
      <c r="H3708" s="73"/>
      <c r="I3708" s="73"/>
      <c r="J3708" s="73"/>
      <c r="K3708" s="3"/>
      <c r="L3708" s="76"/>
    </row>
    <row r="3709" spans="5:12">
      <c r="E3709" s="4"/>
      <c r="F3709" s="72"/>
      <c r="G3709" s="72"/>
      <c r="H3709" s="73"/>
      <c r="I3709" s="73"/>
      <c r="J3709" s="73"/>
      <c r="K3709" s="3"/>
      <c r="L3709" s="76"/>
    </row>
    <row r="3710" spans="5:12">
      <c r="E3710" s="4"/>
      <c r="F3710" s="72"/>
      <c r="G3710" s="72"/>
      <c r="H3710" s="73"/>
      <c r="I3710" s="73"/>
      <c r="J3710" s="73"/>
      <c r="K3710" s="3"/>
      <c r="L3710" s="76"/>
    </row>
    <row r="3711" spans="5:12">
      <c r="E3711" s="4"/>
      <c r="F3711" s="72"/>
      <c r="G3711" s="72"/>
      <c r="H3711" s="73"/>
      <c r="I3711" s="73"/>
      <c r="J3711" s="73"/>
      <c r="K3711" s="3"/>
      <c r="L3711" s="76"/>
    </row>
    <row r="3712" spans="5:12">
      <c r="E3712" s="4"/>
      <c r="F3712" s="72"/>
      <c r="G3712" s="72"/>
      <c r="H3712" s="73"/>
      <c r="I3712" s="73"/>
      <c r="J3712" s="73"/>
      <c r="K3712" s="3"/>
      <c r="L3712" s="76"/>
    </row>
    <row r="3713" spans="5:12">
      <c r="E3713" s="4"/>
      <c r="F3713" s="72"/>
      <c r="G3713" s="72"/>
      <c r="H3713" s="73"/>
      <c r="I3713" s="73"/>
      <c r="J3713" s="73"/>
      <c r="K3713" s="3"/>
      <c r="L3713" s="76"/>
    </row>
    <row r="3714" spans="5:12">
      <c r="E3714" s="4"/>
      <c r="F3714" s="72"/>
      <c r="G3714" s="72"/>
      <c r="H3714" s="73"/>
      <c r="I3714" s="73"/>
      <c r="J3714" s="73"/>
      <c r="K3714" s="3"/>
      <c r="L3714" s="76"/>
    </row>
    <row r="3715" spans="5:12">
      <c r="E3715" s="4"/>
      <c r="F3715" s="72"/>
      <c r="G3715" s="72"/>
      <c r="H3715" s="73"/>
      <c r="I3715" s="73"/>
      <c r="J3715" s="73"/>
      <c r="K3715" s="3"/>
      <c r="L3715" s="76"/>
    </row>
    <row r="3716" spans="5:12">
      <c r="E3716" s="4"/>
      <c r="F3716" s="72"/>
      <c r="G3716" s="72"/>
      <c r="H3716" s="73"/>
      <c r="I3716" s="73"/>
      <c r="J3716" s="73"/>
      <c r="K3716" s="3"/>
      <c r="L3716" s="76"/>
    </row>
    <row r="3717" spans="5:12">
      <c r="E3717" s="4"/>
      <c r="F3717" s="72"/>
      <c r="G3717" s="72"/>
      <c r="H3717" s="73"/>
      <c r="I3717" s="73"/>
      <c r="J3717" s="73"/>
      <c r="K3717" s="3"/>
      <c r="L3717" s="76"/>
    </row>
    <row r="3718" spans="5:12">
      <c r="E3718" s="4"/>
      <c r="F3718" s="72"/>
      <c r="G3718" s="72"/>
      <c r="H3718" s="73"/>
      <c r="I3718" s="73"/>
      <c r="J3718" s="73"/>
      <c r="K3718" s="3"/>
      <c r="L3718" s="76"/>
    </row>
    <row r="3719" spans="5:12">
      <c r="E3719" s="4"/>
      <c r="F3719" s="72"/>
      <c r="G3719" s="72"/>
      <c r="H3719" s="73"/>
      <c r="I3719" s="73"/>
      <c r="J3719" s="73"/>
      <c r="K3719" s="3"/>
      <c r="L3719" s="76"/>
    </row>
    <row r="3720" spans="5:12">
      <c r="E3720" s="4"/>
      <c r="F3720" s="72"/>
      <c r="G3720" s="72"/>
      <c r="H3720" s="73"/>
      <c r="I3720" s="73"/>
      <c r="J3720" s="73"/>
      <c r="K3720" s="3"/>
      <c r="L3720" s="76"/>
    </row>
    <row r="3721" spans="5:12">
      <c r="E3721" s="4"/>
      <c r="F3721" s="72"/>
      <c r="G3721" s="72"/>
      <c r="H3721" s="73"/>
      <c r="I3721" s="73"/>
      <c r="J3721" s="73"/>
      <c r="K3721" s="3"/>
      <c r="L3721" s="76"/>
    </row>
    <row r="3722" spans="5:12">
      <c r="E3722" s="4"/>
      <c r="F3722" s="72"/>
      <c r="G3722" s="72"/>
      <c r="H3722" s="73"/>
      <c r="I3722" s="73"/>
      <c r="J3722" s="73"/>
      <c r="K3722" s="3"/>
      <c r="L3722" s="76"/>
    </row>
    <row r="3723" spans="5:12">
      <c r="E3723" s="4"/>
      <c r="F3723" s="72"/>
      <c r="G3723" s="72"/>
      <c r="H3723" s="73"/>
      <c r="I3723" s="73"/>
      <c r="J3723" s="73"/>
      <c r="K3723" s="3"/>
      <c r="L3723" s="76"/>
    </row>
    <row r="3724" spans="5:12">
      <c r="E3724" s="4"/>
      <c r="F3724" s="72"/>
      <c r="G3724" s="72"/>
      <c r="H3724" s="73"/>
      <c r="I3724" s="73"/>
      <c r="J3724" s="73"/>
      <c r="K3724" s="3"/>
      <c r="L3724" s="76"/>
    </row>
    <row r="3725" spans="5:12">
      <c r="E3725" s="4"/>
      <c r="F3725" s="72"/>
      <c r="G3725" s="72"/>
      <c r="H3725" s="73"/>
      <c r="I3725" s="73"/>
      <c r="J3725" s="73"/>
      <c r="K3725" s="3"/>
      <c r="L3725" s="76"/>
    </row>
    <row r="3726" spans="5:12">
      <c r="E3726" s="4"/>
      <c r="F3726" s="72"/>
      <c r="G3726" s="72"/>
      <c r="H3726" s="73"/>
      <c r="I3726" s="73"/>
      <c r="J3726" s="73"/>
      <c r="K3726" s="3"/>
      <c r="L3726" s="76"/>
    </row>
    <row r="3727" spans="5:12">
      <c r="E3727" s="4"/>
      <c r="F3727" s="72"/>
      <c r="G3727" s="72"/>
      <c r="H3727" s="73"/>
      <c r="I3727" s="73"/>
      <c r="J3727" s="73"/>
      <c r="K3727" s="3"/>
      <c r="L3727" s="76"/>
    </row>
    <row r="3728" spans="5:12">
      <c r="E3728" s="4"/>
      <c r="F3728" s="72"/>
      <c r="G3728" s="72"/>
      <c r="H3728" s="73"/>
      <c r="I3728" s="73"/>
      <c r="J3728" s="73"/>
      <c r="K3728" s="3"/>
      <c r="L3728" s="76"/>
    </row>
    <row r="3729" spans="5:12">
      <c r="E3729" s="4"/>
      <c r="F3729" s="72"/>
      <c r="G3729" s="72"/>
      <c r="H3729" s="73"/>
      <c r="I3729" s="73"/>
      <c r="J3729" s="73"/>
      <c r="K3729" s="3"/>
      <c r="L3729" s="76"/>
    </row>
    <row r="3730" spans="5:12">
      <c r="E3730" s="4"/>
      <c r="F3730" s="72"/>
      <c r="G3730" s="72"/>
      <c r="H3730" s="73"/>
      <c r="I3730" s="73"/>
      <c r="J3730" s="73"/>
      <c r="K3730" s="3"/>
      <c r="L3730" s="76"/>
    </row>
    <row r="3731" spans="5:12">
      <c r="E3731" s="4"/>
      <c r="F3731" s="72"/>
      <c r="G3731" s="72"/>
      <c r="H3731" s="73"/>
      <c r="I3731" s="73"/>
      <c r="J3731" s="73"/>
      <c r="K3731" s="3"/>
      <c r="L3731" s="76"/>
    </row>
    <row r="3732" spans="5:12">
      <c r="E3732" s="4"/>
      <c r="F3732" s="72"/>
      <c r="G3732" s="72"/>
      <c r="H3732" s="73"/>
      <c r="I3732" s="73"/>
      <c r="J3732" s="73"/>
      <c r="K3732" s="3"/>
      <c r="L3732" s="76"/>
    </row>
    <row r="3733" spans="5:12">
      <c r="E3733" s="4"/>
      <c r="F3733" s="72"/>
      <c r="G3733" s="72"/>
      <c r="H3733" s="73"/>
      <c r="I3733" s="73"/>
      <c r="J3733" s="73"/>
      <c r="K3733" s="3"/>
      <c r="L3733" s="76"/>
    </row>
    <row r="3734" spans="5:12">
      <c r="E3734" s="4"/>
      <c r="F3734" s="72"/>
      <c r="G3734" s="72"/>
      <c r="H3734" s="73"/>
      <c r="I3734" s="73"/>
      <c r="J3734" s="73"/>
      <c r="K3734" s="3"/>
      <c r="L3734" s="76"/>
    </row>
    <row r="3735" spans="5:12">
      <c r="E3735" s="4"/>
      <c r="F3735" s="72"/>
      <c r="G3735" s="72"/>
      <c r="H3735" s="73"/>
      <c r="I3735" s="73"/>
      <c r="J3735" s="73"/>
      <c r="K3735" s="3"/>
      <c r="L3735" s="76"/>
    </row>
    <row r="3736" spans="5:12">
      <c r="E3736" s="4"/>
      <c r="F3736" s="72"/>
      <c r="G3736" s="72"/>
      <c r="H3736" s="73"/>
      <c r="I3736" s="73"/>
      <c r="J3736" s="73"/>
      <c r="K3736" s="3"/>
      <c r="L3736" s="76"/>
    </row>
    <row r="3737" spans="5:12">
      <c r="E3737" s="4"/>
      <c r="F3737" s="72"/>
      <c r="G3737" s="72"/>
      <c r="H3737" s="73"/>
      <c r="I3737" s="73"/>
      <c r="J3737" s="73"/>
      <c r="K3737" s="3"/>
      <c r="L3737" s="76"/>
    </row>
    <row r="3738" spans="5:12">
      <c r="E3738" s="4"/>
      <c r="F3738" s="72"/>
      <c r="G3738" s="72"/>
      <c r="H3738" s="73"/>
      <c r="I3738" s="73"/>
      <c r="J3738" s="73"/>
      <c r="K3738" s="3"/>
      <c r="L3738" s="76"/>
    </row>
    <row r="3739" spans="5:12">
      <c r="E3739" s="4"/>
      <c r="F3739" s="72"/>
      <c r="G3739" s="72"/>
      <c r="H3739" s="73"/>
      <c r="I3739" s="73"/>
      <c r="J3739" s="73"/>
      <c r="K3739" s="3"/>
      <c r="L3739" s="76"/>
    </row>
    <row r="3740" spans="5:12">
      <c r="E3740" s="4"/>
      <c r="F3740" s="72"/>
      <c r="G3740" s="72"/>
      <c r="H3740" s="73"/>
      <c r="I3740" s="73"/>
      <c r="J3740" s="73"/>
      <c r="K3740" s="3"/>
      <c r="L3740" s="76"/>
    </row>
    <row r="3741" spans="5:12">
      <c r="E3741" s="4"/>
      <c r="F3741" s="72"/>
      <c r="G3741" s="72"/>
      <c r="H3741" s="73"/>
      <c r="I3741" s="73"/>
      <c r="J3741" s="73"/>
      <c r="K3741" s="3"/>
      <c r="L3741" s="76"/>
    </row>
    <row r="3742" spans="5:12">
      <c r="E3742" s="4"/>
      <c r="F3742" s="72"/>
      <c r="G3742" s="72"/>
      <c r="H3742" s="73"/>
      <c r="I3742" s="73"/>
      <c r="J3742" s="73"/>
      <c r="K3742" s="3"/>
      <c r="L3742" s="76"/>
    </row>
    <row r="3743" spans="5:12">
      <c r="E3743" s="4"/>
      <c r="F3743" s="72"/>
      <c r="G3743" s="72"/>
      <c r="H3743" s="73"/>
      <c r="I3743" s="73"/>
      <c r="J3743" s="73"/>
      <c r="K3743" s="3"/>
      <c r="L3743" s="76"/>
    </row>
    <row r="3744" spans="5:12">
      <c r="E3744" s="4"/>
      <c r="F3744" s="72"/>
      <c r="G3744" s="72"/>
      <c r="H3744" s="73"/>
      <c r="I3744" s="73"/>
      <c r="J3744" s="73"/>
      <c r="K3744" s="3"/>
      <c r="L3744" s="76"/>
    </row>
    <row r="3745" spans="5:12">
      <c r="E3745" s="4"/>
      <c r="F3745" s="72"/>
      <c r="G3745" s="72"/>
      <c r="H3745" s="73"/>
      <c r="I3745" s="73"/>
      <c r="J3745" s="73"/>
      <c r="K3745" s="3"/>
      <c r="L3745" s="76"/>
    </row>
    <row r="3746" spans="5:12">
      <c r="E3746" s="4"/>
      <c r="F3746" s="72"/>
      <c r="G3746" s="72"/>
      <c r="H3746" s="73"/>
      <c r="I3746" s="73"/>
      <c r="J3746" s="73"/>
      <c r="K3746" s="3"/>
      <c r="L3746" s="76"/>
    </row>
    <row r="3747" spans="5:12">
      <c r="E3747" s="4"/>
      <c r="F3747" s="72"/>
      <c r="G3747" s="72"/>
      <c r="H3747" s="73"/>
      <c r="I3747" s="73"/>
      <c r="J3747" s="73"/>
      <c r="K3747" s="3"/>
      <c r="L3747" s="76"/>
    </row>
    <row r="3748" spans="5:12">
      <c r="E3748" s="4"/>
      <c r="F3748" s="72"/>
      <c r="G3748" s="72"/>
      <c r="H3748" s="73"/>
      <c r="I3748" s="73"/>
      <c r="J3748" s="73"/>
      <c r="K3748" s="3"/>
      <c r="L3748" s="76"/>
    </row>
    <row r="3749" spans="5:12">
      <c r="E3749" s="4"/>
      <c r="F3749" s="72"/>
      <c r="G3749" s="72"/>
      <c r="H3749" s="73"/>
      <c r="I3749" s="73"/>
      <c r="J3749" s="73"/>
      <c r="K3749" s="3"/>
      <c r="L3749" s="76"/>
    </row>
    <row r="3750" spans="5:12">
      <c r="E3750" s="4"/>
      <c r="F3750" s="72"/>
      <c r="G3750" s="72"/>
      <c r="H3750" s="73"/>
      <c r="I3750" s="73"/>
      <c r="J3750" s="73"/>
      <c r="K3750" s="3"/>
      <c r="L3750" s="76"/>
    </row>
    <row r="3751" spans="5:12">
      <c r="E3751" s="4"/>
      <c r="F3751" s="72"/>
      <c r="G3751" s="72"/>
      <c r="H3751" s="73"/>
      <c r="I3751" s="73"/>
      <c r="J3751" s="73"/>
      <c r="K3751" s="3"/>
      <c r="L3751" s="76"/>
    </row>
    <row r="3752" spans="5:12">
      <c r="E3752" s="4"/>
      <c r="F3752" s="72"/>
      <c r="G3752" s="72"/>
      <c r="H3752" s="73"/>
      <c r="I3752" s="73"/>
      <c r="J3752" s="73"/>
      <c r="K3752" s="3"/>
      <c r="L3752" s="76"/>
    </row>
    <row r="3753" spans="5:12">
      <c r="E3753" s="4"/>
      <c r="F3753" s="72"/>
      <c r="G3753" s="72"/>
      <c r="H3753" s="73"/>
      <c r="I3753" s="73"/>
      <c r="J3753" s="73"/>
      <c r="K3753" s="3"/>
      <c r="L3753" s="76"/>
    </row>
    <row r="3754" spans="5:12">
      <c r="E3754" s="4"/>
      <c r="F3754" s="72"/>
      <c r="G3754" s="72"/>
      <c r="H3754" s="73"/>
      <c r="I3754" s="73"/>
      <c r="J3754" s="73"/>
      <c r="K3754" s="3"/>
      <c r="L3754" s="76"/>
    </row>
    <row r="3755" spans="5:12">
      <c r="E3755" s="4"/>
      <c r="F3755" s="72"/>
      <c r="G3755" s="72"/>
      <c r="H3755" s="73"/>
      <c r="I3755" s="73"/>
      <c r="J3755" s="73"/>
      <c r="K3755" s="3"/>
      <c r="L3755" s="76"/>
    </row>
    <row r="3756" spans="5:12">
      <c r="E3756" s="4"/>
      <c r="F3756" s="72"/>
      <c r="G3756" s="72"/>
      <c r="H3756" s="73"/>
      <c r="I3756" s="73"/>
      <c r="J3756" s="73"/>
      <c r="K3756" s="3"/>
      <c r="L3756" s="76"/>
    </row>
    <row r="3757" spans="5:12">
      <c r="E3757" s="4"/>
      <c r="F3757" s="72"/>
      <c r="G3757" s="72"/>
      <c r="H3757" s="73"/>
      <c r="I3757" s="73"/>
      <c r="J3757" s="73"/>
      <c r="K3757" s="3"/>
      <c r="L3757" s="76"/>
    </row>
    <row r="3758" spans="5:12">
      <c r="E3758" s="4"/>
      <c r="F3758" s="72"/>
      <c r="G3758" s="72"/>
      <c r="H3758" s="73"/>
      <c r="I3758" s="73"/>
      <c r="J3758" s="73"/>
      <c r="K3758" s="3"/>
      <c r="L3758" s="76"/>
    </row>
    <row r="3759" spans="5:12">
      <c r="E3759" s="4"/>
      <c r="F3759" s="72"/>
      <c r="G3759" s="72"/>
      <c r="H3759" s="73"/>
      <c r="I3759" s="73"/>
      <c r="J3759" s="73"/>
      <c r="K3759" s="3"/>
      <c r="L3759" s="76"/>
    </row>
    <row r="3760" spans="5:12">
      <c r="E3760" s="4"/>
      <c r="F3760" s="72"/>
      <c r="G3760" s="72"/>
      <c r="H3760" s="73"/>
      <c r="I3760" s="73"/>
      <c r="J3760" s="73"/>
      <c r="K3760" s="3"/>
      <c r="L3760" s="76"/>
    </row>
    <row r="3761" spans="5:12">
      <c r="E3761" s="4"/>
      <c r="F3761" s="72"/>
      <c r="G3761" s="72"/>
      <c r="H3761" s="73"/>
      <c r="I3761" s="73"/>
      <c r="J3761" s="73"/>
      <c r="K3761" s="3"/>
      <c r="L3761" s="76"/>
    </row>
    <row r="3762" spans="5:12">
      <c r="E3762" s="4"/>
      <c r="F3762" s="72"/>
      <c r="G3762" s="72"/>
      <c r="H3762" s="73"/>
      <c r="I3762" s="73"/>
      <c r="J3762" s="73"/>
      <c r="K3762" s="3"/>
      <c r="L3762" s="76"/>
    </row>
    <row r="3763" spans="5:12">
      <c r="E3763" s="4"/>
      <c r="F3763" s="72"/>
      <c r="G3763" s="72"/>
      <c r="H3763" s="73"/>
      <c r="I3763" s="73"/>
      <c r="J3763" s="73"/>
      <c r="K3763" s="3"/>
      <c r="L3763" s="76"/>
    </row>
    <row r="3764" spans="5:12">
      <c r="E3764" s="4"/>
      <c r="F3764" s="72"/>
      <c r="G3764" s="72"/>
      <c r="H3764" s="73"/>
      <c r="I3764" s="73"/>
      <c r="J3764" s="73"/>
      <c r="K3764" s="3"/>
      <c r="L3764" s="76"/>
    </row>
    <row r="3765" spans="5:12">
      <c r="E3765" s="4"/>
      <c r="F3765" s="72"/>
      <c r="G3765" s="72"/>
      <c r="H3765" s="73"/>
      <c r="I3765" s="73"/>
      <c r="J3765" s="73"/>
      <c r="K3765" s="3"/>
      <c r="L3765" s="76"/>
    </row>
    <row r="3766" spans="5:12">
      <c r="E3766" s="4"/>
      <c r="F3766" s="72"/>
      <c r="G3766" s="72"/>
      <c r="H3766" s="73"/>
      <c r="I3766" s="73"/>
      <c r="J3766" s="73"/>
      <c r="K3766" s="3"/>
      <c r="L3766" s="76"/>
    </row>
    <row r="3767" spans="5:12">
      <c r="E3767" s="4"/>
      <c r="F3767" s="72"/>
      <c r="G3767" s="72"/>
      <c r="H3767" s="73"/>
      <c r="I3767" s="73"/>
      <c r="J3767" s="73"/>
      <c r="K3767" s="3"/>
      <c r="L3767" s="76"/>
    </row>
    <row r="3768" spans="5:12">
      <c r="E3768" s="4"/>
      <c r="F3768" s="72"/>
      <c r="G3768" s="72"/>
      <c r="H3768" s="73"/>
      <c r="I3768" s="73"/>
      <c r="J3768" s="73"/>
      <c r="K3768" s="3"/>
      <c r="L3768" s="76"/>
    </row>
    <row r="3769" spans="5:12">
      <c r="E3769" s="4"/>
      <c r="F3769" s="72"/>
      <c r="G3769" s="72"/>
      <c r="H3769" s="73"/>
      <c r="I3769" s="73"/>
      <c r="J3769" s="73"/>
      <c r="K3769" s="3"/>
      <c r="L3769" s="76"/>
    </row>
    <row r="3770" spans="5:12">
      <c r="E3770" s="4"/>
      <c r="F3770" s="72"/>
      <c r="G3770" s="72"/>
      <c r="H3770" s="73"/>
      <c r="I3770" s="73"/>
      <c r="J3770" s="73"/>
      <c r="K3770" s="3"/>
      <c r="L3770" s="76"/>
    </row>
    <row r="3771" spans="5:12">
      <c r="E3771" s="4"/>
      <c r="F3771" s="72"/>
      <c r="G3771" s="72"/>
      <c r="H3771" s="73"/>
      <c r="I3771" s="73"/>
      <c r="J3771" s="73"/>
      <c r="K3771" s="3"/>
      <c r="L3771" s="76"/>
    </row>
    <row r="3772" spans="5:12">
      <c r="E3772" s="4"/>
      <c r="F3772" s="72"/>
      <c r="G3772" s="72"/>
      <c r="H3772" s="73"/>
      <c r="I3772" s="73"/>
      <c r="J3772" s="73"/>
      <c r="K3772" s="3"/>
      <c r="L3772" s="76"/>
    </row>
    <row r="3773" spans="5:12">
      <c r="E3773" s="4"/>
      <c r="F3773" s="72"/>
      <c r="G3773" s="72"/>
      <c r="H3773" s="73"/>
      <c r="I3773" s="73"/>
      <c r="J3773" s="73"/>
      <c r="K3773" s="3"/>
      <c r="L3773" s="76"/>
    </row>
    <row r="3774" spans="5:12">
      <c r="E3774" s="4"/>
      <c r="F3774" s="72"/>
      <c r="G3774" s="72"/>
      <c r="H3774" s="73"/>
      <c r="I3774" s="73"/>
      <c r="J3774" s="73"/>
      <c r="K3774" s="3"/>
      <c r="L3774" s="76"/>
    </row>
    <row r="3775" spans="5:12">
      <c r="E3775" s="4"/>
      <c r="F3775" s="72"/>
      <c r="G3775" s="72"/>
      <c r="H3775" s="73"/>
      <c r="I3775" s="73"/>
      <c r="J3775" s="73"/>
      <c r="K3775" s="3"/>
      <c r="L3775" s="76"/>
    </row>
    <row r="3776" spans="5:12">
      <c r="E3776" s="4"/>
      <c r="F3776" s="72"/>
      <c r="G3776" s="72"/>
      <c r="H3776" s="73"/>
      <c r="I3776" s="73"/>
      <c r="J3776" s="73"/>
      <c r="K3776" s="3"/>
      <c r="L3776" s="76"/>
    </row>
    <row r="3777" spans="5:12">
      <c r="E3777" s="4"/>
      <c r="F3777" s="72"/>
      <c r="G3777" s="72"/>
      <c r="H3777" s="73"/>
      <c r="I3777" s="73"/>
      <c r="J3777" s="73"/>
      <c r="K3777" s="3"/>
      <c r="L3777" s="76"/>
    </row>
    <row r="3778" spans="5:12">
      <c r="E3778" s="4"/>
      <c r="F3778" s="72"/>
      <c r="G3778" s="72"/>
      <c r="H3778" s="73"/>
      <c r="I3778" s="73"/>
      <c r="J3778" s="73"/>
      <c r="K3778" s="3"/>
      <c r="L3778" s="76"/>
    </row>
    <row r="3779" spans="5:12">
      <c r="E3779" s="4"/>
      <c r="F3779" s="72"/>
      <c r="G3779" s="72"/>
      <c r="H3779" s="73"/>
      <c r="I3779" s="73"/>
      <c r="J3779" s="73"/>
      <c r="K3779" s="3"/>
      <c r="L3779" s="76"/>
    </row>
    <row r="3780" spans="5:12">
      <c r="E3780" s="4"/>
      <c r="F3780" s="72"/>
      <c r="G3780" s="72"/>
      <c r="H3780" s="73"/>
      <c r="I3780" s="73"/>
      <c r="J3780" s="73"/>
      <c r="K3780" s="3"/>
      <c r="L3780" s="76"/>
    </row>
    <row r="3781" spans="5:12">
      <c r="E3781" s="4"/>
      <c r="F3781" s="72"/>
      <c r="G3781" s="72"/>
      <c r="H3781" s="73"/>
      <c r="I3781" s="73"/>
      <c r="J3781" s="73"/>
      <c r="K3781" s="3"/>
      <c r="L3781" s="76"/>
    </row>
    <row r="3782" spans="5:12">
      <c r="E3782" s="4"/>
      <c r="F3782" s="72"/>
      <c r="G3782" s="72"/>
      <c r="H3782" s="73"/>
      <c r="I3782" s="73"/>
      <c r="J3782" s="73"/>
      <c r="K3782" s="3"/>
      <c r="L3782" s="76"/>
    </row>
    <row r="3783" spans="5:12">
      <c r="E3783" s="4"/>
      <c r="F3783" s="72"/>
      <c r="G3783" s="72"/>
      <c r="H3783" s="73"/>
      <c r="I3783" s="73"/>
      <c r="J3783" s="73"/>
      <c r="K3783" s="3"/>
      <c r="L3783" s="76"/>
    </row>
    <row r="3784" spans="5:12">
      <c r="E3784" s="4"/>
      <c r="F3784" s="72"/>
      <c r="G3784" s="72"/>
      <c r="H3784" s="73"/>
      <c r="I3784" s="73"/>
      <c r="J3784" s="73"/>
      <c r="K3784" s="3"/>
      <c r="L3784" s="76"/>
    </row>
    <row r="3785" spans="5:12">
      <c r="E3785" s="4"/>
      <c r="F3785" s="72"/>
      <c r="G3785" s="72"/>
      <c r="H3785" s="73"/>
      <c r="I3785" s="73"/>
      <c r="J3785" s="73"/>
      <c r="K3785" s="3"/>
      <c r="L3785" s="76"/>
    </row>
    <row r="3786" spans="5:12">
      <c r="E3786" s="4"/>
      <c r="F3786" s="72"/>
      <c r="G3786" s="72"/>
      <c r="H3786" s="73"/>
      <c r="I3786" s="73"/>
      <c r="J3786" s="73"/>
      <c r="K3786" s="3"/>
      <c r="L3786" s="76"/>
    </row>
    <row r="3787" spans="5:12">
      <c r="E3787" s="4"/>
      <c r="F3787" s="72"/>
      <c r="G3787" s="72"/>
      <c r="H3787" s="73"/>
      <c r="I3787" s="73"/>
      <c r="J3787" s="73"/>
      <c r="K3787" s="3"/>
      <c r="L3787" s="76"/>
    </row>
    <row r="3788" spans="5:12">
      <c r="E3788" s="4"/>
      <c r="F3788" s="72"/>
      <c r="G3788" s="72"/>
      <c r="H3788" s="73"/>
      <c r="I3788" s="73"/>
      <c r="J3788" s="73"/>
      <c r="K3788" s="3"/>
      <c r="L3788" s="76"/>
    </row>
    <row r="3789" spans="5:12">
      <c r="E3789" s="4"/>
      <c r="F3789" s="72"/>
      <c r="G3789" s="72"/>
      <c r="H3789" s="73"/>
      <c r="I3789" s="73"/>
      <c r="J3789" s="73"/>
      <c r="K3789" s="3"/>
      <c r="L3789" s="76"/>
    </row>
    <row r="3790" spans="5:12">
      <c r="E3790" s="4"/>
      <c r="F3790" s="72"/>
      <c r="G3790" s="72"/>
      <c r="H3790" s="73"/>
      <c r="I3790" s="73"/>
      <c r="J3790" s="73"/>
      <c r="K3790" s="3"/>
      <c r="L3790" s="76"/>
    </row>
    <row r="3791" spans="5:12">
      <c r="E3791" s="4"/>
      <c r="F3791" s="72"/>
      <c r="G3791" s="72"/>
      <c r="H3791" s="73"/>
      <c r="I3791" s="73"/>
      <c r="J3791" s="73"/>
      <c r="K3791" s="3"/>
      <c r="L3791" s="76"/>
    </row>
    <row r="3792" spans="5:12">
      <c r="E3792" s="4"/>
      <c r="F3792" s="72"/>
      <c r="G3792" s="72"/>
      <c r="H3792" s="73"/>
      <c r="I3792" s="73"/>
      <c r="J3792" s="73"/>
      <c r="K3792" s="3"/>
      <c r="L3792" s="76"/>
    </row>
    <row r="3793" spans="5:12">
      <c r="E3793" s="4"/>
      <c r="F3793" s="72"/>
      <c r="G3793" s="72"/>
      <c r="H3793" s="73"/>
      <c r="I3793" s="73"/>
      <c r="J3793" s="73"/>
      <c r="K3793" s="3"/>
      <c r="L3793" s="76"/>
    </row>
    <row r="3794" spans="5:12">
      <c r="E3794" s="4"/>
      <c r="F3794" s="72"/>
      <c r="G3794" s="72"/>
      <c r="H3794" s="73"/>
      <c r="I3794" s="73"/>
      <c r="J3794" s="73"/>
      <c r="K3794" s="3"/>
      <c r="L3794" s="76"/>
    </row>
    <row r="3795" spans="5:12">
      <c r="E3795" s="4"/>
      <c r="F3795" s="72"/>
      <c r="G3795" s="72"/>
      <c r="H3795" s="73"/>
      <c r="I3795" s="73"/>
      <c r="J3795" s="73"/>
      <c r="K3795" s="3"/>
      <c r="L3795" s="76"/>
    </row>
    <row r="3796" spans="5:12">
      <c r="E3796" s="4"/>
      <c r="F3796" s="72"/>
      <c r="G3796" s="72"/>
      <c r="H3796" s="73"/>
      <c r="I3796" s="73"/>
      <c r="J3796" s="73"/>
      <c r="K3796" s="3"/>
      <c r="L3796" s="76"/>
    </row>
    <row r="3797" spans="5:12">
      <c r="E3797" s="4"/>
      <c r="F3797" s="72"/>
      <c r="G3797" s="72"/>
      <c r="H3797" s="73"/>
      <c r="I3797" s="73"/>
      <c r="J3797" s="73"/>
      <c r="K3797" s="3"/>
      <c r="L3797" s="76"/>
    </row>
    <row r="3798" spans="5:12">
      <c r="E3798" s="4"/>
      <c r="F3798" s="72"/>
      <c r="G3798" s="72"/>
      <c r="H3798" s="73"/>
      <c r="I3798" s="73"/>
      <c r="J3798" s="73"/>
      <c r="K3798" s="3"/>
      <c r="L3798" s="76"/>
    </row>
    <row r="3799" spans="5:12">
      <c r="E3799" s="4"/>
      <c r="F3799" s="72"/>
      <c r="G3799" s="72"/>
      <c r="H3799" s="73"/>
      <c r="I3799" s="73"/>
      <c r="J3799" s="73"/>
      <c r="K3799" s="3"/>
      <c r="L3799" s="76"/>
    </row>
    <row r="3800" spans="5:12">
      <c r="E3800" s="4"/>
      <c r="F3800" s="72"/>
      <c r="G3800" s="72"/>
      <c r="H3800" s="73"/>
      <c r="I3800" s="73"/>
      <c r="J3800" s="73"/>
      <c r="K3800" s="3"/>
      <c r="L3800" s="76"/>
    </row>
    <row r="3801" spans="5:12">
      <c r="E3801" s="4"/>
      <c r="F3801" s="72"/>
      <c r="G3801" s="72"/>
      <c r="H3801" s="73"/>
      <c r="I3801" s="73"/>
      <c r="J3801" s="73"/>
      <c r="K3801" s="3"/>
      <c r="L3801" s="76"/>
    </row>
    <row r="3802" spans="5:12">
      <c r="E3802" s="4"/>
      <c r="F3802" s="72"/>
      <c r="G3802" s="72"/>
      <c r="H3802" s="73"/>
      <c r="I3802" s="73"/>
      <c r="J3802" s="73"/>
      <c r="K3802" s="3"/>
      <c r="L3802" s="76"/>
    </row>
    <row r="3803" spans="5:12">
      <c r="E3803" s="4"/>
      <c r="F3803" s="72"/>
      <c r="G3803" s="72"/>
      <c r="H3803" s="73"/>
      <c r="I3803" s="73"/>
      <c r="J3803" s="73"/>
      <c r="K3803" s="3"/>
      <c r="L3803" s="76"/>
    </row>
    <row r="3804" spans="5:12">
      <c r="E3804" s="4"/>
      <c r="F3804" s="72"/>
      <c r="G3804" s="72"/>
      <c r="H3804" s="73"/>
      <c r="I3804" s="73"/>
      <c r="J3804" s="73"/>
      <c r="K3804" s="3"/>
      <c r="L3804" s="76"/>
    </row>
    <row r="3805" spans="5:12">
      <c r="E3805" s="4"/>
      <c r="F3805" s="72"/>
      <c r="G3805" s="72"/>
      <c r="H3805" s="73"/>
      <c r="I3805" s="73"/>
      <c r="J3805" s="73"/>
      <c r="K3805" s="3"/>
      <c r="L3805" s="76"/>
    </row>
    <row r="3806" spans="5:12">
      <c r="E3806" s="4"/>
      <c r="F3806" s="72"/>
      <c r="G3806" s="72"/>
      <c r="H3806" s="73"/>
      <c r="I3806" s="73"/>
      <c r="J3806" s="73"/>
      <c r="K3806" s="3"/>
      <c r="L3806" s="76"/>
    </row>
    <row r="3807" spans="5:12">
      <c r="E3807" s="4"/>
      <c r="F3807" s="72"/>
      <c r="G3807" s="72"/>
      <c r="H3807" s="73"/>
      <c r="I3807" s="73"/>
      <c r="J3807" s="73"/>
      <c r="K3807" s="3"/>
      <c r="L3807" s="76"/>
    </row>
    <row r="3808" spans="5:12">
      <c r="E3808" s="4"/>
      <c r="F3808" s="72"/>
      <c r="G3808" s="72"/>
      <c r="H3808" s="73"/>
      <c r="I3808" s="73"/>
      <c r="J3808" s="73"/>
      <c r="K3808" s="3"/>
      <c r="L3808" s="76"/>
    </row>
    <row r="3809" spans="5:12">
      <c r="E3809" s="4"/>
      <c r="F3809" s="72"/>
      <c r="G3809" s="72"/>
      <c r="H3809" s="73"/>
      <c r="I3809" s="73"/>
      <c r="J3809" s="73"/>
      <c r="K3809" s="3"/>
      <c r="L3809" s="76"/>
    </row>
    <row r="3810" spans="5:12">
      <c r="E3810" s="4"/>
      <c r="F3810" s="72"/>
      <c r="G3810" s="72"/>
      <c r="H3810" s="73"/>
      <c r="I3810" s="73"/>
      <c r="J3810" s="73"/>
      <c r="K3810" s="3"/>
      <c r="L3810" s="76"/>
    </row>
    <row r="3811" spans="5:12">
      <c r="E3811" s="4"/>
      <c r="F3811" s="72"/>
      <c r="G3811" s="72"/>
      <c r="H3811" s="73"/>
      <c r="I3811" s="73"/>
      <c r="J3811" s="73"/>
      <c r="K3811" s="3"/>
      <c r="L3811" s="76"/>
    </row>
    <row r="3812" spans="5:12">
      <c r="E3812" s="4"/>
      <c r="F3812" s="72"/>
      <c r="G3812" s="72"/>
      <c r="H3812" s="73"/>
      <c r="I3812" s="73"/>
      <c r="J3812" s="73"/>
      <c r="K3812" s="3"/>
      <c r="L3812" s="76"/>
    </row>
    <row r="3813" spans="5:12">
      <c r="E3813" s="4"/>
      <c r="F3813" s="72"/>
      <c r="G3813" s="72"/>
      <c r="H3813" s="73"/>
      <c r="I3813" s="73"/>
      <c r="J3813" s="73"/>
      <c r="K3813" s="3"/>
      <c r="L3813" s="76"/>
    </row>
    <row r="3814" spans="5:12">
      <c r="E3814" s="4"/>
      <c r="F3814" s="72"/>
      <c r="G3814" s="72"/>
      <c r="H3814" s="73"/>
      <c r="I3814" s="73"/>
      <c r="J3814" s="73"/>
      <c r="K3814" s="3"/>
      <c r="L3814" s="76"/>
    </row>
    <row r="3815" spans="5:12">
      <c r="E3815" s="4"/>
      <c r="F3815" s="72"/>
      <c r="G3815" s="72"/>
      <c r="H3815" s="73"/>
      <c r="I3815" s="73"/>
      <c r="J3815" s="73"/>
      <c r="K3815" s="3"/>
      <c r="L3815" s="76"/>
    </row>
    <row r="3816" spans="5:12">
      <c r="E3816" s="4"/>
      <c r="F3816" s="72"/>
      <c r="G3816" s="72"/>
      <c r="H3816" s="73"/>
      <c r="I3816" s="73"/>
      <c r="J3816" s="73"/>
      <c r="K3816" s="3"/>
      <c r="L3816" s="76"/>
    </row>
    <row r="3817" spans="5:12">
      <c r="E3817" s="4"/>
      <c r="F3817" s="72"/>
      <c r="G3817" s="72"/>
      <c r="H3817" s="73"/>
      <c r="I3817" s="73"/>
      <c r="J3817" s="73"/>
      <c r="K3817" s="3"/>
      <c r="L3817" s="76"/>
    </row>
    <row r="3818" spans="5:12">
      <c r="E3818" s="4"/>
      <c r="F3818" s="72"/>
      <c r="G3818" s="72"/>
      <c r="H3818" s="73"/>
      <c r="I3818" s="73"/>
      <c r="J3818" s="73"/>
      <c r="K3818" s="3"/>
      <c r="L3818" s="76"/>
    </row>
    <row r="3819" spans="5:12">
      <c r="E3819" s="4"/>
      <c r="F3819" s="72"/>
      <c r="G3819" s="72"/>
      <c r="H3819" s="73"/>
      <c r="I3819" s="73"/>
      <c r="J3819" s="73"/>
      <c r="K3819" s="3"/>
      <c r="L3819" s="76"/>
    </row>
    <row r="3820" spans="5:12">
      <c r="E3820" s="4"/>
      <c r="F3820" s="72"/>
      <c r="G3820" s="72"/>
      <c r="H3820" s="73"/>
      <c r="I3820" s="73"/>
      <c r="J3820" s="73"/>
      <c r="K3820" s="3"/>
      <c r="L3820" s="76"/>
    </row>
    <row r="3821" spans="5:12">
      <c r="E3821" s="4"/>
      <c r="F3821" s="72"/>
      <c r="G3821" s="72"/>
      <c r="H3821" s="73"/>
      <c r="I3821" s="73"/>
      <c r="J3821" s="73"/>
      <c r="K3821" s="3"/>
      <c r="L3821" s="76"/>
    </row>
    <row r="3822" spans="5:12">
      <c r="E3822" s="4"/>
      <c r="F3822" s="72"/>
      <c r="G3822" s="72"/>
      <c r="H3822" s="73"/>
      <c r="I3822" s="73"/>
      <c r="J3822" s="73"/>
      <c r="K3822" s="3"/>
      <c r="L3822" s="76"/>
    </row>
    <row r="3823" spans="5:12">
      <c r="E3823" s="4"/>
      <c r="F3823" s="72"/>
      <c r="G3823" s="72"/>
      <c r="H3823" s="73"/>
      <c r="I3823" s="73"/>
      <c r="J3823" s="73"/>
      <c r="K3823" s="3"/>
      <c r="L3823" s="76"/>
    </row>
    <row r="3824" spans="5:12">
      <c r="E3824" s="4"/>
      <c r="F3824" s="72"/>
      <c r="G3824" s="72"/>
      <c r="H3824" s="73"/>
      <c r="I3824" s="73"/>
      <c r="J3824" s="73"/>
      <c r="K3824" s="3"/>
      <c r="L3824" s="76"/>
    </row>
    <row r="3825" spans="5:12">
      <c r="E3825" s="4"/>
      <c r="F3825" s="72"/>
      <c r="G3825" s="72"/>
      <c r="H3825" s="73"/>
      <c r="I3825" s="73"/>
      <c r="J3825" s="73"/>
      <c r="K3825" s="3"/>
      <c r="L3825" s="76"/>
    </row>
    <row r="3826" spans="5:12">
      <c r="E3826" s="4"/>
      <c r="F3826" s="72"/>
      <c r="G3826" s="72"/>
      <c r="H3826" s="73"/>
      <c r="I3826" s="73"/>
      <c r="J3826" s="73"/>
      <c r="K3826" s="3"/>
      <c r="L3826" s="76"/>
    </row>
    <row r="3827" spans="5:12">
      <c r="E3827" s="4"/>
      <c r="F3827" s="72"/>
      <c r="G3827" s="72"/>
      <c r="H3827" s="73"/>
      <c r="I3827" s="73"/>
      <c r="J3827" s="73"/>
      <c r="K3827" s="3"/>
      <c r="L3827" s="76"/>
    </row>
    <row r="3828" spans="5:12">
      <c r="E3828" s="4"/>
      <c r="F3828" s="72"/>
      <c r="G3828" s="72"/>
      <c r="H3828" s="73"/>
      <c r="I3828" s="73"/>
      <c r="J3828" s="73"/>
      <c r="K3828" s="3"/>
      <c r="L3828" s="76"/>
    </row>
    <row r="3829" spans="5:12">
      <c r="E3829" s="4"/>
      <c r="F3829" s="72"/>
      <c r="G3829" s="72"/>
      <c r="H3829" s="73"/>
      <c r="I3829" s="73"/>
      <c r="J3829" s="73"/>
      <c r="K3829" s="3"/>
      <c r="L3829" s="76"/>
    </row>
    <row r="3830" spans="5:12">
      <c r="E3830" s="4"/>
      <c r="F3830" s="72"/>
      <c r="G3830" s="72"/>
      <c r="H3830" s="73"/>
      <c r="I3830" s="73"/>
      <c r="J3830" s="73"/>
      <c r="K3830" s="3"/>
      <c r="L3830" s="76"/>
    </row>
    <row r="3831" spans="5:12">
      <c r="E3831" s="4"/>
      <c r="F3831" s="72"/>
      <c r="G3831" s="72"/>
      <c r="H3831" s="73"/>
      <c r="I3831" s="73"/>
      <c r="J3831" s="73"/>
      <c r="K3831" s="3"/>
      <c r="L3831" s="76"/>
    </row>
    <row r="3832" spans="5:12">
      <c r="E3832" s="4"/>
      <c r="F3832" s="72"/>
      <c r="G3832" s="72"/>
      <c r="H3832" s="73"/>
      <c r="I3832" s="73"/>
      <c r="J3832" s="73"/>
      <c r="K3832" s="3"/>
      <c r="L3832" s="76"/>
    </row>
    <row r="3833" spans="5:12">
      <c r="E3833" s="4"/>
      <c r="F3833" s="72"/>
      <c r="G3833" s="72"/>
      <c r="H3833" s="73"/>
      <c r="I3833" s="73"/>
      <c r="J3833" s="73"/>
      <c r="K3833" s="3"/>
      <c r="L3833" s="76"/>
    </row>
    <row r="3834" spans="5:12">
      <c r="E3834" s="4"/>
      <c r="F3834" s="72"/>
      <c r="G3834" s="72"/>
      <c r="H3834" s="73"/>
      <c r="I3834" s="73"/>
      <c r="J3834" s="73"/>
      <c r="K3834" s="3"/>
      <c r="L3834" s="76"/>
    </row>
    <row r="3835" spans="5:12">
      <c r="E3835" s="4"/>
      <c r="F3835" s="72"/>
      <c r="G3835" s="72"/>
      <c r="H3835" s="73"/>
      <c r="I3835" s="73"/>
      <c r="J3835" s="73"/>
      <c r="K3835" s="3"/>
      <c r="L3835" s="76"/>
    </row>
    <row r="3836" spans="5:12">
      <c r="E3836" s="4"/>
      <c r="F3836" s="72"/>
      <c r="G3836" s="72"/>
      <c r="H3836" s="73"/>
      <c r="I3836" s="73"/>
      <c r="J3836" s="73"/>
      <c r="K3836" s="3"/>
      <c r="L3836" s="76"/>
    </row>
    <row r="3837" spans="5:12">
      <c r="E3837" s="4"/>
      <c r="F3837" s="72"/>
      <c r="G3837" s="72"/>
      <c r="H3837" s="73"/>
      <c r="I3837" s="73"/>
      <c r="J3837" s="73"/>
      <c r="K3837" s="3"/>
      <c r="L3837" s="76"/>
    </row>
    <row r="3838" spans="5:12">
      <c r="E3838" s="4"/>
      <c r="F3838" s="72"/>
      <c r="G3838" s="72"/>
      <c r="H3838" s="73"/>
      <c r="I3838" s="73"/>
      <c r="J3838" s="73"/>
      <c r="K3838" s="3"/>
      <c r="L3838" s="76"/>
    </row>
    <row r="3839" spans="5:12">
      <c r="E3839" s="4"/>
      <c r="F3839" s="72"/>
      <c r="G3839" s="72"/>
      <c r="H3839" s="73"/>
      <c r="I3839" s="73"/>
      <c r="J3839" s="73"/>
      <c r="K3839" s="3"/>
      <c r="L3839" s="76"/>
    </row>
    <row r="3840" spans="5:12">
      <c r="E3840" s="4"/>
      <c r="F3840" s="72"/>
      <c r="G3840" s="72"/>
      <c r="H3840" s="73"/>
      <c r="I3840" s="73"/>
      <c r="J3840" s="73"/>
      <c r="K3840" s="3"/>
      <c r="L3840" s="76"/>
    </row>
    <row r="3841" spans="5:12">
      <c r="E3841" s="4"/>
      <c r="F3841" s="72"/>
      <c r="G3841" s="72"/>
      <c r="H3841" s="73"/>
      <c r="I3841" s="73"/>
      <c r="J3841" s="73"/>
      <c r="K3841" s="3"/>
      <c r="L3841" s="76"/>
    </row>
    <row r="3842" spans="5:12">
      <c r="E3842" s="4"/>
      <c r="F3842" s="72"/>
      <c r="G3842" s="72"/>
      <c r="H3842" s="73"/>
      <c r="I3842" s="73"/>
      <c r="J3842" s="73"/>
      <c r="K3842" s="3"/>
      <c r="L3842" s="76"/>
    </row>
    <row r="3843" spans="5:12">
      <c r="E3843" s="4"/>
      <c r="F3843" s="72"/>
      <c r="G3843" s="72"/>
      <c r="H3843" s="73"/>
      <c r="I3843" s="73"/>
      <c r="J3843" s="73"/>
      <c r="K3843" s="3"/>
      <c r="L3843" s="76"/>
    </row>
    <row r="3844" spans="5:12">
      <c r="E3844" s="4"/>
      <c r="F3844" s="72"/>
      <c r="G3844" s="72"/>
      <c r="H3844" s="73"/>
      <c r="I3844" s="73"/>
      <c r="J3844" s="73"/>
      <c r="K3844" s="3"/>
      <c r="L3844" s="76"/>
    </row>
    <row r="3845" spans="5:12">
      <c r="E3845" s="4"/>
      <c r="F3845" s="72"/>
      <c r="G3845" s="72"/>
      <c r="H3845" s="73"/>
      <c r="I3845" s="73"/>
      <c r="J3845" s="73"/>
      <c r="K3845" s="3"/>
      <c r="L3845" s="76"/>
    </row>
    <row r="3846" spans="5:12">
      <c r="E3846" s="4"/>
      <c r="F3846" s="72"/>
      <c r="G3846" s="72"/>
      <c r="H3846" s="73"/>
      <c r="I3846" s="73"/>
      <c r="J3846" s="73"/>
      <c r="K3846" s="3"/>
      <c r="L3846" s="76"/>
    </row>
    <row r="3847" spans="5:12">
      <c r="E3847" s="4"/>
      <c r="F3847" s="72"/>
      <c r="G3847" s="72"/>
      <c r="H3847" s="73"/>
      <c r="I3847" s="73"/>
      <c r="J3847" s="73"/>
      <c r="K3847" s="3"/>
      <c r="L3847" s="76"/>
    </row>
    <row r="3848" spans="5:12">
      <c r="E3848" s="4"/>
      <c r="F3848" s="72"/>
      <c r="G3848" s="72"/>
      <c r="H3848" s="73"/>
      <c r="I3848" s="73"/>
      <c r="J3848" s="73"/>
      <c r="K3848" s="3"/>
      <c r="L3848" s="76"/>
    </row>
    <row r="3849" spans="5:12">
      <c r="E3849" s="4"/>
      <c r="F3849" s="72"/>
      <c r="G3849" s="72"/>
      <c r="H3849" s="73"/>
      <c r="I3849" s="73"/>
      <c r="J3849" s="73"/>
      <c r="K3849" s="3"/>
      <c r="L3849" s="76"/>
    </row>
    <row r="3850" spans="5:12">
      <c r="E3850" s="4"/>
      <c r="F3850" s="72"/>
      <c r="G3850" s="72"/>
      <c r="H3850" s="73"/>
      <c r="I3850" s="73"/>
      <c r="J3850" s="73"/>
      <c r="K3850" s="3"/>
      <c r="L3850" s="76"/>
    </row>
    <row r="3851" spans="5:12">
      <c r="E3851" s="4"/>
      <c r="F3851" s="72"/>
      <c r="G3851" s="72"/>
      <c r="H3851" s="73"/>
      <c r="I3851" s="73"/>
      <c r="J3851" s="73"/>
      <c r="K3851" s="3"/>
      <c r="L3851" s="76"/>
    </row>
    <row r="3852" spans="5:12">
      <c r="E3852" s="4"/>
      <c r="F3852" s="72"/>
      <c r="G3852" s="72"/>
      <c r="H3852" s="73"/>
      <c r="I3852" s="73"/>
      <c r="J3852" s="73"/>
      <c r="K3852" s="3"/>
      <c r="L3852" s="76"/>
    </row>
    <row r="3853" spans="5:12">
      <c r="E3853" s="4"/>
      <c r="F3853" s="72"/>
      <c r="G3853" s="72"/>
      <c r="H3853" s="73"/>
      <c r="I3853" s="73"/>
      <c r="J3853" s="73"/>
      <c r="K3853" s="3"/>
      <c r="L3853" s="76"/>
    </row>
    <row r="3854" spans="5:12">
      <c r="E3854" s="4"/>
      <c r="F3854" s="72"/>
      <c r="G3854" s="72"/>
      <c r="H3854" s="73"/>
      <c r="I3854" s="73"/>
      <c r="J3854" s="73"/>
      <c r="K3854" s="3"/>
      <c r="L3854" s="76"/>
    </row>
    <row r="3855" spans="5:12">
      <c r="E3855" s="4"/>
      <c r="F3855" s="72"/>
      <c r="G3855" s="72"/>
      <c r="H3855" s="73"/>
      <c r="I3855" s="73"/>
      <c r="J3855" s="73"/>
      <c r="K3855" s="3"/>
      <c r="L3855" s="76"/>
    </row>
    <row r="3856" spans="5:12">
      <c r="E3856" s="4"/>
      <c r="F3856" s="72"/>
      <c r="G3856" s="72"/>
      <c r="H3856" s="73"/>
      <c r="I3856" s="73"/>
      <c r="J3856" s="73"/>
      <c r="K3856" s="3"/>
      <c r="L3856" s="76"/>
    </row>
    <row r="3857" spans="5:12">
      <c r="E3857" s="4"/>
      <c r="F3857" s="72"/>
      <c r="G3857" s="72"/>
      <c r="H3857" s="73"/>
      <c r="I3857" s="73"/>
      <c r="J3857" s="73"/>
      <c r="K3857" s="3"/>
      <c r="L3857" s="76"/>
    </row>
    <row r="3858" spans="5:12">
      <c r="E3858" s="4"/>
      <c r="F3858" s="72"/>
      <c r="G3858" s="72"/>
      <c r="H3858" s="73"/>
      <c r="I3858" s="73"/>
      <c r="J3858" s="73"/>
      <c r="K3858" s="3"/>
      <c r="L3858" s="76"/>
    </row>
    <row r="3859" spans="5:12">
      <c r="E3859" s="4"/>
      <c r="F3859" s="72"/>
      <c r="G3859" s="72"/>
      <c r="H3859" s="73"/>
      <c r="I3859" s="73"/>
      <c r="J3859" s="73"/>
      <c r="K3859" s="3"/>
      <c r="L3859" s="76"/>
    </row>
    <row r="3860" spans="5:12">
      <c r="E3860" s="4"/>
      <c r="F3860" s="72"/>
      <c r="G3860" s="72"/>
      <c r="H3860" s="73"/>
      <c r="I3860" s="73"/>
      <c r="J3860" s="73"/>
      <c r="K3860" s="3"/>
      <c r="L3860" s="76"/>
    </row>
    <row r="3861" spans="5:12">
      <c r="E3861" s="4"/>
      <c r="F3861" s="72"/>
      <c r="G3861" s="72"/>
      <c r="H3861" s="73"/>
      <c r="I3861" s="73"/>
      <c r="J3861" s="73"/>
      <c r="K3861" s="3"/>
      <c r="L3861" s="76"/>
    </row>
    <row r="3862" spans="5:12">
      <c r="E3862" s="4"/>
      <c r="F3862" s="72"/>
      <c r="G3862" s="72"/>
      <c r="H3862" s="73"/>
      <c r="I3862" s="73"/>
      <c r="J3862" s="73"/>
      <c r="K3862" s="3"/>
      <c r="L3862" s="76"/>
    </row>
    <row r="3863" spans="5:12">
      <c r="E3863" s="4"/>
      <c r="F3863" s="72"/>
      <c r="G3863" s="72"/>
      <c r="H3863" s="73"/>
      <c r="I3863" s="73"/>
      <c r="J3863" s="73"/>
      <c r="K3863" s="3"/>
      <c r="L3863" s="76"/>
    </row>
    <row r="3864" spans="5:12">
      <c r="E3864" s="4"/>
      <c r="F3864" s="72"/>
      <c r="G3864" s="72"/>
      <c r="H3864" s="73"/>
      <c r="I3864" s="73"/>
      <c r="J3864" s="73"/>
      <c r="K3864" s="3"/>
      <c r="L3864" s="76"/>
    </row>
    <row r="3865" spans="5:12">
      <c r="E3865" s="4"/>
      <c r="F3865" s="72"/>
      <c r="G3865" s="72"/>
      <c r="H3865" s="73"/>
      <c r="I3865" s="73"/>
      <c r="J3865" s="73"/>
      <c r="K3865" s="3"/>
      <c r="L3865" s="76"/>
    </row>
    <row r="3866" spans="5:12">
      <c r="E3866" s="4"/>
      <c r="F3866" s="72"/>
      <c r="G3866" s="72"/>
      <c r="H3866" s="73"/>
      <c r="I3866" s="73"/>
      <c r="J3866" s="73"/>
      <c r="K3866" s="3"/>
      <c r="L3866" s="76"/>
    </row>
    <row r="3867" spans="5:12">
      <c r="E3867" s="4"/>
      <c r="F3867" s="72"/>
      <c r="G3867" s="72"/>
      <c r="H3867" s="73"/>
      <c r="I3867" s="73"/>
      <c r="J3867" s="73"/>
      <c r="K3867" s="3"/>
      <c r="L3867" s="76"/>
    </row>
    <row r="3868" spans="5:12">
      <c r="E3868" s="4"/>
      <c r="F3868" s="72"/>
      <c r="G3868" s="72"/>
      <c r="H3868" s="73"/>
      <c r="I3868" s="73"/>
      <c r="J3868" s="73"/>
      <c r="K3868" s="3"/>
      <c r="L3868" s="76"/>
    </row>
    <row r="3869" spans="5:12">
      <c r="E3869" s="4"/>
      <c r="F3869" s="72"/>
      <c r="G3869" s="72"/>
      <c r="H3869" s="73"/>
      <c r="I3869" s="73"/>
      <c r="J3869" s="73"/>
      <c r="K3869" s="3"/>
      <c r="L3869" s="76"/>
    </row>
    <row r="3870" spans="5:12">
      <c r="E3870" s="4"/>
      <c r="F3870" s="72"/>
      <c r="G3870" s="72"/>
      <c r="H3870" s="73"/>
      <c r="I3870" s="73"/>
      <c r="J3870" s="73"/>
      <c r="K3870" s="3"/>
      <c r="L3870" s="76"/>
    </row>
    <row r="3871" spans="5:12">
      <c r="E3871" s="4"/>
      <c r="F3871" s="72"/>
      <c r="G3871" s="72"/>
      <c r="H3871" s="73"/>
      <c r="I3871" s="73"/>
      <c r="J3871" s="73"/>
      <c r="K3871" s="3"/>
      <c r="L3871" s="76"/>
    </row>
    <row r="3872" spans="5:12">
      <c r="E3872" s="4"/>
      <c r="F3872" s="72"/>
      <c r="G3872" s="72"/>
      <c r="H3872" s="73"/>
      <c r="I3872" s="73"/>
      <c r="J3872" s="73"/>
      <c r="K3872" s="3"/>
      <c r="L3872" s="76"/>
    </row>
    <row r="3873" spans="5:12">
      <c r="E3873" s="4"/>
      <c r="F3873" s="72"/>
      <c r="G3873" s="72"/>
      <c r="H3873" s="73"/>
      <c r="I3873" s="73"/>
      <c r="J3873" s="73"/>
      <c r="K3873" s="3"/>
      <c r="L3873" s="76"/>
    </row>
    <row r="3874" spans="5:12">
      <c r="E3874" s="4"/>
      <c r="F3874" s="72"/>
      <c r="G3874" s="72"/>
      <c r="H3874" s="73"/>
      <c r="I3874" s="73"/>
      <c r="J3874" s="73"/>
      <c r="K3874" s="3"/>
      <c r="L3874" s="76"/>
    </row>
    <row r="3875" spans="5:12">
      <c r="E3875" s="4"/>
      <c r="F3875" s="72"/>
      <c r="G3875" s="72"/>
      <c r="H3875" s="73"/>
      <c r="I3875" s="73"/>
      <c r="J3875" s="73"/>
      <c r="K3875" s="3"/>
      <c r="L3875" s="76"/>
    </row>
    <row r="3876" spans="5:12">
      <c r="E3876" s="4"/>
      <c r="F3876" s="72"/>
      <c r="G3876" s="72"/>
      <c r="H3876" s="73"/>
      <c r="I3876" s="73"/>
      <c r="J3876" s="73"/>
      <c r="K3876" s="3"/>
      <c r="L3876" s="76"/>
    </row>
    <row r="3877" spans="5:12">
      <c r="E3877" s="4"/>
      <c r="F3877" s="72"/>
      <c r="G3877" s="72"/>
      <c r="H3877" s="73"/>
      <c r="I3877" s="73"/>
      <c r="J3877" s="73"/>
      <c r="K3877" s="3"/>
      <c r="L3877" s="76"/>
    </row>
    <row r="3878" spans="5:12">
      <c r="E3878" s="4"/>
      <c r="F3878" s="72"/>
      <c r="G3878" s="72"/>
      <c r="H3878" s="73"/>
      <c r="I3878" s="73"/>
      <c r="J3878" s="73"/>
      <c r="K3878" s="3"/>
      <c r="L3878" s="76"/>
    </row>
    <row r="3879" spans="5:12">
      <c r="E3879" s="4"/>
      <c r="F3879" s="72"/>
      <c r="G3879" s="72"/>
      <c r="H3879" s="73"/>
      <c r="I3879" s="73"/>
      <c r="J3879" s="73"/>
      <c r="K3879" s="3"/>
      <c r="L3879" s="76"/>
    </row>
    <row r="3880" spans="5:12">
      <c r="E3880" s="4"/>
      <c r="F3880" s="72"/>
      <c r="G3880" s="72"/>
      <c r="H3880" s="73"/>
      <c r="I3880" s="73"/>
      <c r="J3880" s="73"/>
      <c r="K3880" s="3"/>
      <c r="L3880" s="76"/>
    </row>
    <row r="3881" spans="5:12">
      <c r="E3881" s="4"/>
      <c r="F3881" s="72"/>
      <c r="G3881" s="72"/>
      <c r="H3881" s="73"/>
      <c r="I3881" s="73"/>
      <c r="J3881" s="73"/>
      <c r="K3881" s="3"/>
      <c r="L3881" s="76"/>
    </row>
    <row r="3882" spans="5:12">
      <c r="E3882" s="4"/>
      <c r="F3882" s="72"/>
      <c r="G3882" s="72"/>
      <c r="H3882" s="73"/>
      <c r="I3882" s="73"/>
      <c r="J3882" s="73"/>
      <c r="K3882" s="3"/>
      <c r="L3882" s="76"/>
    </row>
    <row r="3883" spans="5:12">
      <c r="E3883" s="4"/>
      <c r="F3883" s="72"/>
      <c r="G3883" s="72"/>
      <c r="H3883" s="73"/>
      <c r="I3883" s="73"/>
      <c r="J3883" s="73"/>
      <c r="K3883" s="3"/>
      <c r="L3883" s="76"/>
    </row>
    <row r="3884" spans="5:12">
      <c r="E3884" s="4"/>
      <c r="F3884" s="72"/>
      <c r="G3884" s="72"/>
      <c r="H3884" s="73"/>
      <c r="I3884" s="73"/>
      <c r="J3884" s="73"/>
      <c r="K3884" s="3"/>
      <c r="L3884" s="76"/>
    </row>
    <row r="3885" spans="5:12">
      <c r="E3885" s="4"/>
      <c r="F3885" s="72"/>
      <c r="G3885" s="72"/>
      <c r="H3885" s="73"/>
      <c r="I3885" s="73"/>
      <c r="J3885" s="73"/>
      <c r="K3885" s="3"/>
      <c r="L3885" s="76"/>
    </row>
    <row r="3886" spans="5:12">
      <c r="E3886" s="4"/>
      <c r="F3886" s="72"/>
      <c r="G3886" s="72"/>
      <c r="H3886" s="73"/>
      <c r="I3886" s="73"/>
      <c r="J3886" s="73"/>
      <c r="K3886" s="3"/>
      <c r="L3886" s="76"/>
    </row>
    <row r="3887" spans="5:12">
      <c r="E3887" s="4"/>
      <c r="F3887" s="72"/>
      <c r="G3887" s="72"/>
      <c r="H3887" s="73"/>
      <c r="I3887" s="73"/>
      <c r="J3887" s="73"/>
      <c r="K3887" s="3"/>
      <c r="L3887" s="76"/>
    </row>
    <row r="3888" spans="5:12">
      <c r="E3888" s="4"/>
      <c r="F3888" s="72"/>
      <c r="G3888" s="72"/>
      <c r="H3888" s="73"/>
      <c r="I3888" s="73"/>
      <c r="J3888" s="73"/>
      <c r="K3888" s="3"/>
      <c r="L3888" s="76"/>
    </row>
    <row r="3889" spans="5:12">
      <c r="E3889" s="4"/>
      <c r="F3889" s="72"/>
      <c r="G3889" s="72"/>
      <c r="H3889" s="73"/>
      <c r="I3889" s="73"/>
      <c r="J3889" s="73"/>
      <c r="K3889" s="3"/>
      <c r="L3889" s="76"/>
    </row>
    <row r="3890" spans="5:12">
      <c r="E3890" s="4"/>
      <c r="F3890" s="72"/>
      <c r="G3890" s="72"/>
      <c r="H3890" s="73"/>
      <c r="I3890" s="73"/>
      <c r="J3890" s="73"/>
      <c r="K3890" s="3"/>
      <c r="L3890" s="76"/>
    </row>
    <row r="3891" spans="5:12">
      <c r="E3891" s="4"/>
      <c r="F3891" s="72"/>
      <c r="G3891" s="72"/>
      <c r="H3891" s="73"/>
      <c r="I3891" s="73"/>
      <c r="J3891" s="73"/>
      <c r="K3891" s="3"/>
      <c r="L3891" s="76"/>
    </row>
    <row r="3892" spans="5:12">
      <c r="E3892" s="4"/>
      <c r="F3892" s="72"/>
      <c r="G3892" s="72"/>
      <c r="H3892" s="73"/>
      <c r="I3892" s="73"/>
      <c r="J3892" s="73"/>
      <c r="K3892" s="3"/>
      <c r="L3892" s="76"/>
    </row>
    <row r="3893" spans="5:12">
      <c r="E3893" s="4"/>
      <c r="F3893" s="72"/>
      <c r="G3893" s="72"/>
      <c r="H3893" s="73"/>
      <c r="I3893" s="73"/>
      <c r="J3893" s="73"/>
      <c r="K3893" s="3"/>
      <c r="L3893" s="76"/>
    </row>
    <row r="3894" spans="5:12">
      <c r="E3894" s="4"/>
      <c r="F3894" s="72"/>
      <c r="G3894" s="72"/>
      <c r="H3894" s="73"/>
      <c r="I3894" s="73"/>
      <c r="J3894" s="73"/>
      <c r="K3894" s="3"/>
      <c r="L3894" s="76"/>
    </row>
    <row r="3895" spans="5:12">
      <c r="E3895" s="4"/>
      <c r="F3895" s="72"/>
      <c r="G3895" s="72"/>
      <c r="H3895" s="73"/>
      <c r="I3895" s="73"/>
      <c r="J3895" s="73"/>
      <c r="K3895" s="3"/>
      <c r="L3895" s="76"/>
    </row>
    <row r="3896" spans="5:12">
      <c r="E3896" s="4"/>
      <c r="F3896" s="72"/>
      <c r="G3896" s="72"/>
      <c r="H3896" s="73"/>
      <c r="I3896" s="73"/>
      <c r="J3896" s="73"/>
      <c r="K3896" s="3"/>
      <c r="L3896" s="76"/>
    </row>
    <row r="3897" spans="5:12">
      <c r="E3897" s="4"/>
      <c r="F3897" s="72"/>
      <c r="G3897" s="72"/>
      <c r="H3897" s="73"/>
      <c r="I3897" s="73"/>
      <c r="J3897" s="73"/>
      <c r="K3897" s="3"/>
      <c r="L3897" s="76"/>
    </row>
    <row r="3898" spans="5:12">
      <c r="E3898" s="4"/>
      <c r="F3898" s="72"/>
      <c r="G3898" s="72"/>
      <c r="H3898" s="73"/>
      <c r="I3898" s="73"/>
      <c r="J3898" s="73"/>
      <c r="K3898" s="3"/>
      <c r="L3898" s="76"/>
    </row>
    <row r="3899" spans="5:12">
      <c r="E3899" s="4"/>
      <c r="F3899" s="72"/>
      <c r="G3899" s="72"/>
      <c r="H3899" s="73"/>
      <c r="I3899" s="73"/>
      <c r="J3899" s="73"/>
      <c r="K3899" s="3"/>
      <c r="L3899" s="76"/>
    </row>
    <row r="3900" spans="5:12">
      <c r="E3900" s="4"/>
      <c r="F3900" s="72"/>
      <c r="G3900" s="72"/>
      <c r="H3900" s="73"/>
      <c r="I3900" s="73"/>
      <c r="J3900" s="73"/>
      <c r="K3900" s="3"/>
      <c r="L3900" s="76"/>
    </row>
    <row r="3901" spans="5:12">
      <c r="E3901" s="4"/>
      <c r="F3901" s="72"/>
      <c r="G3901" s="72"/>
      <c r="H3901" s="73"/>
      <c r="I3901" s="73"/>
      <c r="J3901" s="73"/>
      <c r="K3901" s="3"/>
      <c r="L3901" s="76"/>
    </row>
    <row r="3902" spans="5:12">
      <c r="E3902" s="4"/>
      <c r="F3902" s="72"/>
      <c r="G3902" s="72"/>
      <c r="H3902" s="73"/>
      <c r="I3902" s="73"/>
      <c r="J3902" s="73"/>
      <c r="K3902" s="3"/>
      <c r="L3902" s="76"/>
    </row>
    <row r="3903" spans="5:12">
      <c r="E3903" s="4"/>
      <c r="F3903" s="72"/>
      <c r="G3903" s="72"/>
      <c r="H3903" s="73"/>
      <c r="I3903" s="73"/>
      <c r="J3903" s="73"/>
      <c r="K3903" s="3"/>
      <c r="L3903" s="76"/>
    </row>
    <row r="3904" spans="5:12">
      <c r="E3904" s="4"/>
      <c r="F3904" s="72"/>
      <c r="G3904" s="72"/>
      <c r="H3904" s="73"/>
      <c r="I3904" s="73"/>
      <c r="J3904" s="73"/>
      <c r="K3904" s="3"/>
      <c r="L3904" s="76"/>
    </row>
    <row r="3905" spans="5:12">
      <c r="E3905" s="4"/>
      <c r="F3905" s="72"/>
      <c r="G3905" s="72"/>
      <c r="H3905" s="73"/>
      <c r="I3905" s="73"/>
      <c r="J3905" s="73"/>
      <c r="K3905" s="3"/>
      <c r="L3905" s="76"/>
    </row>
    <row r="3906" spans="5:12">
      <c r="E3906" s="4"/>
      <c r="F3906" s="72"/>
      <c r="G3906" s="72"/>
      <c r="H3906" s="73"/>
      <c r="I3906" s="73"/>
      <c r="J3906" s="73"/>
      <c r="K3906" s="3"/>
      <c r="L3906" s="76"/>
    </row>
    <row r="3907" spans="5:12">
      <c r="E3907" s="4"/>
      <c r="F3907" s="72"/>
      <c r="G3907" s="72"/>
      <c r="H3907" s="73"/>
      <c r="I3907" s="73"/>
      <c r="J3907" s="73"/>
      <c r="K3907" s="3"/>
      <c r="L3907" s="76"/>
    </row>
    <row r="3908" spans="5:12">
      <c r="E3908" s="4"/>
      <c r="F3908" s="72"/>
      <c r="G3908" s="72"/>
      <c r="H3908" s="73"/>
      <c r="I3908" s="73"/>
      <c r="J3908" s="73"/>
      <c r="K3908" s="3"/>
      <c r="L3908" s="76"/>
    </row>
    <row r="3909" spans="5:12">
      <c r="E3909" s="4"/>
      <c r="F3909" s="72"/>
      <c r="G3909" s="72"/>
      <c r="H3909" s="73"/>
      <c r="I3909" s="73"/>
      <c r="J3909" s="73"/>
      <c r="K3909" s="3"/>
      <c r="L3909" s="76"/>
    </row>
    <row r="3910" spans="5:12">
      <c r="E3910" s="4"/>
      <c r="F3910" s="72"/>
      <c r="G3910" s="72"/>
      <c r="H3910" s="73"/>
      <c r="I3910" s="73"/>
      <c r="J3910" s="73"/>
      <c r="K3910" s="3"/>
      <c r="L3910" s="76"/>
    </row>
    <row r="3911" spans="5:12">
      <c r="E3911" s="4"/>
      <c r="F3911" s="72"/>
      <c r="G3911" s="72"/>
      <c r="H3911" s="73"/>
      <c r="I3911" s="73"/>
      <c r="J3911" s="73"/>
      <c r="K3911" s="3"/>
      <c r="L3911" s="76"/>
    </row>
    <row r="3912" spans="5:12">
      <c r="E3912" s="4"/>
      <c r="F3912" s="72"/>
      <c r="G3912" s="72"/>
      <c r="H3912" s="73"/>
      <c r="I3912" s="73"/>
      <c r="J3912" s="73"/>
      <c r="K3912" s="3"/>
      <c r="L3912" s="76"/>
    </row>
    <row r="3913" spans="5:12">
      <c r="E3913" s="4"/>
      <c r="F3913" s="72"/>
      <c r="G3913" s="72"/>
      <c r="H3913" s="73"/>
      <c r="I3913" s="73"/>
      <c r="J3913" s="73"/>
      <c r="K3913" s="3"/>
      <c r="L3913" s="76"/>
    </row>
    <row r="3914" spans="5:12">
      <c r="E3914" s="4"/>
      <c r="F3914" s="72"/>
      <c r="G3914" s="72"/>
      <c r="H3914" s="73"/>
      <c r="I3914" s="73"/>
      <c r="J3914" s="73"/>
      <c r="K3914" s="3"/>
      <c r="L3914" s="76"/>
    </row>
    <row r="3915" spans="5:12">
      <c r="E3915" s="4"/>
      <c r="F3915" s="72"/>
      <c r="G3915" s="72"/>
      <c r="H3915" s="73"/>
      <c r="I3915" s="73"/>
      <c r="J3915" s="73"/>
      <c r="K3915" s="3"/>
      <c r="L3915" s="76"/>
    </row>
    <row r="3916" spans="5:12">
      <c r="E3916" s="4"/>
      <c r="F3916" s="72"/>
      <c r="G3916" s="72"/>
      <c r="H3916" s="73"/>
      <c r="I3916" s="73"/>
      <c r="J3916" s="73"/>
      <c r="K3916" s="3"/>
      <c r="L3916" s="76"/>
    </row>
    <row r="3917" spans="5:12">
      <c r="E3917" s="4"/>
      <c r="F3917" s="72"/>
      <c r="G3917" s="72"/>
      <c r="H3917" s="73"/>
      <c r="I3917" s="73"/>
      <c r="J3917" s="73"/>
      <c r="K3917" s="3"/>
      <c r="L3917" s="76"/>
    </row>
    <row r="3918" spans="5:12">
      <c r="E3918" s="4"/>
      <c r="F3918" s="72"/>
      <c r="G3918" s="72"/>
      <c r="H3918" s="73"/>
      <c r="I3918" s="73"/>
      <c r="J3918" s="73"/>
      <c r="K3918" s="3"/>
      <c r="L3918" s="76"/>
    </row>
    <row r="3919" spans="5:12">
      <c r="E3919" s="4"/>
      <c r="F3919" s="72"/>
      <c r="G3919" s="72"/>
      <c r="H3919" s="73"/>
      <c r="I3919" s="73"/>
      <c r="J3919" s="73"/>
      <c r="K3919" s="3"/>
      <c r="L3919" s="76"/>
    </row>
    <row r="3920" spans="5:12">
      <c r="E3920" s="4"/>
      <c r="F3920" s="72"/>
      <c r="G3920" s="72"/>
      <c r="H3920" s="73"/>
      <c r="I3920" s="73"/>
      <c r="J3920" s="73"/>
      <c r="K3920" s="3"/>
      <c r="L3920" s="76"/>
    </row>
    <row r="3921" spans="5:12">
      <c r="E3921" s="4"/>
      <c r="F3921" s="72"/>
      <c r="G3921" s="72"/>
      <c r="H3921" s="73"/>
      <c r="I3921" s="73"/>
      <c r="J3921" s="73"/>
      <c r="K3921" s="3"/>
      <c r="L3921" s="76"/>
    </row>
    <row r="3922" spans="5:12">
      <c r="E3922" s="4"/>
      <c r="F3922" s="72"/>
      <c r="G3922" s="72"/>
      <c r="H3922" s="73"/>
      <c r="I3922" s="73"/>
      <c r="J3922" s="73"/>
      <c r="K3922" s="3"/>
      <c r="L3922" s="76"/>
    </row>
    <row r="3923" spans="5:12">
      <c r="E3923" s="4"/>
      <c r="F3923" s="72"/>
      <c r="G3923" s="72"/>
      <c r="H3923" s="73"/>
      <c r="I3923" s="73"/>
      <c r="J3923" s="73"/>
      <c r="K3923" s="3"/>
      <c r="L3923" s="76"/>
    </row>
    <row r="3924" spans="5:12">
      <c r="E3924" s="4"/>
      <c r="F3924" s="72"/>
      <c r="G3924" s="72"/>
      <c r="H3924" s="73"/>
      <c r="I3924" s="73"/>
      <c r="J3924" s="73"/>
      <c r="K3924" s="3"/>
      <c r="L3924" s="76"/>
    </row>
    <row r="3925" spans="5:12">
      <c r="E3925" s="4"/>
      <c r="F3925" s="72"/>
      <c r="G3925" s="72"/>
      <c r="H3925" s="73"/>
      <c r="I3925" s="73"/>
      <c r="J3925" s="73"/>
      <c r="K3925" s="3"/>
      <c r="L3925" s="76"/>
    </row>
    <row r="3926" spans="5:12">
      <c r="E3926" s="4"/>
      <c r="F3926" s="72"/>
      <c r="G3926" s="72"/>
      <c r="H3926" s="73"/>
      <c r="I3926" s="73"/>
      <c r="J3926" s="73"/>
      <c r="K3926" s="3"/>
      <c r="L3926" s="76"/>
    </row>
    <row r="3927" spans="5:12">
      <c r="E3927" s="4"/>
      <c r="F3927" s="72"/>
      <c r="G3927" s="72"/>
      <c r="H3927" s="73"/>
      <c r="I3927" s="73"/>
      <c r="J3927" s="73"/>
      <c r="K3927" s="3"/>
      <c r="L3927" s="76"/>
    </row>
    <row r="3928" spans="5:12">
      <c r="E3928" s="4"/>
      <c r="F3928" s="72"/>
      <c r="G3928" s="72"/>
      <c r="H3928" s="73"/>
      <c r="I3928" s="73"/>
      <c r="J3928" s="73"/>
      <c r="K3928" s="3"/>
      <c r="L3928" s="76"/>
    </row>
    <row r="3929" spans="5:12">
      <c r="E3929" s="4"/>
      <c r="F3929" s="72"/>
      <c r="G3929" s="72"/>
      <c r="H3929" s="73"/>
      <c r="I3929" s="73"/>
      <c r="J3929" s="73"/>
      <c r="K3929" s="3"/>
      <c r="L3929" s="76"/>
    </row>
    <row r="3930" spans="5:12">
      <c r="E3930" s="4"/>
      <c r="F3930" s="72"/>
      <c r="G3930" s="72"/>
      <c r="H3930" s="73"/>
      <c r="I3930" s="73"/>
      <c r="J3930" s="73"/>
      <c r="K3930" s="3"/>
      <c r="L3930" s="76"/>
    </row>
    <row r="3931" spans="5:12">
      <c r="E3931" s="4"/>
      <c r="F3931" s="72"/>
      <c r="G3931" s="72"/>
      <c r="H3931" s="73"/>
      <c r="I3931" s="73"/>
      <c r="J3931" s="73"/>
      <c r="K3931" s="3"/>
      <c r="L3931" s="76"/>
    </row>
    <row r="3932" spans="5:12">
      <c r="E3932" s="4"/>
      <c r="F3932" s="72"/>
      <c r="G3932" s="72"/>
      <c r="H3932" s="73"/>
      <c r="I3932" s="73"/>
      <c r="J3932" s="73"/>
      <c r="K3932" s="3"/>
      <c r="L3932" s="76"/>
    </row>
    <row r="3933" spans="5:12">
      <c r="E3933" s="4"/>
      <c r="F3933" s="72"/>
      <c r="G3933" s="72"/>
      <c r="H3933" s="73"/>
      <c r="I3933" s="73"/>
      <c r="J3933" s="73"/>
      <c r="K3933" s="3"/>
      <c r="L3933" s="76"/>
    </row>
    <row r="3934" spans="5:12">
      <c r="E3934" s="4"/>
      <c r="F3934" s="72"/>
      <c r="G3934" s="72"/>
      <c r="H3934" s="73"/>
      <c r="I3934" s="73"/>
      <c r="J3934" s="73"/>
      <c r="K3934" s="3"/>
      <c r="L3934" s="76"/>
    </row>
    <row r="3935" spans="5:12">
      <c r="E3935" s="4"/>
      <c r="F3935" s="72"/>
      <c r="G3935" s="72"/>
      <c r="H3935" s="73"/>
      <c r="I3935" s="73"/>
      <c r="J3935" s="73"/>
      <c r="K3935" s="3"/>
      <c r="L3935" s="76"/>
    </row>
    <row r="3936" spans="5:12">
      <c r="E3936" s="4"/>
      <c r="F3936" s="72"/>
      <c r="G3936" s="72"/>
      <c r="H3936" s="73"/>
      <c r="I3936" s="73"/>
      <c r="J3936" s="73"/>
      <c r="K3936" s="3"/>
      <c r="L3936" s="76"/>
    </row>
    <row r="3937" spans="5:12">
      <c r="E3937" s="4"/>
      <c r="F3937" s="72"/>
      <c r="G3937" s="72"/>
      <c r="H3937" s="73"/>
      <c r="I3937" s="73"/>
      <c r="J3937" s="73"/>
      <c r="K3937" s="3"/>
      <c r="L3937" s="76"/>
    </row>
    <row r="3938" spans="5:12">
      <c r="E3938" s="4"/>
      <c r="F3938" s="72"/>
      <c r="G3938" s="72"/>
      <c r="H3938" s="73"/>
      <c r="I3938" s="73"/>
      <c r="J3938" s="73"/>
      <c r="K3938" s="3"/>
      <c r="L3938" s="76"/>
    </row>
    <row r="3939" spans="5:12">
      <c r="E3939" s="4"/>
      <c r="F3939" s="72"/>
      <c r="G3939" s="72"/>
      <c r="H3939" s="73"/>
      <c r="I3939" s="73"/>
      <c r="J3939" s="73"/>
      <c r="K3939" s="3"/>
      <c r="L3939" s="76"/>
    </row>
    <row r="3940" spans="5:12">
      <c r="E3940" s="4"/>
      <c r="F3940" s="72"/>
      <c r="G3940" s="72"/>
      <c r="H3940" s="73"/>
      <c r="I3940" s="73"/>
      <c r="J3940" s="73"/>
      <c r="K3940" s="3"/>
      <c r="L3940" s="76"/>
    </row>
    <row r="3941" spans="5:12">
      <c r="E3941" s="4"/>
      <c r="F3941" s="72"/>
      <c r="G3941" s="72"/>
      <c r="H3941" s="73"/>
      <c r="I3941" s="73"/>
      <c r="J3941" s="73"/>
      <c r="K3941" s="3"/>
      <c r="L3941" s="76"/>
    </row>
    <row r="3942" spans="5:12">
      <c r="E3942" s="4"/>
      <c r="F3942" s="72"/>
      <c r="G3942" s="72"/>
      <c r="H3942" s="73"/>
      <c r="I3942" s="73"/>
      <c r="J3942" s="73"/>
      <c r="K3942" s="3"/>
      <c r="L3942" s="76"/>
    </row>
    <row r="3943" spans="5:12">
      <c r="E3943" s="4"/>
      <c r="F3943" s="72"/>
      <c r="G3943" s="72"/>
      <c r="H3943" s="73"/>
      <c r="I3943" s="73"/>
      <c r="J3943" s="73"/>
      <c r="K3943" s="3"/>
      <c r="L3943" s="76"/>
    </row>
    <row r="3944" spans="5:12">
      <c r="E3944" s="4"/>
      <c r="F3944" s="72"/>
      <c r="G3944" s="72"/>
      <c r="H3944" s="73"/>
      <c r="I3944" s="73"/>
      <c r="J3944" s="73"/>
      <c r="K3944" s="3"/>
      <c r="L3944" s="76"/>
    </row>
    <row r="3945" spans="5:12">
      <c r="E3945" s="4"/>
      <c r="F3945" s="72"/>
      <c r="G3945" s="72"/>
      <c r="H3945" s="73"/>
      <c r="I3945" s="73"/>
      <c r="J3945" s="73"/>
      <c r="K3945" s="3"/>
      <c r="L3945" s="76"/>
    </row>
    <row r="3946" spans="5:12">
      <c r="E3946" s="4"/>
      <c r="F3946" s="72"/>
      <c r="G3946" s="72"/>
      <c r="H3946" s="73"/>
      <c r="I3946" s="73"/>
      <c r="J3946" s="73"/>
      <c r="K3946" s="3"/>
      <c r="L3946" s="76"/>
    </row>
    <row r="3947" spans="5:12">
      <c r="E3947" s="4"/>
      <c r="F3947" s="72"/>
      <c r="G3947" s="72"/>
      <c r="H3947" s="73"/>
      <c r="I3947" s="73"/>
      <c r="J3947" s="73"/>
      <c r="K3947" s="3"/>
      <c r="L3947" s="76"/>
    </row>
    <row r="3948" spans="5:12">
      <c r="E3948" s="4"/>
      <c r="F3948" s="72"/>
      <c r="G3948" s="72"/>
      <c r="H3948" s="73"/>
      <c r="I3948" s="73"/>
      <c r="J3948" s="73"/>
      <c r="K3948" s="3"/>
      <c r="L3948" s="76"/>
    </row>
    <row r="3949" spans="5:12">
      <c r="E3949" s="4"/>
      <c r="F3949" s="72"/>
      <c r="G3949" s="72"/>
      <c r="H3949" s="73"/>
      <c r="I3949" s="73"/>
      <c r="J3949" s="73"/>
      <c r="K3949" s="3"/>
      <c r="L3949" s="76"/>
    </row>
    <row r="3950" spans="5:12">
      <c r="E3950" s="4"/>
      <c r="F3950" s="72"/>
      <c r="G3950" s="72"/>
      <c r="H3950" s="73"/>
      <c r="I3950" s="73"/>
      <c r="J3950" s="73"/>
      <c r="K3950" s="3"/>
      <c r="L3950" s="76"/>
    </row>
    <row r="3951" spans="5:12">
      <c r="E3951" s="4"/>
      <c r="F3951" s="72"/>
      <c r="G3951" s="72"/>
      <c r="H3951" s="73"/>
      <c r="I3951" s="73"/>
      <c r="J3951" s="73"/>
      <c r="K3951" s="3"/>
      <c r="L3951" s="76"/>
    </row>
    <row r="3952" spans="5:12">
      <c r="E3952" s="4"/>
      <c r="F3952" s="72"/>
      <c r="G3952" s="72"/>
      <c r="H3952" s="73"/>
      <c r="I3952" s="73"/>
      <c r="J3952" s="73"/>
      <c r="K3952" s="3"/>
      <c r="L3952" s="76"/>
    </row>
    <row r="3953" spans="5:12">
      <c r="E3953" s="4"/>
      <c r="F3953" s="72"/>
      <c r="G3953" s="72"/>
      <c r="H3953" s="73"/>
      <c r="I3953" s="73"/>
      <c r="J3953" s="73"/>
      <c r="K3953" s="3"/>
      <c r="L3953" s="76"/>
    </row>
    <row r="3954" spans="5:12">
      <c r="E3954" s="4"/>
      <c r="F3954" s="72"/>
      <c r="G3954" s="72"/>
      <c r="H3954" s="73"/>
      <c r="I3954" s="73"/>
      <c r="J3954" s="73"/>
      <c r="K3954" s="3"/>
      <c r="L3954" s="76"/>
    </row>
    <row r="3955" spans="5:12">
      <c r="E3955" s="4"/>
      <c r="F3955" s="72"/>
      <c r="G3955" s="72"/>
      <c r="H3955" s="73"/>
      <c r="I3955" s="73"/>
      <c r="J3955" s="73"/>
      <c r="K3955" s="3"/>
      <c r="L3955" s="76"/>
    </row>
    <row r="3956" spans="5:12">
      <c r="E3956" s="4"/>
      <c r="F3956" s="72"/>
      <c r="G3956" s="72"/>
      <c r="H3956" s="73"/>
      <c r="I3956" s="73"/>
      <c r="J3956" s="73"/>
      <c r="K3956" s="3"/>
      <c r="L3956" s="76"/>
    </row>
    <row r="3957" spans="5:12">
      <c r="E3957" s="4"/>
      <c r="F3957" s="72"/>
      <c r="G3957" s="72"/>
      <c r="H3957" s="73"/>
      <c r="I3957" s="73"/>
      <c r="J3957" s="73"/>
      <c r="K3957" s="3"/>
      <c r="L3957" s="76"/>
    </row>
    <row r="3958" spans="5:12">
      <c r="E3958" s="4"/>
      <c r="F3958" s="72"/>
      <c r="G3958" s="72"/>
      <c r="H3958" s="73"/>
      <c r="I3958" s="73"/>
      <c r="J3958" s="73"/>
      <c r="K3958" s="3"/>
      <c r="L3958" s="76"/>
    </row>
    <row r="3959" spans="5:12">
      <c r="E3959" s="4"/>
      <c r="F3959" s="72"/>
      <c r="G3959" s="72"/>
      <c r="H3959" s="73"/>
      <c r="I3959" s="73"/>
      <c r="J3959" s="73"/>
      <c r="K3959" s="3"/>
      <c r="L3959" s="76"/>
    </row>
    <row r="3960" spans="5:12">
      <c r="E3960" s="4"/>
      <c r="F3960" s="72"/>
      <c r="G3960" s="72"/>
      <c r="H3960" s="73"/>
      <c r="I3960" s="73"/>
      <c r="J3960" s="73"/>
      <c r="K3960" s="3"/>
      <c r="L3960" s="76"/>
    </row>
    <row r="3961" spans="5:12">
      <c r="E3961" s="4"/>
      <c r="F3961" s="72"/>
      <c r="G3961" s="72"/>
      <c r="H3961" s="73"/>
      <c r="I3961" s="73"/>
      <c r="J3961" s="73"/>
      <c r="K3961" s="3"/>
      <c r="L3961" s="76"/>
    </row>
    <row r="3962" spans="5:12">
      <c r="E3962" s="4"/>
      <c r="F3962" s="72"/>
      <c r="G3962" s="72"/>
      <c r="H3962" s="73"/>
      <c r="I3962" s="73"/>
      <c r="J3962" s="73"/>
      <c r="K3962" s="3"/>
      <c r="L3962" s="76"/>
    </row>
    <row r="3963" spans="5:12">
      <c r="E3963" s="4"/>
      <c r="F3963" s="72"/>
      <c r="G3963" s="72"/>
      <c r="H3963" s="73"/>
      <c r="I3963" s="73"/>
      <c r="J3963" s="73"/>
      <c r="K3963" s="3"/>
      <c r="L3963" s="76"/>
    </row>
    <row r="3964" spans="5:12">
      <c r="E3964" s="4"/>
      <c r="F3964" s="72"/>
      <c r="G3964" s="72"/>
      <c r="H3964" s="73"/>
      <c r="I3964" s="73"/>
      <c r="J3964" s="73"/>
      <c r="K3964" s="3"/>
      <c r="L3964" s="76"/>
    </row>
    <row r="3965" spans="5:12">
      <c r="E3965" s="4"/>
      <c r="F3965" s="72"/>
      <c r="G3965" s="72"/>
      <c r="H3965" s="73"/>
      <c r="I3965" s="73"/>
      <c r="J3965" s="73"/>
      <c r="K3965" s="3"/>
      <c r="L3965" s="76"/>
    </row>
    <row r="3966" spans="5:12">
      <c r="E3966" s="4"/>
      <c r="F3966" s="72"/>
      <c r="G3966" s="72"/>
      <c r="H3966" s="73"/>
      <c r="I3966" s="73"/>
      <c r="J3966" s="73"/>
      <c r="K3966" s="3"/>
      <c r="L3966" s="76"/>
    </row>
    <row r="3967" spans="5:12">
      <c r="E3967" s="4"/>
      <c r="F3967" s="72"/>
      <c r="G3967" s="72"/>
      <c r="H3967" s="73"/>
      <c r="I3967" s="73"/>
      <c r="J3967" s="73"/>
      <c r="K3967" s="3"/>
      <c r="L3967" s="76"/>
    </row>
    <row r="3968" spans="5:12">
      <c r="E3968" s="4"/>
      <c r="F3968" s="72"/>
      <c r="G3968" s="72"/>
      <c r="H3968" s="73"/>
      <c r="I3968" s="73"/>
      <c r="J3968" s="73"/>
      <c r="K3968" s="3"/>
      <c r="L3968" s="76"/>
    </row>
    <row r="3969" spans="5:12">
      <c r="E3969" s="4"/>
      <c r="F3969" s="72"/>
      <c r="G3969" s="72"/>
      <c r="H3969" s="73"/>
      <c r="I3969" s="73"/>
      <c r="J3969" s="73"/>
      <c r="K3969" s="3"/>
      <c r="L3969" s="76"/>
    </row>
    <row r="3970" spans="5:12">
      <c r="E3970" s="4"/>
      <c r="F3970" s="72"/>
      <c r="G3970" s="72"/>
      <c r="H3970" s="73"/>
      <c r="I3970" s="73"/>
      <c r="J3970" s="73"/>
      <c r="K3970" s="3"/>
      <c r="L3970" s="76"/>
    </row>
    <row r="3971" spans="5:12">
      <c r="E3971" s="4"/>
      <c r="F3971" s="72"/>
      <c r="G3971" s="72"/>
      <c r="H3971" s="73"/>
      <c r="I3971" s="73"/>
      <c r="J3971" s="73"/>
      <c r="K3971" s="3"/>
      <c r="L3971" s="76"/>
    </row>
    <row r="3972" spans="5:12">
      <c r="E3972" s="4"/>
      <c r="F3972" s="72"/>
      <c r="G3972" s="72"/>
      <c r="H3972" s="73"/>
      <c r="I3972" s="73"/>
      <c r="J3972" s="73"/>
      <c r="K3972" s="3"/>
      <c r="L3972" s="76"/>
    </row>
    <row r="3973" spans="5:12">
      <c r="E3973" s="4"/>
      <c r="F3973" s="72"/>
      <c r="G3973" s="72"/>
      <c r="H3973" s="73"/>
      <c r="I3973" s="73"/>
      <c r="J3973" s="73"/>
      <c r="K3973" s="3"/>
      <c r="L3973" s="76"/>
    </row>
    <row r="3974" spans="5:12">
      <c r="E3974" s="4"/>
      <c r="F3974" s="72"/>
      <c r="G3974" s="72"/>
      <c r="H3974" s="73"/>
      <c r="I3974" s="73"/>
      <c r="J3974" s="73"/>
      <c r="K3974" s="3"/>
      <c r="L3974" s="76"/>
    </row>
    <row r="3975" spans="5:12">
      <c r="E3975" s="4"/>
      <c r="F3975" s="72"/>
      <c r="G3975" s="72"/>
      <c r="H3975" s="73"/>
      <c r="I3975" s="73"/>
      <c r="J3975" s="73"/>
      <c r="K3975" s="3"/>
      <c r="L3975" s="76"/>
    </row>
    <row r="3976" spans="5:12">
      <c r="E3976" s="4"/>
      <c r="F3976" s="72"/>
      <c r="G3976" s="72"/>
      <c r="H3976" s="73"/>
      <c r="I3976" s="73"/>
      <c r="J3976" s="73"/>
      <c r="K3976" s="3"/>
      <c r="L3976" s="76"/>
    </row>
    <row r="3977" spans="5:12">
      <c r="E3977" s="4"/>
      <c r="F3977" s="72"/>
      <c r="G3977" s="72"/>
      <c r="H3977" s="73"/>
      <c r="I3977" s="73"/>
      <c r="J3977" s="73"/>
      <c r="K3977" s="3"/>
      <c r="L3977" s="76"/>
    </row>
    <row r="3978" spans="5:12">
      <c r="E3978" s="4"/>
      <c r="F3978" s="72"/>
      <c r="G3978" s="72"/>
      <c r="H3978" s="73"/>
      <c r="I3978" s="73"/>
      <c r="J3978" s="73"/>
      <c r="K3978" s="3"/>
      <c r="L3978" s="76"/>
    </row>
    <row r="3979" spans="5:12">
      <c r="E3979" s="4"/>
      <c r="F3979" s="72"/>
      <c r="G3979" s="72"/>
      <c r="H3979" s="73"/>
      <c r="I3979" s="73"/>
      <c r="J3979" s="73"/>
      <c r="K3979" s="3"/>
      <c r="L3979" s="76"/>
    </row>
    <row r="3980" spans="5:12">
      <c r="E3980" s="4"/>
      <c r="F3980" s="72"/>
      <c r="G3980" s="72"/>
      <c r="H3980" s="73"/>
      <c r="I3980" s="73"/>
      <c r="J3980" s="73"/>
      <c r="K3980" s="3"/>
      <c r="L3980" s="76"/>
    </row>
    <row r="3981" spans="5:12">
      <c r="E3981" s="4"/>
      <c r="F3981" s="72"/>
      <c r="G3981" s="72"/>
      <c r="H3981" s="73"/>
      <c r="I3981" s="73"/>
      <c r="J3981" s="73"/>
      <c r="K3981" s="3"/>
      <c r="L3981" s="76"/>
    </row>
    <row r="3982" spans="5:12">
      <c r="E3982" s="4"/>
      <c r="F3982" s="72"/>
      <c r="G3982" s="72"/>
      <c r="H3982" s="73"/>
      <c r="I3982" s="73"/>
      <c r="J3982" s="73"/>
      <c r="K3982" s="3"/>
      <c r="L3982" s="76"/>
    </row>
    <row r="3983" spans="5:12">
      <c r="E3983" s="4"/>
      <c r="F3983" s="72"/>
      <c r="G3983" s="72"/>
      <c r="H3983" s="73"/>
      <c r="I3983" s="73"/>
      <c r="J3983" s="73"/>
      <c r="K3983" s="3"/>
      <c r="L3983" s="76"/>
    </row>
    <row r="3984" spans="5:12">
      <c r="E3984" s="4"/>
      <c r="F3984" s="72"/>
      <c r="G3984" s="72"/>
      <c r="H3984" s="73"/>
      <c r="I3984" s="73"/>
      <c r="J3984" s="73"/>
      <c r="K3984" s="3"/>
      <c r="L3984" s="76"/>
    </row>
    <row r="3985" spans="5:12">
      <c r="E3985" s="4"/>
      <c r="F3985" s="72"/>
      <c r="G3985" s="72"/>
      <c r="H3985" s="73"/>
      <c r="I3985" s="73"/>
      <c r="J3985" s="73"/>
      <c r="K3985" s="3"/>
      <c r="L3985" s="76"/>
    </row>
    <row r="3986" spans="5:12">
      <c r="E3986" s="4"/>
      <c r="F3986" s="72"/>
      <c r="G3986" s="72"/>
      <c r="H3986" s="73"/>
      <c r="I3986" s="73"/>
      <c r="J3986" s="73"/>
      <c r="K3986" s="3"/>
      <c r="L3986" s="76"/>
    </row>
    <row r="3987" spans="5:12">
      <c r="E3987" s="4"/>
      <c r="F3987" s="72"/>
      <c r="G3987" s="72"/>
      <c r="H3987" s="73"/>
      <c r="I3987" s="73"/>
      <c r="J3987" s="73"/>
      <c r="K3987" s="3"/>
      <c r="L3987" s="76"/>
    </row>
    <row r="3988" spans="5:12">
      <c r="E3988" s="4"/>
      <c r="F3988" s="72"/>
      <c r="G3988" s="72"/>
      <c r="H3988" s="73"/>
      <c r="I3988" s="73"/>
      <c r="J3988" s="73"/>
      <c r="K3988" s="3"/>
      <c r="L3988" s="76"/>
    </row>
    <row r="3989" spans="5:12">
      <c r="E3989" s="4"/>
      <c r="F3989" s="72"/>
      <c r="G3989" s="72"/>
      <c r="H3989" s="73"/>
      <c r="I3989" s="73"/>
      <c r="J3989" s="73"/>
      <c r="K3989" s="3"/>
      <c r="L3989" s="76"/>
    </row>
    <row r="3990" spans="5:12">
      <c r="E3990" s="4"/>
      <c r="F3990" s="72"/>
      <c r="G3990" s="72"/>
      <c r="H3990" s="73"/>
      <c r="I3990" s="73"/>
      <c r="J3990" s="73"/>
      <c r="K3990" s="3"/>
      <c r="L3990" s="76"/>
    </row>
    <row r="3991" spans="5:12">
      <c r="E3991" s="4"/>
      <c r="F3991" s="72"/>
      <c r="G3991" s="72"/>
      <c r="H3991" s="73"/>
      <c r="I3991" s="73"/>
      <c r="J3991" s="73"/>
      <c r="K3991" s="3"/>
      <c r="L3991" s="76"/>
    </row>
    <row r="3992" spans="5:12">
      <c r="E3992" s="4"/>
      <c r="F3992" s="72"/>
      <c r="G3992" s="72"/>
      <c r="H3992" s="73"/>
      <c r="I3992" s="73"/>
      <c r="J3992" s="73"/>
      <c r="K3992" s="3"/>
      <c r="L3992" s="76"/>
    </row>
    <row r="3993" spans="5:12">
      <c r="E3993" s="4"/>
      <c r="F3993" s="72"/>
      <c r="G3993" s="72"/>
      <c r="H3993" s="73"/>
      <c r="I3993" s="73"/>
      <c r="J3993" s="73"/>
      <c r="K3993" s="3"/>
      <c r="L3993" s="76"/>
    </row>
    <row r="3994" spans="5:12">
      <c r="E3994" s="4"/>
      <c r="F3994" s="72"/>
      <c r="G3994" s="72"/>
      <c r="H3994" s="73"/>
      <c r="I3994" s="73"/>
      <c r="J3994" s="73"/>
      <c r="K3994" s="3"/>
      <c r="L3994" s="76"/>
    </row>
    <row r="3995" spans="5:12">
      <c r="E3995" s="4"/>
      <c r="F3995" s="72"/>
      <c r="G3995" s="72"/>
      <c r="H3995" s="73"/>
      <c r="I3995" s="73"/>
      <c r="J3995" s="73"/>
      <c r="K3995" s="3"/>
      <c r="L3995" s="76"/>
    </row>
    <row r="3996" spans="5:12">
      <c r="E3996" s="4"/>
      <c r="F3996" s="72"/>
      <c r="G3996" s="72"/>
      <c r="H3996" s="73"/>
      <c r="I3996" s="73"/>
      <c r="J3996" s="73"/>
      <c r="K3996" s="3"/>
      <c r="L3996" s="76"/>
    </row>
    <row r="3997" spans="5:12">
      <c r="E3997" s="4"/>
      <c r="F3997" s="72"/>
      <c r="G3997" s="72"/>
      <c r="H3997" s="73"/>
      <c r="I3997" s="73"/>
      <c r="J3997" s="73"/>
      <c r="K3997" s="3"/>
      <c r="L3997" s="76"/>
    </row>
    <row r="3998" spans="5:12">
      <c r="E3998" s="4"/>
      <c r="F3998" s="72"/>
      <c r="G3998" s="72"/>
      <c r="H3998" s="73"/>
      <c r="I3998" s="73"/>
      <c r="J3998" s="73"/>
      <c r="K3998" s="3"/>
      <c r="L3998" s="76"/>
    </row>
    <row r="3999" spans="5:12">
      <c r="E3999" s="4"/>
      <c r="F3999" s="72"/>
      <c r="G3999" s="72"/>
      <c r="H3999" s="73"/>
      <c r="I3999" s="73"/>
      <c r="J3999" s="73"/>
      <c r="K3999" s="3"/>
      <c r="L3999" s="76"/>
    </row>
    <row r="4000" spans="5:12">
      <c r="E4000" s="4"/>
      <c r="F4000" s="72"/>
      <c r="G4000" s="72"/>
      <c r="H4000" s="73"/>
      <c r="I4000" s="73"/>
      <c r="J4000" s="73"/>
      <c r="K4000" s="3"/>
      <c r="L4000" s="76"/>
    </row>
    <row r="4001" spans="5:12">
      <c r="E4001" s="4"/>
      <c r="F4001" s="72"/>
      <c r="G4001" s="72"/>
      <c r="H4001" s="73"/>
      <c r="I4001" s="73"/>
      <c r="J4001" s="73"/>
      <c r="K4001" s="3"/>
      <c r="L4001" s="76"/>
    </row>
    <row r="4002" spans="5:12">
      <c r="E4002" s="4"/>
      <c r="F4002" s="72"/>
      <c r="G4002" s="72"/>
      <c r="H4002" s="73"/>
      <c r="I4002" s="73"/>
      <c r="J4002" s="73"/>
      <c r="K4002" s="3"/>
      <c r="L4002" s="76"/>
    </row>
    <row r="4003" spans="5:12">
      <c r="E4003" s="4"/>
      <c r="F4003" s="72"/>
      <c r="G4003" s="72"/>
      <c r="H4003" s="73"/>
      <c r="I4003" s="73"/>
      <c r="J4003" s="73"/>
      <c r="K4003" s="3"/>
      <c r="L4003" s="76"/>
    </row>
    <row r="4004" spans="5:12">
      <c r="E4004" s="4"/>
      <c r="F4004" s="72"/>
      <c r="G4004" s="72"/>
      <c r="H4004" s="73"/>
      <c r="I4004" s="73"/>
      <c r="J4004" s="73"/>
      <c r="K4004" s="3"/>
      <c r="L4004" s="76"/>
    </row>
    <row r="4005" spans="5:12">
      <c r="E4005" s="4"/>
      <c r="F4005" s="72"/>
      <c r="G4005" s="72"/>
      <c r="H4005" s="73"/>
      <c r="I4005" s="73"/>
      <c r="J4005" s="73"/>
      <c r="K4005" s="3"/>
      <c r="L4005" s="76"/>
    </row>
    <row r="4006" spans="5:12">
      <c r="E4006" s="4"/>
      <c r="F4006" s="72"/>
      <c r="G4006" s="72"/>
      <c r="H4006" s="73"/>
      <c r="I4006" s="73"/>
      <c r="J4006" s="73"/>
      <c r="K4006" s="3"/>
      <c r="L4006" s="76"/>
    </row>
    <row r="4007" spans="5:12">
      <c r="E4007" s="4"/>
      <c r="F4007" s="72"/>
      <c r="G4007" s="72"/>
      <c r="H4007" s="73"/>
      <c r="I4007" s="73"/>
      <c r="J4007" s="73"/>
      <c r="K4007" s="3"/>
      <c r="L4007" s="76"/>
    </row>
    <row r="4008" spans="5:12">
      <c r="E4008" s="4"/>
      <c r="F4008" s="72"/>
      <c r="G4008" s="72"/>
      <c r="H4008" s="73"/>
      <c r="I4008" s="73"/>
      <c r="J4008" s="73"/>
      <c r="K4008" s="3"/>
      <c r="L4008" s="76"/>
    </row>
    <row r="4009" spans="5:12">
      <c r="E4009" s="4"/>
      <c r="F4009" s="72"/>
      <c r="G4009" s="72"/>
      <c r="H4009" s="73"/>
      <c r="I4009" s="73"/>
      <c r="J4009" s="73"/>
      <c r="K4009" s="3"/>
      <c r="L4009" s="76"/>
    </row>
    <row r="4010" spans="5:12">
      <c r="E4010" s="4"/>
      <c r="F4010" s="72"/>
      <c r="G4010" s="72"/>
      <c r="H4010" s="73"/>
      <c r="I4010" s="73"/>
      <c r="J4010" s="73"/>
      <c r="K4010" s="3"/>
      <c r="L4010" s="76"/>
    </row>
    <row r="4011" spans="5:12">
      <c r="E4011" s="4"/>
      <c r="F4011" s="72"/>
      <c r="G4011" s="72"/>
      <c r="H4011" s="73"/>
      <c r="I4011" s="73"/>
      <c r="J4011" s="73"/>
      <c r="K4011" s="3"/>
      <c r="L4011" s="76"/>
    </row>
    <row r="4012" spans="5:12">
      <c r="E4012" s="4"/>
      <c r="F4012" s="72"/>
      <c r="G4012" s="72"/>
      <c r="H4012" s="73"/>
      <c r="I4012" s="73"/>
      <c r="J4012" s="73"/>
      <c r="K4012" s="3"/>
      <c r="L4012" s="76"/>
    </row>
    <row r="4013" spans="5:12">
      <c r="E4013" s="4"/>
      <c r="F4013" s="72"/>
      <c r="G4013" s="72"/>
      <c r="H4013" s="73"/>
      <c r="I4013" s="73"/>
      <c r="J4013" s="73"/>
      <c r="K4013" s="3"/>
      <c r="L4013" s="76"/>
    </row>
    <row r="4014" spans="5:12">
      <c r="E4014" s="4"/>
      <c r="F4014" s="72"/>
      <c r="G4014" s="72"/>
      <c r="H4014" s="73"/>
      <c r="I4014" s="73"/>
      <c r="J4014" s="73"/>
      <c r="K4014" s="3"/>
      <c r="L4014" s="76"/>
    </row>
    <row r="4015" spans="5:12">
      <c r="E4015" s="4"/>
      <c r="F4015" s="72"/>
      <c r="G4015" s="72"/>
      <c r="H4015" s="73"/>
      <c r="I4015" s="73"/>
      <c r="J4015" s="73"/>
      <c r="K4015" s="3"/>
      <c r="L4015" s="76"/>
    </row>
    <row r="4016" spans="5:12">
      <c r="E4016" s="4"/>
      <c r="F4016" s="72"/>
      <c r="G4016" s="72"/>
      <c r="H4016" s="73"/>
      <c r="I4016" s="73"/>
      <c r="J4016" s="73"/>
      <c r="K4016" s="3"/>
      <c r="L4016" s="76"/>
    </row>
    <row r="4017" spans="5:12">
      <c r="E4017" s="4"/>
      <c r="F4017" s="72"/>
      <c r="G4017" s="72"/>
      <c r="H4017" s="73"/>
      <c r="I4017" s="73"/>
      <c r="J4017" s="73"/>
      <c r="K4017" s="3"/>
      <c r="L4017" s="76"/>
    </row>
    <row r="4018" spans="5:12">
      <c r="E4018" s="4"/>
      <c r="F4018" s="72"/>
      <c r="G4018" s="72"/>
      <c r="H4018" s="73"/>
      <c r="I4018" s="73"/>
      <c r="J4018" s="73"/>
      <c r="K4018" s="3"/>
      <c r="L4018" s="76"/>
    </row>
    <row r="4019" spans="5:12">
      <c r="E4019" s="4"/>
      <c r="F4019" s="72"/>
      <c r="G4019" s="72"/>
      <c r="H4019" s="73"/>
      <c r="I4019" s="73"/>
      <c r="J4019" s="73"/>
      <c r="K4019" s="3"/>
      <c r="L4019" s="76"/>
    </row>
    <row r="4020" spans="5:12">
      <c r="E4020" s="4"/>
      <c r="F4020" s="72"/>
      <c r="G4020" s="72"/>
      <c r="H4020" s="73"/>
      <c r="I4020" s="73"/>
      <c r="J4020" s="73"/>
      <c r="K4020" s="3"/>
      <c r="L4020" s="76"/>
    </row>
    <row r="4021" spans="5:12">
      <c r="E4021" s="4"/>
      <c r="F4021" s="72"/>
      <c r="G4021" s="72"/>
      <c r="H4021" s="73"/>
      <c r="I4021" s="73"/>
      <c r="J4021" s="73"/>
      <c r="K4021" s="3"/>
      <c r="L4021" s="76"/>
    </row>
    <row r="4022" spans="5:12">
      <c r="E4022" s="4"/>
      <c r="F4022" s="72"/>
      <c r="G4022" s="72"/>
      <c r="H4022" s="73"/>
      <c r="I4022" s="73"/>
      <c r="J4022" s="73"/>
      <c r="K4022" s="3"/>
      <c r="L4022" s="76"/>
    </row>
    <row r="4023" spans="5:12">
      <c r="E4023" s="4"/>
      <c r="F4023" s="72"/>
      <c r="G4023" s="72"/>
      <c r="H4023" s="73"/>
      <c r="I4023" s="73"/>
      <c r="J4023" s="73"/>
      <c r="K4023" s="3"/>
      <c r="L4023" s="76"/>
    </row>
    <row r="4024" spans="5:12">
      <c r="E4024" s="4"/>
      <c r="F4024" s="72"/>
      <c r="G4024" s="72"/>
      <c r="H4024" s="73"/>
      <c r="I4024" s="73"/>
      <c r="J4024" s="73"/>
      <c r="K4024" s="3"/>
      <c r="L4024" s="76"/>
    </row>
    <row r="4025" spans="5:12">
      <c r="E4025" s="4"/>
      <c r="F4025" s="72"/>
      <c r="G4025" s="72"/>
      <c r="H4025" s="73"/>
      <c r="I4025" s="73"/>
      <c r="J4025" s="73"/>
      <c r="K4025" s="3"/>
      <c r="L4025" s="76"/>
    </row>
    <row r="4026" spans="5:12">
      <c r="E4026" s="4"/>
      <c r="F4026" s="72"/>
      <c r="G4026" s="72"/>
      <c r="H4026" s="73"/>
      <c r="I4026" s="73"/>
      <c r="J4026" s="73"/>
      <c r="K4026" s="3"/>
      <c r="L4026" s="76"/>
    </row>
    <row r="4027" spans="5:12">
      <c r="E4027" s="4"/>
      <c r="F4027" s="72"/>
      <c r="G4027" s="72"/>
      <c r="H4027" s="73"/>
      <c r="I4027" s="73"/>
      <c r="J4027" s="73"/>
      <c r="K4027" s="3"/>
      <c r="L4027" s="76"/>
    </row>
    <row r="4028" spans="5:12">
      <c r="E4028" s="4"/>
      <c r="F4028" s="72"/>
      <c r="G4028" s="72"/>
      <c r="H4028" s="73"/>
      <c r="I4028" s="73"/>
      <c r="J4028" s="73"/>
      <c r="K4028" s="3"/>
      <c r="L4028" s="76"/>
    </row>
    <row r="4029" spans="5:12">
      <c r="E4029" s="4"/>
      <c r="F4029" s="72"/>
      <c r="G4029" s="72"/>
      <c r="H4029" s="73"/>
      <c r="I4029" s="73"/>
      <c r="J4029" s="73"/>
      <c r="K4029" s="3"/>
      <c r="L4029" s="76"/>
    </row>
    <row r="4030" spans="5:12">
      <c r="E4030" s="4"/>
      <c r="F4030" s="72"/>
      <c r="G4030" s="72"/>
      <c r="H4030" s="73"/>
      <c r="I4030" s="73"/>
      <c r="J4030" s="73"/>
      <c r="K4030" s="3"/>
      <c r="L4030" s="76"/>
    </row>
    <row r="4031" spans="5:12">
      <c r="E4031" s="4"/>
      <c r="F4031" s="72"/>
      <c r="G4031" s="72"/>
      <c r="H4031" s="73"/>
      <c r="I4031" s="73"/>
      <c r="J4031" s="73"/>
      <c r="K4031" s="3"/>
      <c r="L4031" s="76"/>
    </row>
    <row r="4032" spans="5:12">
      <c r="E4032" s="4"/>
      <c r="F4032" s="72"/>
      <c r="G4032" s="72"/>
      <c r="H4032" s="73"/>
      <c r="I4032" s="73"/>
      <c r="J4032" s="73"/>
      <c r="K4032" s="3"/>
      <c r="L4032" s="76"/>
    </row>
    <row r="4033" spans="5:12">
      <c r="E4033" s="4"/>
      <c r="F4033" s="72"/>
      <c r="G4033" s="72"/>
      <c r="H4033" s="73"/>
      <c r="I4033" s="73"/>
      <c r="J4033" s="73"/>
      <c r="K4033" s="3"/>
      <c r="L4033" s="76"/>
    </row>
    <row r="4034" spans="5:12">
      <c r="E4034" s="4"/>
      <c r="F4034" s="72"/>
      <c r="G4034" s="72"/>
      <c r="H4034" s="73"/>
      <c r="I4034" s="73"/>
      <c r="J4034" s="73"/>
      <c r="K4034" s="3"/>
      <c r="L4034" s="76"/>
    </row>
    <row r="4035" spans="5:12">
      <c r="E4035" s="4"/>
      <c r="F4035" s="72"/>
      <c r="G4035" s="72"/>
      <c r="H4035" s="73"/>
      <c r="I4035" s="73"/>
      <c r="J4035" s="73"/>
      <c r="K4035" s="3"/>
      <c r="L4035" s="76"/>
    </row>
    <row r="4036" spans="5:12">
      <c r="E4036" s="4"/>
      <c r="F4036" s="72"/>
      <c r="G4036" s="72"/>
      <c r="H4036" s="73"/>
      <c r="I4036" s="73"/>
      <c r="J4036" s="73"/>
      <c r="K4036" s="3"/>
      <c r="L4036" s="76"/>
    </row>
    <row r="4037" spans="5:12">
      <c r="E4037" s="4"/>
      <c r="F4037" s="72"/>
      <c r="G4037" s="72"/>
      <c r="H4037" s="73"/>
      <c r="I4037" s="73"/>
      <c r="J4037" s="73"/>
      <c r="K4037" s="3"/>
      <c r="L4037" s="76"/>
    </row>
    <row r="4038" spans="5:12">
      <c r="E4038" s="4"/>
      <c r="F4038" s="72"/>
      <c r="G4038" s="72"/>
      <c r="H4038" s="73"/>
      <c r="I4038" s="73"/>
      <c r="J4038" s="73"/>
      <c r="K4038" s="3"/>
      <c r="L4038" s="76"/>
    </row>
    <row r="4039" spans="5:12">
      <c r="E4039" s="4"/>
      <c r="F4039" s="72"/>
      <c r="G4039" s="72"/>
      <c r="H4039" s="73"/>
      <c r="I4039" s="73"/>
      <c r="J4039" s="73"/>
      <c r="K4039" s="3"/>
      <c r="L4039" s="76"/>
    </row>
    <row r="4040" spans="5:12">
      <c r="E4040" s="4"/>
      <c r="F4040" s="72"/>
      <c r="G4040" s="72"/>
      <c r="H4040" s="73"/>
      <c r="I4040" s="73"/>
      <c r="J4040" s="73"/>
      <c r="K4040" s="3"/>
      <c r="L4040" s="76"/>
    </row>
    <row r="4041" spans="5:12">
      <c r="E4041" s="4"/>
      <c r="F4041" s="72"/>
      <c r="G4041" s="72"/>
      <c r="H4041" s="73"/>
      <c r="I4041" s="73"/>
      <c r="J4041" s="73"/>
      <c r="K4041" s="3"/>
      <c r="L4041" s="76"/>
    </row>
    <row r="4042" spans="5:12">
      <c r="E4042" s="4"/>
      <c r="F4042" s="72"/>
      <c r="G4042" s="72"/>
      <c r="H4042" s="73"/>
      <c r="I4042" s="73"/>
      <c r="J4042" s="73"/>
      <c r="K4042" s="3"/>
      <c r="L4042" s="76"/>
    </row>
    <row r="4043" spans="5:12">
      <c r="E4043" s="4"/>
      <c r="F4043" s="72"/>
      <c r="G4043" s="72"/>
      <c r="H4043" s="73"/>
      <c r="I4043" s="73"/>
      <c r="J4043" s="73"/>
      <c r="K4043" s="3"/>
      <c r="L4043" s="76"/>
    </row>
    <row r="4044" spans="5:12">
      <c r="E4044" s="4"/>
      <c r="F4044" s="72"/>
      <c r="G4044" s="72"/>
      <c r="H4044" s="73"/>
      <c r="I4044" s="73"/>
      <c r="J4044" s="73"/>
      <c r="K4044" s="3"/>
      <c r="L4044" s="76"/>
    </row>
    <row r="4045" spans="5:12">
      <c r="E4045" s="4"/>
      <c r="F4045" s="72"/>
      <c r="G4045" s="72"/>
      <c r="H4045" s="73"/>
      <c r="I4045" s="73"/>
      <c r="J4045" s="73"/>
      <c r="K4045" s="3"/>
      <c r="L4045" s="76"/>
    </row>
    <row r="4046" spans="5:12">
      <c r="E4046" s="4"/>
      <c r="F4046" s="72"/>
      <c r="G4046" s="72"/>
      <c r="H4046" s="73"/>
      <c r="I4046" s="73"/>
      <c r="J4046" s="73"/>
      <c r="K4046" s="3"/>
      <c r="L4046" s="76"/>
    </row>
    <row r="4047" spans="5:12">
      <c r="E4047" s="4"/>
      <c r="F4047" s="72"/>
      <c r="G4047" s="72"/>
      <c r="H4047" s="73"/>
      <c r="I4047" s="73"/>
      <c r="J4047" s="73"/>
      <c r="K4047" s="3"/>
      <c r="L4047" s="76"/>
    </row>
    <row r="4048" spans="5:12">
      <c r="E4048" s="4"/>
      <c r="F4048" s="72"/>
      <c r="G4048" s="72"/>
      <c r="H4048" s="73"/>
      <c r="I4048" s="73"/>
      <c r="J4048" s="73"/>
      <c r="K4048" s="3"/>
      <c r="L4048" s="76"/>
    </row>
    <row r="4049" spans="5:12">
      <c r="E4049" s="4"/>
      <c r="F4049" s="72"/>
      <c r="G4049" s="72"/>
      <c r="H4049" s="73"/>
      <c r="I4049" s="73"/>
      <c r="J4049" s="73"/>
      <c r="K4049" s="3"/>
      <c r="L4049" s="76"/>
    </row>
    <row r="4050" spans="5:12">
      <c r="E4050" s="4"/>
      <c r="F4050" s="72"/>
      <c r="G4050" s="72"/>
      <c r="H4050" s="73"/>
      <c r="I4050" s="73"/>
      <c r="J4050" s="73"/>
      <c r="K4050" s="3"/>
      <c r="L4050" s="76"/>
    </row>
    <row r="4051" spans="5:12">
      <c r="E4051" s="4"/>
      <c r="F4051" s="72"/>
      <c r="G4051" s="72"/>
      <c r="H4051" s="73"/>
      <c r="I4051" s="73"/>
      <c r="J4051" s="73"/>
      <c r="K4051" s="3"/>
      <c r="L4051" s="76"/>
    </row>
    <row r="4052" spans="5:12">
      <c r="E4052" s="4"/>
      <c r="F4052" s="72"/>
      <c r="G4052" s="72"/>
      <c r="H4052" s="73"/>
      <c r="I4052" s="73"/>
      <c r="J4052" s="73"/>
      <c r="K4052" s="3"/>
      <c r="L4052" s="76"/>
    </row>
    <row r="4053" spans="5:12">
      <c r="E4053" s="4"/>
      <c r="F4053" s="72"/>
      <c r="G4053" s="72"/>
      <c r="H4053" s="73"/>
      <c r="I4053" s="73"/>
      <c r="J4053" s="73"/>
      <c r="K4053" s="3"/>
      <c r="L4053" s="76"/>
    </row>
    <row r="4054" spans="5:12">
      <c r="E4054" s="4"/>
      <c r="F4054" s="72"/>
      <c r="G4054" s="72"/>
      <c r="H4054" s="73"/>
      <c r="I4054" s="73"/>
      <c r="J4054" s="73"/>
      <c r="K4054" s="3"/>
      <c r="L4054" s="76"/>
    </row>
    <row r="4055" spans="5:12">
      <c r="E4055" s="4"/>
      <c r="F4055" s="72"/>
      <c r="G4055" s="72"/>
      <c r="H4055" s="73"/>
      <c r="I4055" s="73"/>
      <c r="J4055" s="73"/>
      <c r="K4055" s="3"/>
      <c r="L4055" s="76"/>
    </row>
    <row r="4056" spans="5:12">
      <c r="E4056" s="4"/>
      <c r="F4056" s="72"/>
      <c r="G4056" s="72"/>
      <c r="H4056" s="73"/>
      <c r="I4056" s="73"/>
      <c r="J4056" s="73"/>
      <c r="K4056" s="3"/>
      <c r="L4056" s="76"/>
    </row>
    <row r="4057" spans="5:12">
      <c r="E4057" s="4"/>
      <c r="F4057" s="72"/>
      <c r="G4057" s="72"/>
      <c r="H4057" s="73"/>
      <c r="I4057" s="73"/>
      <c r="J4057" s="73"/>
      <c r="K4057" s="3"/>
      <c r="L4057" s="76"/>
    </row>
    <row r="4058" spans="5:12">
      <c r="E4058" s="4"/>
      <c r="F4058" s="72"/>
      <c r="G4058" s="72"/>
      <c r="H4058" s="73"/>
      <c r="I4058" s="73"/>
      <c r="J4058" s="73"/>
      <c r="K4058" s="3"/>
      <c r="L4058" s="76"/>
    </row>
    <row r="4059" spans="5:12">
      <c r="E4059" s="4"/>
      <c r="F4059" s="72"/>
      <c r="G4059" s="72"/>
      <c r="H4059" s="73"/>
      <c r="I4059" s="73"/>
      <c r="J4059" s="73"/>
      <c r="K4059" s="3"/>
      <c r="L4059" s="76"/>
    </row>
    <row r="4060" spans="5:12">
      <c r="E4060" s="4"/>
      <c r="F4060" s="72"/>
      <c r="G4060" s="72"/>
      <c r="H4060" s="73"/>
      <c r="I4060" s="73"/>
      <c r="J4060" s="73"/>
      <c r="K4060" s="3"/>
      <c r="L4060" s="76"/>
    </row>
    <row r="4061" spans="5:12">
      <c r="E4061" s="4"/>
      <c r="F4061" s="72"/>
      <c r="G4061" s="72"/>
      <c r="H4061" s="73"/>
      <c r="I4061" s="73"/>
      <c r="J4061" s="73"/>
      <c r="K4061" s="3"/>
      <c r="L4061" s="76"/>
    </row>
    <row r="4062" spans="5:12">
      <c r="E4062" s="4"/>
      <c r="F4062" s="72"/>
      <c r="G4062" s="72"/>
      <c r="H4062" s="73"/>
      <c r="I4062" s="73"/>
      <c r="J4062" s="73"/>
      <c r="K4062" s="3"/>
      <c r="L4062" s="76"/>
    </row>
    <row r="4063" spans="5:12">
      <c r="E4063" s="4"/>
      <c r="F4063" s="72"/>
      <c r="G4063" s="72"/>
      <c r="H4063" s="73"/>
      <c r="I4063" s="73"/>
      <c r="J4063" s="73"/>
      <c r="K4063" s="3"/>
      <c r="L4063" s="76"/>
    </row>
    <row r="4064" spans="5:12">
      <c r="E4064" s="4"/>
      <c r="F4064" s="72"/>
      <c r="G4064" s="72"/>
      <c r="H4064" s="73"/>
      <c r="I4064" s="73"/>
      <c r="J4064" s="73"/>
      <c r="K4064" s="3"/>
      <c r="L4064" s="76"/>
    </row>
    <row r="4065" spans="5:12">
      <c r="E4065" s="4"/>
      <c r="F4065" s="72"/>
      <c r="G4065" s="72"/>
      <c r="H4065" s="73"/>
      <c r="I4065" s="73"/>
      <c r="J4065" s="73"/>
      <c r="K4065" s="3"/>
      <c r="L4065" s="76"/>
    </row>
    <row r="4066" spans="5:12">
      <c r="E4066" s="4"/>
      <c r="F4066" s="72"/>
      <c r="G4066" s="72"/>
      <c r="H4066" s="73"/>
      <c r="I4066" s="73"/>
      <c r="J4066" s="73"/>
      <c r="K4066" s="3"/>
      <c r="L4066" s="76"/>
    </row>
    <row r="4067" spans="5:12">
      <c r="E4067" s="4"/>
      <c r="F4067" s="72"/>
      <c r="G4067" s="72"/>
      <c r="H4067" s="73"/>
      <c r="I4067" s="73"/>
      <c r="J4067" s="73"/>
      <c r="K4067" s="3"/>
      <c r="L4067" s="76"/>
    </row>
    <row r="4068" spans="5:12">
      <c r="E4068" s="4"/>
      <c r="F4068" s="72"/>
      <c r="G4068" s="72"/>
      <c r="H4068" s="73"/>
      <c r="I4068" s="73"/>
      <c r="J4068" s="73"/>
      <c r="K4068" s="3"/>
      <c r="L4068" s="76"/>
    </row>
    <row r="4069" spans="5:12">
      <c r="E4069" s="4"/>
      <c r="F4069" s="72"/>
      <c r="G4069" s="72"/>
      <c r="H4069" s="73"/>
      <c r="I4069" s="73"/>
      <c r="J4069" s="73"/>
      <c r="K4069" s="3"/>
      <c r="L4069" s="76"/>
    </row>
    <row r="4070" spans="5:12">
      <c r="E4070" s="4"/>
      <c r="F4070" s="72"/>
      <c r="G4070" s="72"/>
      <c r="H4070" s="73"/>
      <c r="I4070" s="73"/>
      <c r="J4070" s="73"/>
      <c r="K4070" s="3"/>
      <c r="L4070" s="76"/>
    </row>
    <row r="4071" spans="5:12">
      <c r="E4071" s="4"/>
      <c r="F4071" s="72"/>
      <c r="G4071" s="72"/>
      <c r="H4071" s="73"/>
      <c r="I4071" s="73"/>
      <c r="J4071" s="73"/>
      <c r="K4071" s="3"/>
      <c r="L4071" s="76"/>
    </row>
    <row r="4072" spans="5:12">
      <c r="E4072" s="4"/>
      <c r="F4072" s="72"/>
      <c r="G4072" s="72"/>
      <c r="H4072" s="73"/>
      <c r="I4072" s="73"/>
      <c r="J4072" s="73"/>
      <c r="K4072" s="3"/>
      <c r="L4072" s="76"/>
    </row>
    <row r="4073" spans="5:12">
      <c r="E4073" s="4"/>
      <c r="F4073" s="72"/>
      <c r="G4073" s="72"/>
      <c r="H4073" s="73"/>
      <c r="I4073" s="73"/>
      <c r="J4073" s="73"/>
      <c r="K4073" s="3"/>
      <c r="L4073" s="76"/>
    </row>
    <row r="4074" spans="5:12">
      <c r="E4074" s="4"/>
      <c r="F4074" s="72"/>
      <c r="G4074" s="72"/>
      <c r="H4074" s="73"/>
      <c r="I4074" s="73"/>
      <c r="J4074" s="73"/>
      <c r="K4074" s="3"/>
      <c r="L4074" s="76"/>
    </row>
    <row r="4075" spans="5:12">
      <c r="E4075" s="4"/>
      <c r="F4075" s="72"/>
      <c r="G4075" s="72"/>
      <c r="H4075" s="73"/>
      <c r="I4075" s="73"/>
      <c r="J4075" s="73"/>
      <c r="K4075" s="3"/>
      <c r="L4075" s="76"/>
    </row>
    <row r="4076" spans="5:12">
      <c r="E4076" s="4"/>
      <c r="F4076" s="72"/>
      <c r="G4076" s="72"/>
      <c r="H4076" s="73"/>
      <c r="I4076" s="73"/>
      <c r="J4076" s="73"/>
      <c r="K4076" s="3"/>
      <c r="L4076" s="76"/>
    </row>
    <row r="4077" spans="5:12">
      <c r="E4077" s="4"/>
      <c r="F4077" s="72"/>
      <c r="G4077" s="72"/>
      <c r="H4077" s="73"/>
      <c r="I4077" s="73"/>
      <c r="J4077" s="73"/>
      <c r="K4077" s="3"/>
      <c r="L4077" s="76"/>
    </row>
    <row r="4078" spans="5:12">
      <c r="E4078" s="4"/>
      <c r="F4078" s="72"/>
      <c r="G4078" s="72"/>
      <c r="H4078" s="73"/>
      <c r="I4078" s="73"/>
      <c r="J4078" s="73"/>
      <c r="K4078" s="3"/>
      <c r="L4078" s="76"/>
    </row>
    <row r="4079" spans="5:12">
      <c r="E4079" s="4"/>
      <c r="F4079" s="72"/>
      <c r="G4079" s="72"/>
      <c r="H4079" s="73"/>
      <c r="I4079" s="73"/>
      <c r="J4079" s="73"/>
      <c r="K4079" s="3"/>
      <c r="L4079" s="76"/>
    </row>
    <row r="4080" spans="5:12">
      <c r="E4080" s="4"/>
      <c r="F4080" s="72"/>
      <c r="G4080" s="72"/>
      <c r="H4080" s="73"/>
      <c r="I4080" s="73"/>
      <c r="J4080" s="73"/>
      <c r="K4080" s="3"/>
      <c r="L4080" s="76"/>
    </row>
    <row r="4081" spans="5:12">
      <c r="E4081" s="4"/>
      <c r="F4081" s="72"/>
      <c r="G4081" s="72"/>
      <c r="H4081" s="73"/>
      <c r="I4081" s="73"/>
      <c r="J4081" s="73"/>
      <c r="K4081" s="3"/>
      <c r="L4081" s="76"/>
    </row>
    <row r="4082" spans="5:12">
      <c r="E4082" s="4"/>
      <c r="F4082" s="72"/>
      <c r="G4082" s="72"/>
      <c r="H4082" s="73"/>
      <c r="I4082" s="73"/>
      <c r="J4082" s="73"/>
      <c r="K4082" s="3"/>
      <c r="L4082" s="76"/>
    </row>
    <row r="4083" spans="5:12">
      <c r="E4083" s="4"/>
      <c r="F4083" s="72"/>
      <c r="G4083" s="72"/>
      <c r="H4083" s="73"/>
      <c r="I4083" s="73"/>
      <c r="J4083" s="73"/>
      <c r="K4083" s="3"/>
      <c r="L4083" s="76"/>
    </row>
    <row r="4084" spans="5:12">
      <c r="E4084" s="4"/>
      <c r="F4084" s="72"/>
      <c r="G4084" s="72"/>
      <c r="H4084" s="73"/>
      <c r="I4084" s="73"/>
      <c r="J4084" s="73"/>
      <c r="K4084" s="3"/>
      <c r="L4084" s="76"/>
    </row>
    <row r="4085" spans="5:12">
      <c r="E4085" s="4"/>
      <c r="F4085" s="72"/>
      <c r="G4085" s="72"/>
      <c r="H4085" s="73"/>
      <c r="I4085" s="73"/>
      <c r="J4085" s="73"/>
      <c r="K4085" s="3"/>
      <c r="L4085" s="76"/>
    </row>
    <row r="4086" spans="5:12">
      <c r="E4086" s="4"/>
      <c r="F4086" s="72"/>
      <c r="G4086" s="72"/>
      <c r="H4086" s="73"/>
      <c r="I4086" s="73"/>
      <c r="J4086" s="73"/>
      <c r="K4086" s="3"/>
      <c r="L4086" s="76"/>
    </row>
    <row r="4087" spans="5:12">
      <c r="E4087" s="4"/>
      <c r="F4087" s="72"/>
      <c r="G4087" s="72"/>
      <c r="H4087" s="73"/>
      <c r="I4087" s="73"/>
      <c r="J4087" s="73"/>
      <c r="K4087" s="3"/>
      <c r="L4087" s="76"/>
    </row>
    <row r="4088" spans="5:12">
      <c r="E4088" s="4"/>
      <c r="F4088" s="72"/>
      <c r="G4088" s="72"/>
      <c r="H4088" s="73"/>
      <c r="I4088" s="73"/>
      <c r="J4088" s="73"/>
      <c r="K4088" s="3"/>
      <c r="L4088" s="76"/>
    </row>
    <row r="4089" spans="5:12">
      <c r="E4089" s="4"/>
      <c r="F4089" s="72"/>
      <c r="G4089" s="72"/>
      <c r="H4089" s="73"/>
      <c r="I4089" s="73"/>
      <c r="J4089" s="73"/>
      <c r="K4089" s="3"/>
      <c r="L4089" s="76"/>
    </row>
    <row r="4090" spans="5:12">
      <c r="E4090" s="4"/>
      <c r="F4090" s="72"/>
      <c r="G4090" s="72"/>
      <c r="H4090" s="73"/>
      <c r="I4090" s="73"/>
      <c r="J4090" s="73"/>
      <c r="K4090" s="3"/>
      <c r="L4090" s="76"/>
    </row>
    <row r="4091" spans="5:12">
      <c r="E4091" s="4"/>
      <c r="F4091" s="72"/>
      <c r="G4091" s="72"/>
      <c r="H4091" s="73"/>
      <c r="I4091" s="73"/>
      <c r="J4091" s="73"/>
      <c r="K4091" s="3"/>
      <c r="L4091" s="76"/>
    </row>
    <row r="4092" spans="5:12">
      <c r="E4092" s="4"/>
      <c r="F4092" s="72"/>
      <c r="G4092" s="72"/>
      <c r="H4092" s="73"/>
      <c r="I4092" s="73"/>
      <c r="J4092" s="73"/>
      <c r="K4092" s="3"/>
      <c r="L4092" s="76"/>
    </row>
    <row r="4093" spans="5:12">
      <c r="E4093" s="4"/>
      <c r="F4093" s="72"/>
      <c r="G4093" s="72"/>
      <c r="H4093" s="73"/>
      <c r="I4093" s="73"/>
      <c r="J4093" s="73"/>
      <c r="K4093" s="3"/>
      <c r="L4093" s="76"/>
    </row>
    <row r="4094" spans="5:12">
      <c r="E4094" s="4"/>
      <c r="F4094" s="72"/>
      <c r="G4094" s="72"/>
      <c r="H4094" s="73"/>
      <c r="I4094" s="73"/>
      <c r="J4094" s="73"/>
      <c r="K4094" s="3"/>
      <c r="L4094" s="76"/>
    </row>
    <row r="4095" spans="5:12">
      <c r="E4095" s="4"/>
      <c r="F4095" s="72"/>
      <c r="G4095" s="72"/>
      <c r="H4095" s="73"/>
      <c r="I4095" s="73"/>
      <c r="J4095" s="73"/>
      <c r="K4095" s="3"/>
      <c r="L4095" s="76"/>
    </row>
    <row r="4096" spans="5:12">
      <c r="E4096" s="4"/>
      <c r="F4096" s="72"/>
      <c r="G4096" s="72"/>
      <c r="H4096" s="73"/>
      <c r="I4096" s="73"/>
      <c r="J4096" s="73"/>
      <c r="K4096" s="3"/>
      <c r="L4096" s="76"/>
    </row>
    <row r="4097" spans="5:12">
      <c r="E4097" s="4"/>
      <c r="F4097" s="72"/>
      <c r="G4097" s="72"/>
      <c r="H4097" s="73"/>
      <c r="I4097" s="73"/>
      <c r="J4097" s="73"/>
      <c r="K4097" s="3"/>
      <c r="L4097" s="76"/>
    </row>
    <row r="4098" spans="5:12">
      <c r="E4098" s="4"/>
      <c r="F4098" s="72"/>
      <c r="G4098" s="72"/>
      <c r="H4098" s="73"/>
      <c r="I4098" s="73"/>
      <c r="J4098" s="73"/>
      <c r="K4098" s="3"/>
      <c r="L4098" s="76"/>
    </row>
    <row r="4099" spans="5:12">
      <c r="E4099" s="4"/>
      <c r="F4099" s="72"/>
      <c r="G4099" s="72"/>
      <c r="H4099" s="73"/>
      <c r="I4099" s="73"/>
      <c r="J4099" s="73"/>
      <c r="K4099" s="3"/>
      <c r="L4099" s="76"/>
    </row>
    <row r="4100" spans="5:12">
      <c r="E4100" s="4"/>
      <c r="F4100" s="72"/>
      <c r="G4100" s="72"/>
      <c r="H4100" s="73"/>
      <c r="I4100" s="73"/>
      <c r="J4100" s="73"/>
      <c r="K4100" s="3"/>
      <c r="L4100" s="76"/>
    </row>
    <row r="4101" spans="5:12">
      <c r="E4101" s="4"/>
      <c r="F4101" s="72"/>
      <c r="G4101" s="72"/>
      <c r="H4101" s="73"/>
      <c r="I4101" s="73"/>
      <c r="J4101" s="73"/>
      <c r="K4101" s="3"/>
      <c r="L4101" s="76"/>
    </row>
    <row r="4102" spans="5:12">
      <c r="E4102" s="4"/>
      <c r="F4102" s="72"/>
      <c r="G4102" s="72"/>
      <c r="H4102" s="73"/>
      <c r="I4102" s="73"/>
      <c r="J4102" s="73"/>
      <c r="K4102" s="3"/>
      <c r="L4102" s="76"/>
    </row>
    <row r="4103" spans="5:12">
      <c r="E4103" s="4"/>
      <c r="F4103" s="72"/>
      <c r="G4103" s="72"/>
      <c r="H4103" s="73"/>
      <c r="I4103" s="73"/>
      <c r="J4103" s="73"/>
      <c r="K4103" s="3"/>
      <c r="L4103" s="76"/>
    </row>
    <row r="4104" spans="5:12">
      <c r="E4104" s="4"/>
      <c r="F4104" s="72"/>
      <c r="G4104" s="72"/>
      <c r="H4104" s="73"/>
      <c r="I4104" s="73"/>
      <c r="J4104" s="73"/>
      <c r="K4104" s="3"/>
      <c r="L4104" s="76"/>
    </row>
    <row r="4105" spans="5:12">
      <c r="E4105" s="4"/>
      <c r="F4105" s="72"/>
      <c r="G4105" s="72"/>
      <c r="H4105" s="73"/>
      <c r="I4105" s="73"/>
      <c r="J4105" s="73"/>
      <c r="K4105" s="3"/>
      <c r="L4105" s="76"/>
    </row>
    <row r="4106" spans="5:12">
      <c r="E4106" s="4"/>
      <c r="F4106" s="72"/>
      <c r="G4106" s="72"/>
      <c r="H4106" s="73"/>
      <c r="I4106" s="73"/>
      <c r="J4106" s="73"/>
      <c r="K4106" s="3"/>
      <c r="L4106" s="76"/>
    </row>
    <row r="4107" spans="5:12">
      <c r="E4107" s="4"/>
      <c r="F4107" s="72"/>
      <c r="G4107" s="72"/>
      <c r="H4107" s="73"/>
      <c r="I4107" s="73"/>
      <c r="J4107" s="73"/>
      <c r="K4107" s="3"/>
      <c r="L4107" s="76"/>
    </row>
    <row r="4108" spans="5:12">
      <c r="E4108" s="4"/>
      <c r="F4108" s="72"/>
      <c r="G4108" s="72"/>
      <c r="H4108" s="73"/>
      <c r="I4108" s="73"/>
      <c r="J4108" s="73"/>
      <c r="K4108" s="3"/>
      <c r="L4108" s="76"/>
    </row>
    <row r="4109" spans="5:12">
      <c r="E4109" s="4"/>
      <c r="F4109" s="72"/>
      <c r="G4109" s="72"/>
      <c r="H4109" s="73"/>
      <c r="I4109" s="73"/>
      <c r="J4109" s="73"/>
      <c r="K4109" s="3"/>
      <c r="L4109" s="76"/>
    </row>
    <row r="4110" spans="5:12">
      <c r="E4110" s="4"/>
      <c r="F4110" s="72"/>
      <c r="G4110" s="72"/>
      <c r="H4110" s="73"/>
      <c r="I4110" s="73"/>
      <c r="J4110" s="73"/>
      <c r="K4110" s="3"/>
      <c r="L4110" s="76"/>
    </row>
    <row r="4111" spans="5:12">
      <c r="E4111" s="4"/>
      <c r="F4111" s="72"/>
      <c r="G4111" s="72"/>
      <c r="H4111" s="73"/>
      <c r="I4111" s="73"/>
      <c r="J4111" s="73"/>
      <c r="K4111" s="3"/>
      <c r="L4111" s="76"/>
    </row>
    <row r="4112" spans="5:12">
      <c r="E4112" s="4"/>
      <c r="F4112" s="72"/>
      <c r="G4112" s="72"/>
      <c r="H4112" s="73"/>
      <c r="I4112" s="73"/>
      <c r="J4112" s="73"/>
      <c r="K4112" s="3"/>
      <c r="L4112" s="76"/>
    </row>
    <row r="4113" spans="5:12">
      <c r="E4113" s="4"/>
      <c r="F4113" s="72"/>
      <c r="G4113" s="72"/>
      <c r="H4113" s="73"/>
      <c r="I4113" s="73"/>
      <c r="J4113" s="73"/>
      <c r="K4113" s="3"/>
      <c r="L4113" s="76"/>
    </row>
    <row r="4114" spans="5:12">
      <c r="E4114" s="4"/>
      <c r="F4114" s="72"/>
      <c r="G4114" s="72"/>
      <c r="H4114" s="73"/>
      <c r="I4114" s="73"/>
      <c r="J4114" s="73"/>
      <c r="K4114" s="3"/>
      <c r="L4114" s="76"/>
    </row>
    <row r="4115" spans="5:12">
      <c r="E4115" s="4"/>
      <c r="F4115" s="72"/>
      <c r="G4115" s="72"/>
      <c r="H4115" s="73"/>
      <c r="I4115" s="73"/>
      <c r="J4115" s="73"/>
      <c r="K4115" s="3"/>
      <c r="L4115" s="76"/>
    </row>
    <row r="4116" spans="5:12">
      <c r="E4116" s="4"/>
      <c r="F4116" s="72"/>
      <c r="G4116" s="72"/>
      <c r="H4116" s="73"/>
      <c r="I4116" s="73"/>
      <c r="J4116" s="73"/>
      <c r="K4116" s="3"/>
      <c r="L4116" s="76"/>
    </row>
    <row r="4117" spans="5:12">
      <c r="E4117" s="4"/>
      <c r="F4117" s="72"/>
      <c r="G4117" s="72"/>
      <c r="H4117" s="73"/>
      <c r="I4117" s="73"/>
      <c r="J4117" s="73"/>
      <c r="K4117" s="3"/>
      <c r="L4117" s="76"/>
    </row>
    <row r="4118" spans="5:12">
      <c r="E4118" s="4"/>
      <c r="F4118" s="72"/>
      <c r="G4118" s="72"/>
      <c r="H4118" s="73"/>
      <c r="I4118" s="73"/>
      <c r="J4118" s="73"/>
      <c r="K4118" s="3"/>
      <c r="L4118" s="76"/>
    </row>
    <row r="4119" spans="5:12">
      <c r="E4119" s="4"/>
      <c r="F4119" s="72"/>
      <c r="G4119" s="72"/>
      <c r="H4119" s="73"/>
      <c r="I4119" s="73"/>
      <c r="J4119" s="73"/>
      <c r="K4119" s="3"/>
      <c r="L4119" s="76"/>
    </row>
    <row r="4120" spans="5:12">
      <c r="E4120" s="4"/>
      <c r="F4120" s="72"/>
      <c r="G4120" s="72"/>
      <c r="H4120" s="73"/>
      <c r="I4120" s="73"/>
      <c r="J4120" s="73"/>
      <c r="K4120" s="3"/>
      <c r="L4120" s="76"/>
    </row>
    <row r="4121" spans="5:12">
      <c r="E4121" s="4"/>
      <c r="F4121" s="72"/>
      <c r="G4121" s="72"/>
      <c r="H4121" s="73"/>
      <c r="I4121" s="73"/>
      <c r="J4121" s="73"/>
      <c r="K4121" s="3"/>
      <c r="L4121" s="76"/>
    </row>
    <row r="4122" spans="5:12">
      <c r="E4122" s="4"/>
      <c r="F4122" s="72"/>
      <c r="G4122" s="72"/>
      <c r="H4122" s="73"/>
      <c r="I4122" s="73"/>
      <c r="J4122" s="73"/>
      <c r="K4122" s="3"/>
      <c r="L4122" s="76"/>
    </row>
    <row r="4123" spans="5:12">
      <c r="E4123" s="4"/>
      <c r="F4123" s="72"/>
      <c r="G4123" s="72"/>
      <c r="H4123" s="73"/>
      <c r="I4123" s="73"/>
      <c r="J4123" s="73"/>
      <c r="K4123" s="3"/>
      <c r="L4123" s="76"/>
    </row>
    <row r="4124" spans="5:12">
      <c r="E4124" s="4"/>
      <c r="F4124" s="72"/>
      <c r="G4124" s="72"/>
      <c r="H4124" s="73"/>
      <c r="I4124" s="73"/>
      <c r="J4124" s="73"/>
      <c r="K4124" s="3"/>
      <c r="L4124" s="76"/>
    </row>
    <row r="4125" spans="5:12">
      <c r="E4125" s="4"/>
      <c r="F4125" s="72"/>
      <c r="G4125" s="72"/>
      <c r="H4125" s="73"/>
      <c r="I4125" s="73"/>
      <c r="J4125" s="73"/>
      <c r="K4125" s="3"/>
      <c r="L4125" s="76"/>
    </row>
    <row r="4126" spans="5:12">
      <c r="E4126" s="4"/>
      <c r="F4126" s="72"/>
      <c r="G4126" s="72"/>
      <c r="H4126" s="73"/>
      <c r="I4126" s="73"/>
      <c r="J4126" s="73"/>
      <c r="K4126" s="3"/>
      <c r="L4126" s="76"/>
    </row>
    <row r="4127" spans="5:12">
      <c r="E4127" s="4"/>
      <c r="F4127" s="72"/>
      <c r="G4127" s="72"/>
      <c r="H4127" s="73"/>
      <c r="I4127" s="73"/>
      <c r="J4127" s="73"/>
      <c r="K4127" s="3"/>
      <c r="L4127" s="76"/>
    </row>
    <row r="4128" spans="5:12">
      <c r="E4128" s="4"/>
      <c r="F4128" s="72"/>
      <c r="G4128" s="72"/>
      <c r="H4128" s="73"/>
      <c r="I4128" s="73"/>
      <c r="J4128" s="73"/>
      <c r="K4128" s="3"/>
      <c r="L4128" s="76"/>
    </row>
    <row r="4129" spans="5:12">
      <c r="E4129" s="4"/>
      <c r="F4129" s="72"/>
      <c r="G4129" s="72"/>
      <c r="H4129" s="73"/>
      <c r="I4129" s="73"/>
      <c r="J4129" s="73"/>
      <c r="K4129" s="3"/>
      <c r="L4129" s="76"/>
    </row>
    <row r="4130" spans="5:12">
      <c r="E4130" s="4"/>
      <c r="F4130" s="72"/>
      <c r="G4130" s="72"/>
      <c r="H4130" s="73"/>
      <c r="I4130" s="73"/>
      <c r="J4130" s="73"/>
      <c r="K4130" s="3"/>
      <c r="L4130" s="76"/>
    </row>
    <row r="4131" spans="5:12">
      <c r="E4131" s="4"/>
      <c r="F4131" s="72"/>
      <c r="G4131" s="72"/>
      <c r="H4131" s="73"/>
      <c r="I4131" s="73"/>
      <c r="J4131" s="73"/>
      <c r="K4131" s="3"/>
      <c r="L4131" s="76"/>
    </row>
    <row r="4132" spans="5:12">
      <c r="E4132" s="4"/>
      <c r="F4132" s="72"/>
      <c r="G4132" s="72"/>
      <c r="H4132" s="73"/>
      <c r="I4132" s="73"/>
      <c r="J4132" s="73"/>
      <c r="K4132" s="3"/>
      <c r="L4132" s="76"/>
    </row>
    <row r="4133" spans="5:12">
      <c r="E4133" s="4"/>
      <c r="F4133" s="72"/>
      <c r="G4133" s="72"/>
      <c r="H4133" s="73"/>
      <c r="I4133" s="73"/>
      <c r="J4133" s="73"/>
      <c r="K4133" s="3"/>
      <c r="L4133" s="76"/>
    </row>
    <row r="4134" spans="5:12">
      <c r="E4134" s="4"/>
      <c r="F4134" s="72"/>
      <c r="G4134" s="72"/>
      <c r="H4134" s="73"/>
      <c r="I4134" s="73"/>
      <c r="J4134" s="73"/>
      <c r="K4134" s="3"/>
      <c r="L4134" s="76"/>
    </row>
    <row r="4135" spans="5:12">
      <c r="E4135" s="4"/>
      <c r="F4135" s="72"/>
      <c r="G4135" s="72"/>
      <c r="H4135" s="73"/>
      <c r="I4135" s="73"/>
      <c r="J4135" s="73"/>
      <c r="K4135" s="3"/>
      <c r="L4135" s="76"/>
    </row>
    <row r="4136" spans="5:12">
      <c r="E4136" s="4"/>
      <c r="F4136" s="72"/>
      <c r="G4136" s="72"/>
      <c r="H4136" s="73"/>
      <c r="I4136" s="73"/>
      <c r="J4136" s="73"/>
      <c r="K4136" s="3"/>
      <c r="L4136" s="76"/>
    </row>
    <row r="4137" spans="5:12">
      <c r="E4137" s="4"/>
      <c r="F4137" s="72"/>
      <c r="G4137" s="72"/>
      <c r="H4137" s="73"/>
      <c r="I4137" s="73"/>
      <c r="J4137" s="73"/>
      <c r="K4137" s="3"/>
      <c r="L4137" s="76"/>
    </row>
    <row r="4138" spans="5:12">
      <c r="E4138" s="4"/>
      <c r="F4138" s="72"/>
      <c r="G4138" s="72"/>
      <c r="H4138" s="73"/>
      <c r="I4138" s="73"/>
      <c r="J4138" s="73"/>
      <c r="K4138" s="3"/>
      <c r="L4138" s="76"/>
    </row>
    <row r="4139" spans="5:12">
      <c r="E4139" s="4"/>
      <c r="F4139" s="72"/>
      <c r="G4139" s="72"/>
      <c r="H4139" s="73"/>
      <c r="I4139" s="73"/>
      <c r="J4139" s="73"/>
      <c r="K4139" s="3"/>
      <c r="L4139" s="76"/>
    </row>
    <row r="4140" spans="5:12">
      <c r="E4140" s="4"/>
      <c r="F4140" s="72"/>
      <c r="G4140" s="72"/>
      <c r="H4140" s="73"/>
      <c r="I4140" s="73"/>
      <c r="J4140" s="73"/>
      <c r="K4140" s="3"/>
      <c r="L4140" s="76"/>
    </row>
    <row r="4141" spans="5:12">
      <c r="E4141" s="4"/>
      <c r="F4141" s="72"/>
      <c r="G4141" s="72"/>
      <c r="H4141" s="73"/>
      <c r="I4141" s="73"/>
      <c r="J4141" s="73"/>
      <c r="K4141" s="3"/>
      <c r="L4141" s="76"/>
    </row>
    <row r="4142" spans="5:12">
      <c r="E4142" s="4"/>
      <c r="F4142" s="72"/>
      <c r="G4142" s="72"/>
      <c r="H4142" s="73"/>
      <c r="I4142" s="73"/>
      <c r="J4142" s="73"/>
      <c r="K4142" s="3"/>
      <c r="L4142" s="76"/>
    </row>
    <row r="4143" spans="5:12">
      <c r="E4143" s="4"/>
      <c r="F4143" s="72"/>
      <c r="G4143" s="72"/>
      <c r="H4143" s="73"/>
      <c r="I4143" s="73"/>
      <c r="J4143" s="73"/>
      <c r="K4143" s="3"/>
      <c r="L4143" s="76"/>
    </row>
    <row r="4144" spans="5:12">
      <c r="E4144" s="4"/>
      <c r="F4144" s="72"/>
      <c r="G4144" s="72"/>
      <c r="H4144" s="73"/>
      <c r="I4144" s="73"/>
      <c r="J4144" s="73"/>
      <c r="K4144" s="3"/>
      <c r="L4144" s="76"/>
    </row>
    <row r="4145" spans="5:12">
      <c r="E4145" s="4"/>
      <c r="F4145" s="72"/>
      <c r="G4145" s="72"/>
      <c r="H4145" s="73"/>
      <c r="I4145" s="73"/>
      <c r="J4145" s="73"/>
      <c r="K4145" s="3"/>
      <c r="L4145" s="76"/>
    </row>
    <row r="4146" spans="5:12">
      <c r="E4146" s="4"/>
      <c r="F4146" s="72"/>
      <c r="G4146" s="72"/>
      <c r="H4146" s="73"/>
      <c r="I4146" s="73"/>
      <c r="J4146" s="73"/>
      <c r="K4146" s="3"/>
      <c r="L4146" s="76"/>
    </row>
    <row r="4147" spans="5:12">
      <c r="E4147" s="4"/>
      <c r="F4147" s="72"/>
      <c r="G4147" s="72"/>
      <c r="H4147" s="73"/>
      <c r="I4147" s="73"/>
      <c r="J4147" s="73"/>
      <c r="K4147" s="3"/>
      <c r="L4147" s="76"/>
    </row>
    <row r="4148" spans="5:12">
      <c r="E4148" s="4"/>
      <c r="F4148" s="72"/>
      <c r="G4148" s="72"/>
      <c r="H4148" s="73"/>
      <c r="I4148" s="73"/>
      <c r="J4148" s="73"/>
      <c r="K4148" s="3"/>
      <c r="L4148" s="76"/>
    </row>
    <row r="4149" spans="5:12">
      <c r="E4149" s="4"/>
      <c r="F4149" s="72"/>
      <c r="G4149" s="72"/>
      <c r="H4149" s="73"/>
      <c r="I4149" s="73"/>
      <c r="J4149" s="73"/>
      <c r="K4149" s="3"/>
      <c r="L4149" s="76"/>
    </row>
    <row r="4150" spans="5:12">
      <c r="E4150" s="4"/>
      <c r="F4150" s="72"/>
      <c r="G4150" s="72"/>
      <c r="H4150" s="73"/>
      <c r="I4150" s="73"/>
      <c r="J4150" s="73"/>
      <c r="K4150" s="3"/>
      <c r="L4150" s="76"/>
    </row>
    <row r="4151" spans="5:12">
      <c r="E4151" s="4"/>
      <c r="F4151" s="72"/>
      <c r="G4151" s="72"/>
      <c r="H4151" s="73"/>
      <c r="I4151" s="73"/>
      <c r="J4151" s="73"/>
      <c r="K4151" s="3"/>
      <c r="L4151" s="76"/>
    </row>
    <row r="4152" spans="5:12">
      <c r="E4152" s="4"/>
      <c r="F4152" s="72"/>
      <c r="G4152" s="72"/>
      <c r="H4152" s="73"/>
      <c r="I4152" s="73"/>
      <c r="J4152" s="73"/>
      <c r="K4152" s="3"/>
      <c r="L4152" s="76"/>
    </row>
    <row r="4153" spans="5:12">
      <c r="E4153" s="4"/>
      <c r="F4153" s="72"/>
      <c r="G4153" s="72"/>
      <c r="H4153" s="73"/>
      <c r="I4153" s="73"/>
      <c r="J4153" s="73"/>
      <c r="K4153" s="3"/>
      <c r="L4153" s="76"/>
    </row>
    <row r="4154" spans="5:12">
      <c r="E4154" s="4"/>
      <c r="F4154" s="72"/>
      <c r="G4154" s="72"/>
      <c r="H4154" s="73"/>
      <c r="I4154" s="73"/>
      <c r="J4154" s="73"/>
      <c r="K4154" s="3"/>
      <c r="L4154" s="76"/>
    </row>
    <row r="4155" spans="5:12">
      <c r="E4155" s="4"/>
      <c r="F4155" s="72"/>
      <c r="G4155" s="72"/>
      <c r="H4155" s="73"/>
      <c r="I4155" s="73"/>
      <c r="J4155" s="73"/>
      <c r="K4155" s="3"/>
      <c r="L4155" s="76"/>
    </row>
    <row r="4156" spans="5:12">
      <c r="E4156" s="4"/>
      <c r="F4156" s="72"/>
      <c r="G4156" s="72"/>
      <c r="H4156" s="73"/>
      <c r="I4156" s="73"/>
      <c r="J4156" s="73"/>
      <c r="K4156" s="3"/>
      <c r="L4156" s="76"/>
    </row>
    <row r="4157" spans="5:12">
      <c r="E4157" s="4"/>
      <c r="F4157" s="72"/>
      <c r="G4157" s="72"/>
      <c r="H4157" s="73"/>
      <c r="I4157" s="73"/>
      <c r="J4157" s="73"/>
      <c r="K4157" s="3"/>
      <c r="L4157" s="76"/>
    </row>
    <row r="4158" spans="5:12">
      <c r="E4158" s="4"/>
      <c r="F4158" s="72"/>
      <c r="G4158" s="72"/>
      <c r="H4158" s="73"/>
      <c r="I4158" s="73"/>
      <c r="J4158" s="73"/>
      <c r="K4158" s="3"/>
      <c r="L4158" s="76"/>
    </row>
    <row r="4159" spans="5:12">
      <c r="E4159" s="4"/>
      <c r="F4159" s="72"/>
      <c r="G4159" s="72"/>
      <c r="H4159" s="73"/>
      <c r="I4159" s="73"/>
      <c r="J4159" s="73"/>
      <c r="K4159" s="3"/>
      <c r="L4159" s="76"/>
    </row>
    <row r="4160" spans="5:12">
      <c r="E4160" s="4"/>
      <c r="F4160" s="72"/>
      <c r="G4160" s="72"/>
      <c r="H4160" s="73"/>
      <c r="I4160" s="73"/>
      <c r="J4160" s="73"/>
      <c r="K4160" s="3"/>
      <c r="L4160" s="76"/>
    </row>
    <row r="4161" spans="5:12">
      <c r="E4161" s="4"/>
      <c r="F4161" s="72"/>
      <c r="G4161" s="72"/>
      <c r="H4161" s="73"/>
      <c r="I4161" s="73"/>
      <c r="J4161" s="73"/>
      <c r="K4161" s="3"/>
      <c r="L4161" s="76"/>
    </row>
    <row r="4162" spans="5:12">
      <c r="E4162" s="4"/>
      <c r="F4162" s="72"/>
      <c r="G4162" s="72"/>
      <c r="H4162" s="73"/>
      <c r="I4162" s="73"/>
      <c r="J4162" s="73"/>
      <c r="K4162" s="3"/>
      <c r="L4162" s="76"/>
    </row>
    <row r="4163" spans="5:12">
      <c r="E4163" s="4"/>
      <c r="F4163" s="72"/>
      <c r="G4163" s="72"/>
      <c r="H4163" s="73"/>
      <c r="I4163" s="73"/>
      <c r="J4163" s="73"/>
      <c r="K4163" s="3"/>
      <c r="L4163" s="76"/>
    </row>
    <row r="4164" spans="5:12">
      <c r="E4164" s="4"/>
      <c r="F4164" s="72"/>
      <c r="G4164" s="72"/>
      <c r="H4164" s="73"/>
      <c r="I4164" s="73"/>
      <c r="J4164" s="73"/>
      <c r="K4164" s="3"/>
      <c r="L4164" s="76"/>
    </row>
    <row r="4165" spans="5:12">
      <c r="E4165" s="4"/>
      <c r="F4165" s="72"/>
      <c r="G4165" s="72"/>
      <c r="H4165" s="73"/>
      <c r="I4165" s="73"/>
      <c r="J4165" s="73"/>
      <c r="K4165" s="3"/>
      <c r="L4165" s="76"/>
    </row>
    <row r="4166" spans="5:12">
      <c r="E4166" s="4"/>
      <c r="F4166" s="72"/>
      <c r="G4166" s="72"/>
      <c r="H4166" s="73"/>
      <c r="I4166" s="73"/>
      <c r="J4166" s="73"/>
      <c r="K4166" s="3"/>
      <c r="L4166" s="76"/>
    </row>
    <row r="4167" spans="5:12">
      <c r="E4167" s="4"/>
      <c r="F4167" s="72"/>
      <c r="G4167" s="72"/>
      <c r="H4167" s="73"/>
      <c r="I4167" s="73"/>
      <c r="J4167" s="73"/>
      <c r="K4167" s="3"/>
      <c r="L4167" s="76"/>
    </row>
    <row r="4168" spans="5:12">
      <c r="E4168" s="4"/>
      <c r="F4168" s="72"/>
      <c r="G4168" s="72"/>
      <c r="H4168" s="73"/>
      <c r="I4168" s="73"/>
      <c r="J4168" s="73"/>
      <c r="K4168" s="3"/>
      <c r="L4168" s="76"/>
    </row>
    <row r="4169" spans="5:12">
      <c r="E4169" s="4"/>
      <c r="F4169" s="72"/>
      <c r="G4169" s="72"/>
      <c r="H4169" s="73"/>
      <c r="I4169" s="73"/>
      <c r="J4169" s="73"/>
      <c r="K4169" s="3"/>
      <c r="L4169" s="76"/>
    </row>
    <row r="4170" spans="5:12">
      <c r="E4170" s="4"/>
      <c r="F4170" s="72"/>
      <c r="G4170" s="72"/>
      <c r="H4170" s="73"/>
      <c r="I4170" s="73"/>
      <c r="J4170" s="73"/>
      <c r="K4170" s="3"/>
      <c r="L4170" s="76"/>
    </row>
    <row r="4171" spans="5:12">
      <c r="E4171" s="4"/>
      <c r="F4171" s="72"/>
      <c r="G4171" s="72"/>
      <c r="H4171" s="73"/>
      <c r="I4171" s="73"/>
      <c r="J4171" s="73"/>
      <c r="K4171" s="3"/>
      <c r="L4171" s="76"/>
    </row>
    <row r="4172" spans="5:12">
      <c r="E4172" s="4"/>
      <c r="F4172" s="72"/>
      <c r="G4172" s="72"/>
      <c r="H4172" s="73"/>
      <c r="I4172" s="73"/>
      <c r="J4172" s="73"/>
      <c r="K4172" s="3"/>
      <c r="L4172" s="76"/>
    </row>
    <row r="4173" spans="5:12">
      <c r="E4173" s="4"/>
      <c r="F4173" s="72"/>
      <c r="G4173" s="72"/>
      <c r="H4173" s="73"/>
      <c r="I4173" s="73"/>
      <c r="J4173" s="73"/>
      <c r="K4173" s="3"/>
      <c r="L4173" s="76"/>
    </row>
    <row r="4174" spans="5:12">
      <c r="E4174" s="4"/>
      <c r="F4174" s="72"/>
      <c r="G4174" s="72"/>
      <c r="H4174" s="73"/>
      <c r="I4174" s="73"/>
      <c r="J4174" s="73"/>
      <c r="K4174" s="3"/>
      <c r="L4174" s="76"/>
    </row>
    <row r="4175" spans="5:12">
      <c r="E4175" s="4"/>
      <c r="F4175" s="72"/>
      <c r="G4175" s="72"/>
      <c r="H4175" s="73"/>
      <c r="I4175" s="73"/>
      <c r="J4175" s="73"/>
      <c r="K4175" s="3"/>
      <c r="L4175" s="76"/>
    </row>
    <row r="4176" spans="5:12">
      <c r="E4176" s="4"/>
      <c r="F4176" s="72"/>
      <c r="G4176" s="72"/>
      <c r="H4176" s="73"/>
      <c r="I4176" s="73"/>
      <c r="J4176" s="73"/>
      <c r="K4176" s="3"/>
      <c r="L4176" s="76"/>
    </row>
    <row r="4177" spans="5:12">
      <c r="E4177" s="4"/>
      <c r="F4177" s="72"/>
      <c r="G4177" s="72"/>
      <c r="H4177" s="73"/>
      <c r="I4177" s="73"/>
      <c r="J4177" s="73"/>
      <c r="K4177" s="3"/>
      <c r="L4177" s="76"/>
    </row>
    <row r="4178" spans="5:12">
      <c r="E4178" s="4"/>
      <c r="F4178" s="72"/>
      <c r="G4178" s="72"/>
      <c r="H4178" s="73"/>
      <c r="I4178" s="73"/>
      <c r="J4178" s="73"/>
      <c r="K4178" s="3"/>
      <c r="L4178" s="76"/>
    </row>
    <row r="4179" spans="5:12">
      <c r="E4179" s="4"/>
      <c r="F4179" s="72"/>
      <c r="G4179" s="72"/>
      <c r="H4179" s="73"/>
      <c r="I4179" s="73"/>
      <c r="J4179" s="73"/>
      <c r="K4179" s="3"/>
      <c r="L4179" s="76"/>
    </row>
    <row r="4180" spans="5:12">
      <c r="E4180" s="4"/>
      <c r="F4180" s="72"/>
      <c r="G4180" s="72"/>
      <c r="H4180" s="73"/>
      <c r="I4180" s="73"/>
      <c r="J4180" s="73"/>
      <c r="K4180" s="3"/>
      <c r="L4180" s="76"/>
    </row>
    <row r="4181" spans="5:12">
      <c r="E4181" s="4"/>
      <c r="F4181" s="72"/>
      <c r="G4181" s="72"/>
      <c r="H4181" s="73"/>
      <c r="I4181" s="73"/>
      <c r="J4181" s="73"/>
      <c r="K4181" s="3"/>
      <c r="L4181" s="76"/>
    </row>
    <row r="4182" spans="5:12">
      <c r="E4182" s="4"/>
      <c r="F4182" s="72"/>
      <c r="G4182" s="72"/>
      <c r="H4182" s="73"/>
      <c r="I4182" s="73"/>
      <c r="J4182" s="73"/>
      <c r="K4182" s="3"/>
      <c r="L4182" s="76"/>
    </row>
    <row r="4183" spans="5:12">
      <c r="E4183" s="4"/>
      <c r="F4183" s="72"/>
      <c r="G4183" s="72"/>
      <c r="H4183" s="73"/>
      <c r="I4183" s="73"/>
      <c r="J4183" s="73"/>
      <c r="K4183" s="3"/>
      <c r="L4183" s="76"/>
    </row>
    <row r="4184" spans="5:12">
      <c r="E4184" s="4"/>
      <c r="F4184" s="72"/>
      <c r="G4184" s="72"/>
      <c r="H4184" s="73"/>
      <c r="I4184" s="73"/>
      <c r="J4184" s="73"/>
      <c r="K4184" s="3"/>
      <c r="L4184" s="76"/>
    </row>
    <row r="4185" spans="5:12">
      <c r="E4185" s="4"/>
      <c r="F4185" s="72"/>
      <c r="G4185" s="72"/>
      <c r="H4185" s="73"/>
      <c r="I4185" s="73"/>
      <c r="J4185" s="73"/>
      <c r="K4185" s="3"/>
      <c r="L4185" s="76"/>
    </row>
    <row r="4186" spans="5:12">
      <c r="E4186" s="4"/>
      <c r="F4186" s="72"/>
      <c r="G4186" s="72"/>
      <c r="H4186" s="73"/>
      <c r="I4186" s="73"/>
      <c r="J4186" s="73"/>
      <c r="K4186" s="3"/>
      <c r="L4186" s="76"/>
    </row>
    <row r="4187" spans="5:12">
      <c r="E4187" s="4"/>
      <c r="F4187" s="72"/>
      <c r="G4187" s="72"/>
      <c r="H4187" s="73"/>
      <c r="I4187" s="73"/>
      <c r="J4187" s="73"/>
      <c r="K4187" s="3"/>
      <c r="L4187" s="76"/>
    </row>
    <row r="4188" spans="5:12">
      <c r="E4188" s="4"/>
      <c r="F4188" s="72"/>
      <c r="G4188" s="72"/>
      <c r="H4188" s="73"/>
      <c r="I4188" s="73"/>
      <c r="J4188" s="73"/>
      <c r="K4188" s="3"/>
      <c r="L4188" s="76"/>
    </row>
    <row r="4189" spans="5:12">
      <c r="E4189" s="4"/>
      <c r="F4189" s="72"/>
      <c r="G4189" s="72"/>
      <c r="H4189" s="73"/>
      <c r="I4189" s="73"/>
      <c r="J4189" s="73"/>
      <c r="K4189" s="3"/>
      <c r="L4189" s="76"/>
    </row>
    <row r="4190" spans="5:12">
      <c r="E4190" s="4"/>
      <c r="F4190" s="72"/>
      <c r="G4190" s="72"/>
      <c r="H4190" s="73"/>
      <c r="I4190" s="73"/>
      <c r="J4190" s="73"/>
      <c r="K4190" s="3"/>
      <c r="L4190" s="76"/>
    </row>
    <row r="4191" spans="5:12">
      <c r="E4191" s="4"/>
      <c r="F4191" s="72"/>
      <c r="G4191" s="72"/>
      <c r="H4191" s="73"/>
      <c r="I4191" s="73"/>
      <c r="J4191" s="73"/>
      <c r="K4191" s="3"/>
      <c r="L4191" s="76"/>
    </row>
    <row r="4192" spans="5:12">
      <c r="E4192" s="4"/>
      <c r="F4192" s="72"/>
      <c r="G4192" s="72"/>
      <c r="H4192" s="73"/>
      <c r="I4192" s="73"/>
      <c r="J4192" s="73"/>
      <c r="K4192" s="3"/>
      <c r="L4192" s="76"/>
    </row>
    <row r="4193" spans="5:12">
      <c r="E4193" s="4"/>
      <c r="F4193" s="72"/>
      <c r="G4193" s="72"/>
      <c r="H4193" s="73"/>
      <c r="I4193" s="73"/>
      <c r="J4193" s="73"/>
      <c r="K4193" s="3"/>
      <c r="L4193" s="76"/>
    </row>
    <row r="4194" spans="5:12">
      <c r="E4194" s="4"/>
      <c r="F4194" s="72"/>
      <c r="G4194" s="72"/>
      <c r="H4194" s="73"/>
      <c r="I4194" s="73"/>
      <c r="J4194" s="73"/>
      <c r="K4194" s="3"/>
      <c r="L4194" s="76"/>
    </row>
    <row r="4195" spans="5:12">
      <c r="E4195" s="4"/>
      <c r="F4195" s="72"/>
      <c r="G4195" s="72"/>
      <c r="H4195" s="73"/>
      <c r="I4195" s="73"/>
      <c r="J4195" s="73"/>
      <c r="K4195" s="3"/>
      <c r="L4195" s="76"/>
    </row>
    <row r="4196" spans="5:12">
      <c r="E4196" s="4"/>
      <c r="F4196" s="72"/>
      <c r="G4196" s="72"/>
      <c r="H4196" s="73"/>
      <c r="I4196" s="73"/>
      <c r="J4196" s="73"/>
      <c r="K4196" s="3"/>
      <c r="L4196" s="76"/>
    </row>
    <row r="4197" spans="5:12">
      <c r="E4197" s="4"/>
      <c r="F4197" s="72"/>
      <c r="G4197" s="72"/>
      <c r="H4197" s="73"/>
      <c r="I4197" s="73"/>
      <c r="J4197" s="73"/>
      <c r="K4197" s="3"/>
      <c r="L4197" s="76"/>
    </row>
    <row r="4198" spans="5:12">
      <c r="E4198" s="4"/>
      <c r="F4198" s="72"/>
      <c r="G4198" s="72"/>
      <c r="H4198" s="73"/>
      <c r="I4198" s="73"/>
      <c r="J4198" s="73"/>
      <c r="K4198" s="3"/>
      <c r="L4198" s="76"/>
    </row>
    <row r="4199" spans="5:12">
      <c r="E4199" s="4"/>
      <c r="F4199" s="72"/>
      <c r="G4199" s="72"/>
      <c r="H4199" s="73"/>
      <c r="I4199" s="73"/>
      <c r="J4199" s="73"/>
      <c r="K4199" s="3"/>
      <c r="L4199" s="76"/>
    </row>
    <row r="4200" spans="5:12">
      <c r="E4200" s="4"/>
      <c r="F4200" s="72"/>
      <c r="G4200" s="72"/>
      <c r="H4200" s="73"/>
      <c r="I4200" s="73"/>
      <c r="J4200" s="73"/>
      <c r="K4200" s="3"/>
      <c r="L4200" s="76"/>
    </row>
    <row r="4201" spans="5:12">
      <c r="E4201" s="4"/>
      <c r="F4201" s="72"/>
      <c r="G4201" s="72"/>
      <c r="H4201" s="73"/>
      <c r="I4201" s="73"/>
      <c r="J4201" s="73"/>
      <c r="K4201" s="3"/>
      <c r="L4201" s="76"/>
    </row>
    <row r="4202" spans="5:12">
      <c r="E4202" s="4"/>
      <c r="F4202" s="72"/>
      <c r="G4202" s="72"/>
      <c r="H4202" s="73"/>
      <c r="I4202" s="73"/>
      <c r="J4202" s="73"/>
      <c r="K4202" s="3"/>
      <c r="L4202" s="76"/>
    </row>
    <row r="4203" spans="5:12">
      <c r="E4203" s="4"/>
      <c r="F4203" s="72"/>
      <c r="G4203" s="72"/>
      <c r="H4203" s="73"/>
      <c r="I4203" s="73"/>
      <c r="J4203" s="73"/>
      <c r="K4203" s="3"/>
      <c r="L4203" s="76"/>
    </row>
    <row r="4204" spans="5:12">
      <c r="E4204" s="4"/>
      <c r="F4204" s="72"/>
      <c r="G4204" s="72"/>
      <c r="H4204" s="73"/>
      <c r="I4204" s="73"/>
      <c r="J4204" s="73"/>
      <c r="K4204" s="3"/>
      <c r="L4204" s="76"/>
    </row>
    <row r="4205" spans="5:12">
      <c r="E4205" s="4"/>
      <c r="F4205" s="72"/>
      <c r="G4205" s="72"/>
      <c r="H4205" s="73"/>
      <c r="I4205" s="73"/>
      <c r="J4205" s="73"/>
      <c r="K4205" s="3"/>
      <c r="L4205" s="76"/>
    </row>
    <row r="4206" spans="5:12">
      <c r="E4206" s="4"/>
      <c r="F4206" s="72"/>
      <c r="G4206" s="72"/>
      <c r="H4206" s="73"/>
      <c r="I4206" s="73"/>
      <c r="J4206" s="73"/>
      <c r="K4206" s="3"/>
      <c r="L4206" s="76"/>
    </row>
    <row r="4207" spans="5:12">
      <c r="E4207" s="4"/>
      <c r="F4207" s="72"/>
      <c r="G4207" s="72"/>
      <c r="H4207" s="73"/>
      <c r="I4207" s="73"/>
      <c r="J4207" s="73"/>
      <c r="K4207" s="3"/>
      <c r="L4207" s="76"/>
    </row>
    <row r="4208" spans="5:12">
      <c r="E4208" s="4"/>
      <c r="F4208" s="72"/>
      <c r="G4208" s="72"/>
      <c r="H4208" s="73"/>
      <c r="I4208" s="73"/>
      <c r="J4208" s="73"/>
      <c r="K4208" s="3"/>
      <c r="L4208" s="76"/>
    </row>
    <row r="4209" spans="5:12">
      <c r="E4209" s="4"/>
      <c r="F4209" s="72"/>
      <c r="G4209" s="72"/>
      <c r="H4209" s="73"/>
      <c r="I4209" s="73"/>
      <c r="J4209" s="73"/>
      <c r="K4209" s="3"/>
      <c r="L4209" s="76"/>
    </row>
    <row r="4210" spans="5:12">
      <c r="E4210" s="4"/>
      <c r="F4210" s="72"/>
      <c r="G4210" s="72"/>
      <c r="H4210" s="73"/>
      <c r="I4210" s="73"/>
      <c r="J4210" s="73"/>
      <c r="K4210" s="3"/>
      <c r="L4210" s="76"/>
    </row>
    <row r="4211" spans="5:12">
      <c r="E4211" s="4"/>
      <c r="F4211" s="72"/>
      <c r="G4211" s="72"/>
      <c r="H4211" s="73"/>
      <c r="I4211" s="73"/>
      <c r="J4211" s="73"/>
      <c r="K4211" s="3"/>
      <c r="L4211" s="76"/>
    </row>
    <row r="4212" spans="5:12">
      <c r="E4212" s="4"/>
      <c r="F4212" s="72"/>
      <c r="G4212" s="72"/>
      <c r="H4212" s="73"/>
      <c r="I4212" s="73"/>
      <c r="J4212" s="73"/>
      <c r="K4212" s="3"/>
      <c r="L4212" s="76"/>
    </row>
    <row r="4213" spans="5:12">
      <c r="E4213" s="4"/>
      <c r="F4213" s="72"/>
      <c r="G4213" s="72"/>
      <c r="H4213" s="73"/>
      <c r="I4213" s="73"/>
      <c r="J4213" s="73"/>
      <c r="K4213" s="3"/>
      <c r="L4213" s="76"/>
    </row>
    <row r="4214" spans="5:12">
      <c r="E4214" s="4"/>
      <c r="F4214" s="72"/>
      <c r="G4214" s="72"/>
      <c r="H4214" s="73"/>
      <c r="I4214" s="73"/>
      <c r="J4214" s="73"/>
      <c r="K4214" s="3"/>
      <c r="L4214" s="76"/>
    </row>
    <row r="4215" spans="5:12">
      <c r="E4215" s="4"/>
      <c r="F4215" s="72"/>
      <c r="G4215" s="72"/>
      <c r="H4215" s="73"/>
      <c r="I4215" s="73"/>
      <c r="J4215" s="73"/>
      <c r="K4215" s="3"/>
      <c r="L4215" s="76"/>
    </row>
    <row r="4216" spans="5:12">
      <c r="E4216" s="4"/>
      <c r="F4216" s="72"/>
      <c r="G4216" s="72"/>
      <c r="H4216" s="73"/>
      <c r="I4216" s="73"/>
      <c r="J4216" s="73"/>
      <c r="K4216" s="3"/>
      <c r="L4216" s="76"/>
    </row>
    <row r="4217" spans="5:12">
      <c r="E4217" s="4"/>
      <c r="F4217" s="72"/>
      <c r="G4217" s="72"/>
      <c r="H4217" s="73"/>
      <c r="I4217" s="73"/>
      <c r="J4217" s="73"/>
      <c r="K4217" s="3"/>
      <c r="L4217" s="76"/>
    </row>
    <row r="4218" spans="5:12">
      <c r="E4218" s="4"/>
      <c r="F4218" s="72"/>
      <c r="G4218" s="72"/>
      <c r="H4218" s="73"/>
      <c r="I4218" s="73"/>
      <c r="J4218" s="73"/>
      <c r="K4218" s="3"/>
      <c r="L4218" s="76"/>
    </row>
    <row r="4219" spans="5:12">
      <c r="E4219" s="4"/>
      <c r="F4219" s="72"/>
      <c r="G4219" s="72"/>
      <c r="H4219" s="73"/>
      <c r="I4219" s="73"/>
      <c r="J4219" s="73"/>
      <c r="K4219" s="3"/>
      <c r="L4219" s="76"/>
    </row>
    <row r="4220" spans="5:12">
      <c r="E4220" s="4"/>
      <c r="F4220" s="72"/>
      <c r="G4220" s="72"/>
      <c r="H4220" s="73"/>
      <c r="I4220" s="73"/>
      <c r="J4220" s="73"/>
      <c r="K4220" s="3"/>
      <c r="L4220" s="76"/>
    </row>
    <row r="4221" spans="5:12">
      <c r="E4221" s="4"/>
      <c r="F4221" s="72"/>
      <c r="G4221" s="72"/>
      <c r="H4221" s="73"/>
      <c r="I4221" s="73"/>
      <c r="J4221" s="73"/>
      <c r="K4221" s="3"/>
      <c r="L4221" s="76"/>
    </row>
    <row r="4222" spans="5:12">
      <c r="E4222" s="4"/>
      <c r="F4222" s="72"/>
      <c r="G4222" s="72"/>
      <c r="H4222" s="73"/>
      <c r="I4222" s="73"/>
      <c r="J4222" s="73"/>
      <c r="K4222" s="3"/>
      <c r="L4222" s="76"/>
    </row>
    <row r="4223" spans="5:12">
      <c r="E4223" s="4"/>
      <c r="F4223" s="72"/>
      <c r="G4223" s="72"/>
      <c r="H4223" s="73"/>
      <c r="I4223" s="73"/>
      <c r="J4223" s="73"/>
      <c r="K4223" s="3"/>
      <c r="L4223" s="76"/>
    </row>
    <row r="4224" spans="5:12">
      <c r="E4224" s="4"/>
      <c r="F4224" s="72"/>
      <c r="G4224" s="72"/>
      <c r="H4224" s="73"/>
      <c r="I4224" s="73"/>
      <c r="J4224" s="73"/>
      <c r="K4224" s="3"/>
      <c r="L4224" s="76"/>
    </row>
    <row r="4225" spans="5:12">
      <c r="E4225" s="4"/>
      <c r="F4225" s="72"/>
      <c r="G4225" s="72"/>
      <c r="H4225" s="73"/>
      <c r="I4225" s="73"/>
      <c r="J4225" s="73"/>
      <c r="K4225" s="3"/>
      <c r="L4225" s="76"/>
    </row>
    <row r="4226" spans="5:12">
      <c r="E4226" s="4"/>
      <c r="F4226" s="72"/>
      <c r="G4226" s="72"/>
      <c r="H4226" s="73"/>
      <c r="I4226" s="73"/>
      <c r="J4226" s="73"/>
      <c r="K4226" s="3"/>
      <c r="L4226" s="76"/>
    </row>
    <row r="4227" spans="5:12">
      <c r="E4227" s="4"/>
      <c r="F4227" s="72"/>
      <c r="G4227" s="72"/>
      <c r="H4227" s="73"/>
      <c r="I4227" s="73"/>
      <c r="J4227" s="73"/>
      <c r="K4227" s="3"/>
      <c r="L4227" s="76"/>
    </row>
    <row r="4228" spans="5:12">
      <c r="E4228" s="4"/>
      <c r="F4228" s="72"/>
      <c r="G4228" s="72"/>
      <c r="H4228" s="73"/>
      <c r="I4228" s="73"/>
      <c r="J4228" s="73"/>
      <c r="K4228" s="3"/>
      <c r="L4228" s="76"/>
    </row>
    <row r="4229" spans="5:12">
      <c r="E4229" s="4"/>
      <c r="F4229" s="72"/>
      <c r="G4229" s="72"/>
      <c r="H4229" s="73"/>
      <c r="I4229" s="73"/>
      <c r="J4229" s="73"/>
      <c r="K4229" s="3"/>
      <c r="L4229" s="76"/>
    </row>
    <row r="4230" spans="5:12">
      <c r="E4230" s="4"/>
      <c r="F4230" s="72"/>
      <c r="G4230" s="72"/>
      <c r="H4230" s="73"/>
      <c r="I4230" s="73"/>
      <c r="J4230" s="73"/>
      <c r="K4230" s="3"/>
      <c r="L4230" s="76"/>
    </row>
    <row r="4231" spans="5:12">
      <c r="E4231" s="4"/>
      <c r="F4231" s="72"/>
      <c r="G4231" s="72"/>
      <c r="H4231" s="73"/>
      <c r="I4231" s="73"/>
      <c r="J4231" s="73"/>
      <c r="K4231" s="3"/>
      <c r="L4231" s="76"/>
    </row>
    <row r="4232" spans="5:12">
      <c r="E4232" s="4"/>
      <c r="F4232" s="72"/>
      <c r="G4232" s="72"/>
      <c r="H4232" s="73"/>
      <c r="I4232" s="73"/>
      <c r="J4232" s="73"/>
      <c r="K4232" s="3"/>
      <c r="L4232" s="76"/>
    </row>
    <row r="4233" spans="5:12">
      <c r="E4233" s="4"/>
      <c r="F4233" s="72"/>
      <c r="G4233" s="72"/>
      <c r="H4233" s="73"/>
      <c r="I4233" s="73"/>
      <c r="J4233" s="73"/>
      <c r="K4233" s="3"/>
      <c r="L4233" s="76"/>
    </row>
    <row r="4234" spans="5:12">
      <c r="E4234" s="4"/>
      <c r="F4234" s="72"/>
      <c r="G4234" s="72"/>
      <c r="H4234" s="73"/>
      <c r="I4234" s="73"/>
      <c r="J4234" s="73"/>
      <c r="K4234" s="3"/>
      <c r="L4234" s="76"/>
    </row>
    <row r="4235" spans="5:12">
      <c r="E4235" s="4"/>
      <c r="F4235" s="72"/>
      <c r="G4235" s="72"/>
      <c r="H4235" s="73"/>
      <c r="I4235" s="73"/>
      <c r="J4235" s="73"/>
      <c r="K4235" s="3"/>
      <c r="L4235" s="76"/>
    </row>
    <row r="4236" spans="5:12">
      <c r="E4236" s="4"/>
      <c r="F4236" s="72"/>
      <c r="G4236" s="72"/>
      <c r="H4236" s="73"/>
      <c r="I4236" s="73"/>
      <c r="J4236" s="73"/>
      <c r="K4236" s="3"/>
      <c r="L4236" s="76"/>
    </row>
    <row r="4237" spans="5:12">
      <c r="E4237" s="4"/>
      <c r="F4237" s="72"/>
      <c r="G4237" s="72"/>
      <c r="H4237" s="73"/>
      <c r="I4237" s="73"/>
      <c r="J4237" s="73"/>
      <c r="K4237" s="3"/>
      <c r="L4237" s="76"/>
    </row>
    <row r="4238" spans="5:12">
      <c r="E4238" s="4"/>
      <c r="F4238" s="72"/>
      <c r="G4238" s="72"/>
      <c r="H4238" s="73"/>
      <c r="I4238" s="73"/>
      <c r="J4238" s="73"/>
      <c r="K4238" s="3"/>
      <c r="L4238" s="76"/>
    </row>
    <row r="4239" spans="5:12">
      <c r="E4239" s="4"/>
      <c r="F4239" s="72"/>
      <c r="G4239" s="72"/>
      <c r="H4239" s="73"/>
      <c r="I4239" s="73"/>
      <c r="J4239" s="73"/>
      <c r="K4239" s="3"/>
      <c r="L4239" s="76"/>
    </row>
    <row r="4240" spans="5:12">
      <c r="E4240" s="4"/>
      <c r="F4240" s="72"/>
      <c r="G4240" s="72"/>
      <c r="H4240" s="73"/>
      <c r="I4240" s="73"/>
      <c r="J4240" s="73"/>
      <c r="K4240" s="3"/>
      <c r="L4240" s="76"/>
    </row>
    <row r="4241" spans="5:12">
      <c r="E4241" s="4"/>
      <c r="F4241" s="72"/>
      <c r="G4241" s="72"/>
      <c r="H4241" s="73"/>
      <c r="I4241" s="73"/>
      <c r="J4241" s="73"/>
      <c r="K4241" s="3"/>
      <c r="L4241" s="76"/>
    </row>
    <row r="4242" spans="5:12">
      <c r="E4242" s="4"/>
      <c r="F4242" s="72"/>
      <c r="G4242" s="72"/>
      <c r="H4242" s="73"/>
      <c r="I4242" s="73"/>
      <c r="J4242" s="73"/>
      <c r="K4242" s="3"/>
      <c r="L4242" s="76"/>
    </row>
    <row r="4243" spans="5:12">
      <c r="E4243" s="4"/>
      <c r="F4243" s="72"/>
      <c r="G4243" s="72"/>
      <c r="H4243" s="73"/>
      <c r="I4243" s="73"/>
      <c r="J4243" s="73"/>
      <c r="K4243" s="3"/>
      <c r="L4243" s="76"/>
    </row>
    <row r="4244" spans="5:12">
      <c r="E4244" s="4"/>
      <c r="F4244" s="72"/>
      <c r="G4244" s="72"/>
      <c r="H4244" s="73"/>
      <c r="I4244" s="73"/>
      <c r="J4244" s="73"/>
      <c r="K4244" s="3"/>
      <c r="L4244" s="76"/>
    </row>
    <row r="4245" spans="5:12">
      <c r="E4245" s="4"/>
      <c r="F4245" s="72"/>
      <c r="G4245" s="72"/>
      <c r="H4245" s="73"/>
      <c r="I4245" s="73"/>
      <c r="J4245" s="73"/>
      <c r="K4245" s="3"/>
      <c r="L4245" s="76"/>
    </row>
    <row r="4246" spans="5:12">
      <c r="E4246" s="4"/>
      <c r="F4246" s="72"/>
      <c r="G4246" s="72"/>
      <c r="H4246" s="73"/>
      <c r="I4246" s="73"/>
      <c r="J4246" s="73"/>
      <c r="K4246" s="3"/>
      <c r="L4246" s="76"/>
    </row>
    <row r="4247" spans="5:12">
      <c r="E4247" s="4"/>
      <c r="F4247" s="72"/>
      <c r="G4247" s="72"/>
      <c r="H4247" s="73"/>
      <c r="I4247" s="73"/>
      <c r="J4247" s="73"/>
      <c r="K4247" s="3"/>
      <c r="L4247" s="76"/>
    </row>
    <row r="4248" spans="5:12">
      <c r="E4248" s="4"/>
      <c r="F4248" s="72"/>
      <c r="G4248" s="72"/>
      <c r="H4248" s="73"/>
      <c r="I4248" s="73"/>
      <c r="J4248" s="73"/>
      <c r="K4248" s="3"/>
      <c r="L4248" s="76"/>
    </row>
    <row r="4249" spans="5:12">
      <c r="E4249" s="4"/>
      <c r="F4249" s="72"/>
      <c r="G4249" s="72"/>
      <c r="H4249" s="73"/>
      <c r="I4249" s="73"/>
      <c r="J4249" s="73"/>
      <c r="K4249" s="3"/>
      <c r="L4249" s="76"/>
    </row>
    <row r="4250" spans="5:12">
      <c r="E4250" s="4"/>
      <c r="F4250" s="72"/>
      <c r="G4250" s="72"/>
      <c r="H4250" s="73"/>
      <c r="I4250" s="73"/>
      <c r="J4250" s="73"/>
      <c r="K4250" s="3"/>
      <c r="L4250" s="76"/>
    </row>
    <row r="4251" spans="5:12">
      <c r="E4251" s="4"/>
      <c r="F4251" s="72"/>
      <c r="G4251" s="72"/>
      <c r="H4251" s="73"/>
      <c r="I4251" s="73"/>
      <c r="J4251" s="73"/>
      <c r="K4251" s="3"/>
      <c r="L4251" s="76"/>
    </row>
    <row r="4252" spans="5:12">
      <c r="E4252" s="4"/>
      <c r="F4252" s="72"/>
      <c r="G4252" s="72"/>
      <c r="H4252" s="73"/>
      <c r="I4252" s="73"/>
      <c r="J4252" s="73"/>
      <c r="K4252" s="3"/>
      <c r="L4252" s="76"/>
    </row>
    <row r="4253" spans="5:12">
      <c r="E4253" s="4"/>
      <c r="F4253" s="72"/>
      <c r="G4253" s="72"/>
      <c r="H4253" s="73"/>
      <c r="I4253" s="73"/>
      <c r="J4253" s="73"/>
      <c r="K4253" s="3"/>
      <c r="L4253" s="76"/>
    </row>
    <row r="4254" spans="5:12">
      <c r="E4254" s="4"/>
      <c r="F4254" s="72"/>
      <c r="G4254" s="72"/>
      <c r="H4254" s="73"/>
      <c r="I4254" s="73"/>
      <c r="J4254" s="73"/>
      <c r="K4254" s="3"/>
      <c r="L4254" s="76"/>
    </row>
    <row r="4255" spans="5:12">
      <c r="E4255" s="4"/>
      <c r="F4255" s="72"/>
      <c r="G4255" s="72"/>
      <c r="H4255" s="73"/>
      <c r="I4255" s="73"/>
      <c r="J4255" s="73"/>
      <c r="K4255" s="3"/>
      <c r="L4255" s="76"/>
    </row>
    <row r="4256" spans="5:12">
      <c r="E4256" s="4"/>
      <c r="F4256" s="72"/>
      <c r="G4256" s="72"/>
      <c r="H4256" s="73"/>
      <c r="I4256" s="73"/>
      <c r="J4256" s="73"/>
      <c r="K4256" s="3"/>
      <c r="L4256" s="76"/>
    </row>
    <row r="4257" spans="5:12">
      <c r="E4257" s="4"/>
      <c r="F4257" s="72"/>
      <c r="G4257" s="72"/>
      <c r="H4257" s="73"/>
      <c r="I4257" s="73"/>
      <c r="J4257" s="73"/>
      <c r="K4257" s="3"/>
      <c r="L4257" s="76"/>
    </row>
    <row r="4258" spans="5:12">
      <c r="E4258" s="4"/>
      <c r="F4258" s="72"/>
      <c r="G4258" s="72"/>
      <c r="H4258" s="73"/>
      <c r="I4258" s="73"/>
      <c r="J4258" s="73"/>
      <c r="K4258" s="3"/>
      <c r="L4258" s="76"/>
    </row>
    <row r="4259" spans="5:12">
      <c r="E4259" s="4"/>
      <c r="F4259" s="72"/>
      <c r="G4259" s="72"/>
      <c r="H4259" s="73"/>
      <c r="I4259" s="73"/>
      <c r="J4259" s="73"/>
      <c r="K4259" s="3"/>
      <c r="L4259" s="76"/>
    </row>
    <row r="4260" spans="5:12">
      <c r="E4260" s="4"/>
      <c r="F4260" s="72"/>
      <c r="G4260" s="72"/>
      <c r="H4260" s="73"/>
      <c r="I4260" s="73"/>
      <c r="J4260" s="73"/>
      <c r="K4260" s="3"/>
      <c r="L4260" s="76"/>
    </row>
    <row r="4261" spans="5:12">
      <c r="E4261" s="4"/>
      <c r="F4261" s="72"/>
      <c r="G4261" s="72"/>
      <c r="H4261" s="73"/>
      <c r="I4261" s="73"/>
      <c r="J4261" s="73"/>
      <c r="K4261" s="3"/>
      <c r="L4261" s="76"/>
    </row>
    <row r="4262" spans="5:12">
      <c r="E4262" s="4"/>
      <c r="F4262" s="72"/>
      <c r="G4262" s="72"/>
      <c r="H4262" s="73"/>
      <c r="I4262" s="73"/>
      <c r="J4262" s="73"/>
      <c r="K4262" s="3"/>
      <c r="L4262" s="76"/>
    </row>
    <row r="4263" spans="5:12">
      <c r="E4263" s="4"/>
      <c r="F4263" s="72"/>
      <c r="G4263" s="72"/>
      <c r="H4263" s="73"/>
      <c r="I4263" s="73"/>
      <c r="J4263" s="73"/>
      <c r="K4263" s="3"/>
      <c r="L4263" s="76"/>
    </row>
    <row r="4264" spans="5:12">
      <c r="E4264" s="4"/>
      <c r="F4264" s="72"/>
      <c r="G4264" s="72"/>
      <c r="H4264" s="73"/>
      <c r="I4264" s="73"/>
      <c r="J4264" s="73"/>
      <c r="K4264" s="3"/>
      <c r="L4264" s="76"/>
    </row>
    <row r="4265" spans="5:12">
      <c r="E4265" s="4"/>
      <c r="F4265" s="72"/>
      <c r="G4265" s="72"/>
      <c r="H4265" s="73"/>
      <c r="I4265" s="73"/>
      <c r="J4265" s="73"/>
      <c r="K4265" s="3"/>
      <c r="L4265" s="76"/>
    </row>
    <row r="4266" spans="5:12">
      <c r="E4266" s="4"/>
      <c r="F4266" s="72"/>
      <c r="G4266" s="72"/>
      <c r="H4266" s="73"/>
      <c r="I4266" s="73"/>
      <c r="J4266" s="73"/>
      <c r="K4266" s="3"/>
      <c r="L4266" s="76"/>
    </row>
    <row r="4267" spans="5:12">
      <c r="E4267" s="4"/>
      <c r="F4267" s="72"/>
      <c r="G4267" s="72"/>
      <c r="H4267" s="73"/>
      <c r="I4267" s="73"/>
      <c r="J4267" s="73"/>
      <c r="K4267" s="3"/>
      <c r="L4267" s="76"/>
    </row>
    <row r="4268" spans="5:12">
      <c r="E4268" s="4"/>
      <c r="F4268" s="72"/>
      <c r="G4268" s="72"/>
      <c r="H4268" s="73"/>
      <c r="I4268" s="73"/>
      <c r="J4268" s="73"/>
      <c r="K4268" s="3"/>
      <c r="L4268" s="76"/>
    </row>
    <row r="4269" spans="5:12">
      <c r="E4269" s="4"/>
      <c r="F4269" s="72"/>
      <c r="G4269" s="72"/>
      <c r="H4269" s="73"/>
      <c r="I4269" s="73"/>
      <c r="J4269" s="73"/>
      <c r="K4269" s="3"/>
      <c r="L4269" s="76"/>
    </row>
    <row r="4270" spans="5:12">
      <c r="E4270" s="4"/>
      <c r="F4270" s="72"/>
      <c r="G4270" s="72"/>
      <c r="H4270" s="73"/>
      <c r="I4270" s="73"/>
      <c r="J4270" s="73"/>
      <c r="K4270" s="3"/>
      <c r="L4270" s="76"/>
    </row>
    <row r="4271" spans="5:12">
      <c r="E4271" s="4"/>
      <c r="F4271" s="72"/>
      <c r="G4271" s="72"/>
      <c r="H4271" s="73"/>
      <c r="I4271" s="73"/>
      <c r="J4271" s="73"/>
      <c r="K4271" s="3"/>
      <c r="L4271" s="76"/>
    </row>
    <row r="4272" spans="5:12">
      <c r="E4272" s="4"/>
      <c r="F4272" s="72"/>
      <c r="G4272" s="72"/>
      <c r="H4272" s="73"/>
      <c r="I4272" s="73"/>
      <c r="J4272" s="73"/>
      <c r="K4272" s="3"/>
      <c r="L4272" s="76"/>
    </row>
    <row r="4273" spans="5:12">
      <c r="E4273" s="4"/>
      <c r="F4273" s="72"/>
      <c r="G4273" s="72"/>
      <c r="H4273" s="73"/>
      <c r="I4273" s="73"/>
      <c r="J4273" s="73"/>
      <c r="K4273" s="3"/>
      <c r="L4273" s="76"/>
    </row>
    <row r="4274" spans="5:12">
      <c r="E4274" s="4"/>
      <c r="F4274" s="72"/>
      <c r="G4274" s="72"/>
      <c r="H4274" s="73"/>
      <c r="I4274" s="73"/>
      <c r="J4274" s="73"/>
      <c r="K4274" s="3"/>
      <c r="L4274" s="76"/>
    </row>
    <row r="4275" spans="5:12">
      <c r="E4275" s="4"/>
      <c r="F4275" s="72"/>
      <c r="G4275" s="72"/>
      <c r="H4275" s="73"/>
      <c r="I4275" s="73"/>
      <c r="J4275" s="73"/>
      <c r="K4275" s="3"/>
      <c r="L4275" s="76"/>
    </row>
    <row r="4276" spans="5:12">
      <c r="E4276" s="4"/>
      <c r="F4276" s="72"/>
      <c r="G4276" s="72"/>
      <c r="H4276" s="73"/>
      <c r="I4276" s="73"/>
      <c r="J4276" s="73"/>
      <c r="K4276" s="3"/>
      <c r="L4276" s="76"/>
    </row>
    <row r="4277" spans="5:12">
      <c r="E4277" s="4"/>
      <c r="F4277" s="72"/>
      <c r="G4277" s="72"/>
      <c r="H4277" s="73"/>
      <c r="I4277" s="73"/>
      <c r="J4277" s="73"/>
      <c r="K4277" s="3"/>
      <c r="L4277" s="76"/>
    </row>
    <row r="4278" spans="5:12">
      <c r="E4278" s="4"/>
      <c r="F4278" s="72"/>
      <c r="G4278" s="72"/>
      <c r="H4278" s="73"/>
      <c r="I4278" s="73"/>
      <c r="J4278" s="73"/>
      <c r="K4278" s="3"/>
      <c r="L4278" s="76"/>
    </row>
    <row r="4279" spans="5:12">
      <c r="E4279" s="4"/>
      <c r="F4279" s="72"/>
      <c r="G4279" s="72"/>
      <c r="H4279" s="73"/>
      <c r="I4279" s="73"/>
      <c r="J4279" s="73"/>
      <c r="K4279" s="3"/>
      <c r="L4279" s="76"/>
    </row>
    <row r="4280" spans="5:12">
      <c r="E4280" s="4"/>
      <c r="F4280" s="72"/>
      <c r="G4280" s="72"/>
      <c r="H4280" s="73"/>
      <c r="I4280" s="73"/>
      <c r="J4280" s="73"/>
      <c r="K4280" s="3"/>
      <c r="L4280" s="76"/>
    </row>
    <row r="4281" spans="5:12">
      <c r="E4281" s="4"/>
      <c r="F4281" s="72"/>
      <c r="G4281" s="72"/>
      <c r="H4281" s="73"/>
      <c r="I4281" s="73"/>
      <c r="J4281" s="73"/>
      <c r="K4281" s="3"/>
      <c r="L4281" s="76"/>
    </row>
    <row r="4282" spans="5:12">
      <c r="E4282" s="4"/>
      <c r="F4282" s="72"/>
      <c r="G4282" s="72"/>
      <c r="H4282" s="73"/>
      <c r="I4282" s="73"/>
      <c r="J4282" s="73"/>
      <c r="K4282" s="3"/>
      <c r="L4282" s="76"/>
    </row>
    <row r="4283" spans="5:12">
      <c r="E4283" s="4"/>
      <c r="F4283" s="72"/>
      <c r="G4283" s="72"/>
      <c r="H4283" s="73"/>
      <c r="I4283" s="73"/>
      <c r="J4283" s="73"/>
      <c r="K4283" s="3"/>
      <c r="L4283" s="76"/>
    </row>
    <row r="4284" spans="5:12">
      <c r="E4284" s="4"/>
      <c r="F4284" s="72"/>
      <c r="G4284" s="72"/>
      <c r="H4284" s="73"/>
      <c r="I4284" s="73"/>
      <c r="J4284" s="73"/>
      <c r="K4284" s="3"/>
      <c r="L4284" s="76"/>
    </row>
    <row r="4285" spans="5:12">
      <c r="E4285" s="4"/>
      <c r="F4285" s="72"/>
      <c r="G4285" s="72"/>
      <c r="H4285" s="73"/>
      <c r="I4285" s="73"/>
      <c r="J4285" s="73"/>
      <c r="K4285" s="3"/>
      <c r="L4285" s="76"/>
    </row>
    <row r="4286" spans="5:12">
      <c r="E4286" s="4"/>
      <c r="F4286" s="72"/>
      <c r="G4286" s="72"/>
      <c r="H4286" s="73"/>
      <c r="I4286" s="73"/>
      <c r="J4286" s="73"/>
      <c r="K4286" s="3"/>
      <c r="L4286" s="76"/>
    </row>
    <row r="4287" spans="5:12">
      <c r="E4287" s="4"/>
      <c r="F4287" s="72"/>
      <c r="G4287" s="72"/>
      <c r="H4287" s="73"/>
      <c r="I4287" s="73"/>
      <c r="J4287" s="73"/>
      <c r="K4287" s="3"/>
      <c r="L4287" s="76"/>
    </row>
    <row r="4288" spans="5:12">
      <c r="E4288" s="4"/>
      <c r="F4288" s="72"/>
      <c r="G4288" s="72"/>
      <c r="H4288" s="73"/>
      <c r="I4288" s="73"/>
      <c r="J4288" s="73"/>
      <c r="K4288" s="3"/>
      <c r="L4288" s="76"/>
    </row>
    <row r="4289" spans="5:12">
      <c r="E4289" s="4"/>
      <c r="F4289" s="72"/>
      <c r="G4289" s="72"/>
      <c r="H4289" s="73"/>
      <c r="I4289" s="73"/>
      <c r="J4289" s="73"/>
      <c r="K4289" s="3"/>
      <c r="L4289" s="76"/>
    </row>
    <row r="4290" spans="5:12">
      <c r="E4290" s="4"/>
      <c r="F4290" s="72"/>
      <c r="G4290" s="72"/>
      <c r="H4290" s="73"/>
      <c r="I4290" s="73"/>
      <c r="J4290" s="73"/>
      <c r="K4290" s="3"/>
      <c r="L4290" s="76"/>
    </row>
    <row r="4291" spans="5:12">
      <c r="E4291" s="4"/>
      <c r="F4291" s="72"/>
      <c r="G4291" s="72"/>
      <c r="H4291" s="73"/>
      <c r="I4291" s="73"/>
      <c r="J4291" s="73"/>
      <c r="K4291" s="3"/>
      <c r="L4291" s="76"/>
    </row>
    <row r="4292" spans="5:12">
      <c r="E4292" s="4"/>
      <c r="F4292" s="72"/>
      <c r="G4292" s="72"/>
      <c r="H4292" s="73"/>
      <c r="I4292" s="73"/>
      <c r="J4292" s="73"/>
      <c r="K4292" s="3"/>
      <c r="L4292" s="76"/>
    </row>
    <row r="4293" spans="5:12">
      <c r="E4293" s="4"/>
      <c r="F4293" s="72"/>
      <c r="G4293" s="72"/>
      <c r="H4293" s="73"/>
      <c r="I4293" s="73"/>
      <c r="J4293" s="73"/>
      <c r="K4293" s="3"/>
      <c r="L4293" s="76"/>
    </row>
    <row r="4294" spans="5:12">
      <c r="E4294" s="4"/>
      <c r="F4294" s="72"/>
      <c r="G4294" s="72"/>
      <c r="H4294" s="73"/>
      <c r="I4294" s="73"/>
      <c r="J4294" s="73"/>
      <c r="K4294" s="3"/>
      <c r="L4294" s="76"/>
    </row>
    <row r="4295" spans="5:12">
      <c r="E4295" s="4"/>
      <c r="F4295" s="72"/>
      <c r="G4295" s="72"/>
      <c r="H4295" s="73"/>
      <c r="I4295" s="73"/>
      <c r="J4295" s="73"/>
      <c r="K4295" s="3"/>
      <c r="L4295" s="76"/>
    </row>
    <row r="4296" spans="5:12">
      <c r="E4296" s="4"/>
      <c r="F4296" s="72"/>
      <c r="G4296" s="72"/>
      <c r="H4296" s="73"/>
      <c r="I4296" s="73"/>
      <c r="J4296" s="73"/>
      <c r="K4296" s="3"/>
      <c r="L4296" s="76"/>
    </row>
    <row r="4297" spans="5:12">
      <c r="E4297" s="4"/>
      <c r="F4297" s="72"/>
      <c r="G4297" s="72"/>
      <c r="H4297" s="73"/>
      <c r="I4297" s="73"/>
      <c r="J4297" s="73"/>
      <c r="K4297" s="3"/>
      <c r="L4297" s="76"/>
    </row>
    <row r="4298" spans="5:12">
      <c r="E4298" s="4"/>
      <c r="F4298" s="72"/>
      <c r="G4298" s="72"/>
      <c r="H4298" s="73"/>
      <c r="I4298" s="73"/>
      <c r="J4298" s="73"/>
      <c r="K4298" s="3"/>
      <c r="L4298" s="76"/>
    </row>
    <row r="4299" spans="5:12">
      <c r="E4299" s="4"/>
      <c r="F4299" s="72"/>
      <c r="G4299" s="72"/>
      <c r="H4299" s="73"/>
      <c r="I4299" s="73"/>
      <c r="J4299" s="73"/>
      <c r="K4299" s="3"/>
      <c r="L4299" s="76"/>
    </row>
    <row r="4300" spans="5:12">
      <c r="E4300" s="4"/>
      <c r="F4300" s="72"/>
      <c r="G4300" s="72"/>
      <c r="H4300" s="73"/>
      <c r="I4300" s="73"/>
      <c r="J4300" s="73"/>
      <c r="K4300" s="3"/>
      <c r="L4300" s="76"/>
    </row>
    <row r="4301" spans="5:12">
      <c r="E4301" s="4"/>
      <c r="F4301" s="72"/>
      <c r="G4301" s="72"/>
      <c r="H4301" s="73"/>
      <c r="I4301" s="73"/>
      <c r="J4301" s="73"/>
      <c r="K4301" s="3"/>
      <c r="L4301" s="76"/>
    </row>
    <row r="4302" spans="5:12">
      <c r="E4302" s="4"/>
      <c r="F4302" s="72"/>
      <c r="G4302" s="72"/>
      <c r="H4302" s="73"/>
      <c r="I4302" s="73"/>
      <c r="J4302" s="73"/>
      <c r="K4302" s="3"/>
      <c r="L4302" s="76"/>
    </row>
    <row r="4303" spans="5:12">
      <c r="E4303" s="4"/>
      <c r="F4303" s="72"/>
      <c r="G4303" s="72"/>
      <c r="H4303" s="73"/>
      <c r="I4303" s="73"/>
      <c r="J4303" s="73"/>
      <c r="K4303" s="3"/>
      <c r="L4303" s="76"/>
    </row>
    <row r="4304" spans="5:12">
      <c r="E4304" s="4"/>
      <c r="F4304" s="72"/>
      <c r="G4304" s="72"/>
      <c r="H4304" s="73"/>
      <c r="I4304" s="73"/>
      <c r="J4304" s="73"/>
      <c r="K4304" s="3"/>
      <c r="L4304" s="76"/>
    </row>
    <row r="4305" spans="5:12">
      <c r="E4305" s="4"/>
      <c r="F4305" s="72"/>
      <c r="G4305" s="72"/>
      <c r="H4305" s="73"/>
      <c r="I4305" s="73"/>
      <c r="J4305" s="73"/>
      <c r="K4305" s="3"/>
      <c r="L4305" s="76"/>
    </row>
    <row r="4306" spans="5:12">
      <c r="E4306" s="4"/>
      <c r="F4306" s="72"/>
      <c r="G4306" s="72"/>
      <c r="H4306" s="73"/>
      <c r="I4306" s="73"/>
      <c r="J4306" s="73"/>
      <c r="K4306" s="3"/>
      <c r="L4306" s="76"/>
    </row>
    <row r="4307" spans="5:12">
      <c r="E4307" s="4"/>
      <c r="F4307" s="72"/>
      <c r="G4307" s="72"/>
      <c r="H4307" s="73"/>
      <c r="I4307" s="73"/>
      <c r="J4307" s="73"/>
      <c r="K4307" s="3"/>
      <c r="L4307" s="76"/>
    </row>
    <row r="4308" spans="5:12">
      <c r="E4308" s="4"/>
      <c r="F4308" s="72"/>
      <c r="G4308" s="72"/>
      <c r="H4308" s="73"/>
      <c r="I4308" s="73"/>
      <c r="J4308" s="73"/>
      <c r="K4308" s="3"/>
      <c r="L4308" s="76"/>
    </row>
    <row r="4309" spans="5:12">
      <c r="E4309" s="4"/>
      <c r="F4309" s="72"/>
      <c r="G4309" s="72"/>
      <c r="H4309" s="73"/>
      <c r="I4309" s="73"/>
      <c r="J4309" s="73"/>
      <c r="K4309" s="3"/>
      <c r="L4309" s="76"/>
    </row>
    <row r="4310" spans="5:12">
      <c r="E4310" s="4"/>
      <c r="F4310" s="72"/>
      <c r="G4310" s="72"/>
      <c r="H4310" s="73"/>
      <c r="I4310" s="73"/>
      <c r="J4310" s="73"/>
      <c r="K4310" s="3"/>
      <c r="L4310" s="76"/>
    </row>
    <row r="4311" spans="5:12">
      <c r="E4311" s="4"/>
      <c r="F4311" s="72"/>
      <c r="G4311" s="72"/>
      <c r="H4311" s="73"/>
      <c r="I4311" s="73"/>
      <c r="J4311" s="73"/>
      <c r="K4311" s="3"/>
      <c r="L4311" s="76"/>
    </row>
    <row r="4312" spans="5:12">
      <c r="E4312" s="4"/>
      <c r="F4312" s="72"/>
      <c r="G4312" s="72"/>
      <c r="H4312" s="73"/>
      <c r="I4312" s="73"/>
      <c r="J4312" s="73"/>
      <c r="K4312" s="3"/>
      <c r="L4312" s="76"/>
    </row>
    <row r="4313" spans="5:12">
      <c r="E4313" s="4"/>
      <c r="F4313" s="72"/>
      <c r="G4313" s="72"/>
      <c r="H4313" s="73"/>
      <c r="I4313" s="73"/>
      <c r="J4313" s="73"/>
      <c r="K4313" s="3"/>
      <c r="L4313" s="76"/>
    </row>
    <row r="4314" spans="5:12">
      <c r="E4314" s="4"/>
      <c r="F4314" s="72"/>
      <c r="G4314" s="72"/>
      <c r="H4314" s="73"/>
      <c r="I4314" s="73"/>
      <c r="J4314" s="73"/>
      <c r="K4314" s="3"/>
      <c r="L4314" s="76"/>
    </row>
    <row r="4315" spans="5:12">
      <c r="E4315" s="4"/>
      <c r="F4315" s="72"/>
      <c r="G4315" s="72"/>
      <c r="H4315" s="73"/>
      <c r="I4315" s="73"/>
      <c r="J4315" s="73"/>
      <c r="K4315" s="3"/>
      <c r="L4315" s="76"/>
    </row>
    <row r="4316" spans="5:12">
      <c r="E4316" s="4"/>
      <c r="F4316" s="72"/>
      <c r="G4316" s="72"/>
      <c r="H4316" s="73"/>
      <c r="I4316" s="73"/>
      <c r="J4316" s="73"/>
      <c r="K4316" s="3"/>
      <c r="L4316" s="76"/>
    </row>
    <row r="4317" spans="5:12">
      <c r="E4317" s="4"/>
      <c r="F4317" s="72"/>
      <c r="G4317" s="72"/>
      <c r="H4317" s="73"/>
      <c r="I4317" s="73"/>
      <c r="J4317" s="73"/>
      <c r="K4317" s="3"/>
      <c r="L4317" s="76"/>
    </row>
    <row r="4318" spans="5:12">
      <c r="E4318" s="4"/>
      <c r="F4318" s="72"/>
      <c r="G4318" s="72"/>
      <c r="H4318" s="73"/>
      <c r="I4318" s="73"/>
      <c r="J4318" s="73"/>
      <c r="K4318" s="3"/>
      <c r="L4318" s="76"/>
    </row>
    <row r="4319" spans="5:12">
      <c r="E4319" s="4"/>
      <c r="F4319" s="72"/>
      <c r="G4319" s="72"/>
      <c r="H4319" s="73"/>
      <c r="I4319" s="73"/>
      <c r="J4319" s="73"/>
      <c r="K4319" s="3"/>
      <c r="L4319" s="76"/>
    </row>
    <row r="4320" spans="5:12">
      <c r="E4320" s="4"/>
      <c r="F4320" s="72"/>
      <c r="G4320" s="72"/>
      <c r="H4320" s="73"/>
      <c r="I4320" s="73"/>
      <c r="J4320" s="73"/>
      <c r="K4320" s="3"/>
      <c r="L4320" s="76"/>
    </row>
    <row r="4321" spans="5:12">
      <c r="E4321" s="4"/>
      <c r="F4321" s="72"/>
      <c r="G4321" s="72"/>
      <c r="H4321" s="73"/>
      <c r="I4321" s="73"/>
      <c r="J4321" s="73"/>
      <c r="K4321" s="3"/>
      <c r="L4321" s="76"/>
    </row>
    <row r="4322" spans="5:12">
      <c r="E4322" s="4"/>
      <c r="F4322" s="72"/>
      <c r="G4322" s="72"/>
      <c r="H4322" s="73"/>
      <c r="I4322" s="73"/>
      <c r="J4322" s="73"/>
      <c r="K4322" s="3"/>
      <c r="L4322" s="76"/>
    </row>
    <row r="4323" spans="5:12">
      <c r="E4323" s="4"/>
      <c r="F4323" s="72"/>
      <c r="G4323" s="72"/>
      <c r="H4323" s="73"/>
      <c r="I4323" s="73"/>
      <c r="J4323" s="73"/>
      <c r="K4323" s="3"/>
      <c r="L4323" s="76"/>
    </row>
    <row r="4324" spans="5:12">
      <c r="E4324" s="4"/>
      <c r="F4324" s="72"/>
      <c r="G4324" s="72"/>
      <c r="H4324" s="73"/>
      <c r="I4324" s="73"/>
      <c r="J4324" s="73"/>
      <c r="K4324" s="3"/>
      <c r="L4324" s="76"/>
    </row>
    <row r="4325" spans="5:12">
      <c r="E4325" s="4"/>
      <c r="F4325" s="72"/>
      <c r="G4325" s="72"/>
      <c r="H4325" s="73"/>
      <c r="I4325" s="73"/>
      <c r="J4325" s="73"/>
      <c r="K4325" s="3"/>
      <c r="L4325" s="76"/>
    </row>
    <row r="4326" spans="5:12">
      <c r="E4326" s="4"/>
      <c r="F4326" s="72"/>
      <c r="G4326" s="72"/>
      <c r="H4326" s="73"/>
      <c r="I4326" s="73"/>
      <c r="J4326" s="73"/>
      <c r="K4326" s="3"/>
      <c r="L4326" s="76"/>
    </row>
    <row r="4327" spans="5:12">
      <c r="E4327" s="4"/>
      <c r="F4327" s="72"/>
      <c r="G4327" s="72"/>
      <c r="H4327" s="73"/>
      <c r="I4327" s="73"/>
      <c r="J4327" s="73"/>
      <c r="K4327" s="3"/>
      <c r="L4327" s="76"/>
    </row>
    <row r="4328" spans="5:12">
      <c r="E4328" s="4"/>
      <c r="F4328" s="72"/>
      <c r="G4328" s="72"/>
      <c r="H4328" s="73"/>
      <c r="I4328" s="73"/>
      <c r="J4328" s="73"/>
      <c r="K4328" s="3"/>
      <c r="L4328" s="76"/>
    </row>
    <row r="4329" spans="5:12">
      <c r="E4329" s="4"/>
      <c r="F4329" s="72"/>
      <c r="G4329" s="72"/>
      <c r="H4329" s="73"/>
      <c r="I4329" s="73"/>
      <c r="J4329" s="73"/>
      <c r="K4329" s="3"/>
      <c r="L4329" s="76"/>
    </row>
    <row r="4330" spans="5:12">
      <c r="E4330" s="4"/>
      <c r="F4330" s="72"/>
      <c r="G4330" s="72"/>
      <c r="H4330" s="73"/>
      <c r="I4330" s="73"/>
      <c r="J4330" s="73"/>
      <c r="K4330" s="3"/>
      <c r="L4330" s="76"/>
    </row>
    <row r="4331" spans="5:12">
      <c r="E4331" s="4"/>
      <c r="F4331" s="72"/>
      <c r="G4331" s="72"/>
      <c r="H4331" s="73"/>
      <c r="I4331" s="73"/>
      <c r="J4331" s="73"/>
      <c r="K4331" s="3"/>
      <c r="L4331" s="76"/>
    </row>
    <row r="4332" spans="5:12">
      <c r="E4332" s="4"/>
      <c r="F4332" s="72"/>
      <c r="G4332" s="72"/>
      <c r="H4332" s="73"/>
      <c r="I4332" s="73"/>
      <c r="J4332" s="73"/>
      <c r="K4332" s="3"/>
      <c r="L4332" s="76"/>
    </row>
    <row r="4333" spans="5:12">
      <c r="E4333" s="4"/>
      <c r="F4333" s="72"/>
      <c r="G4333" s="72"/>
      <c r="H4333" s="73"/>
      <c r="I4333" s="73"/>
      <c r="J4333" s="73"/>
      <c r="K4333" s="3"/>
      <c r="L4333" s="76"/>
    </row>
    <row r="4334" spans="5:12">
      <c r="E4334" s="4"/>
      <c r="F4334" s="72"/>
      <c r="G4334" s="72"/>
      <c r="H4334" s="73"/>
      <c r="I4334" s="73"/>
      <c r="J4334" s="73"/>
      <c r="K4334" s="3"/>
      <c r="L4334" s="76"/>
    </row>
    <row r="4335" spans="5:12">
      <c r="E4335" s="4"/>
      <c r="F4335" s="72"/>
      <c r="G4335" s="72"/>
      <c r="H4335" s="73"/>
      <c r="I4335" s="73"/>
      <c r="J4335" s="73"/>
      <c r="K4335" s="3"/>
      <c r="L4335" s="76"/>
    </row>
    <row r="4336" spans="5:12">
      <c r="E4336" s="4"/>
      <c r="F4336" s="72"/>
      <c r="G4336" s="72"/>
      <c r="H4336" s="73"/>
      <c r="I4336" s="73"/>
      <c r="J4336" s="73"/>
      <c r="K4336" s="3"/>
      <c r="L4336" s="76"/>
    </row>
    <row r="4337" spans="5:12">
      <c r="E4337" s="4"/>
      <c r="F4337" s="72"/>
      <c r="G4337" s="72"/>
      <c r="H4337" s="73"/>
      <c r="I4337" s="73"/>
      <c r="J4337" s="73"/>
      <c r="K4337" s="3"/>
      <c r="L4337" s="76"/>
    </row>
    <row r="4338" spans="5:12">
      <c r="E4338" s="4"/>
      <c r="F4338" s="72"/>
      <c r="G4338" s="72"/>
      <c r="H4338" s="73"/>
      <c r="I4338" s="73"/>
      <c r="J4338" s="73"/>
      <c r="K4338" s="3"/>
      <c r="L4338" s="76"/>
    </row>
    <row r="4339" spans="5:12">
      <c r="E4339" s="4"/>
      <c r="F4339" s="72"/>
      <c r="G4339" s="72"/>
      <c r="H4339" s="73"/>
      <c r="I4339" s="73"/>
      <c r="J4339" s="73"/>
      <c r="K4339" s="3"/>
      <c r="L4339" s="76"/>
    </row>
    <row r="4340" spans="5:12">
      <c r="E4340" s="4"/>
      <c r="F4340" s="72"/>
      <c r="G4340" s="72"/>
      <c r="H4340" s="73"/>
      <c r="I4340" s="73"/>
      <c r="J4340" s="73"/>
      <c r="K4340" s="3"/>
      <c r="L4340" s="76"/>
    </row>
    <row r="4341" spans="5:12">
      <c r="E4341" s="4"/>
      <c r="F4341" s="72"/>
      <c r="G4341" s="72"/>
      <c r="H4341" s="73"/>
      <c r="I4341" s="73"/>
      <c r="J4341" s="73"/>
      <c r="K4341" s="3"/>
      <c r="L4341" s="76"/>
    </row>
    <row r="4342" spans="5:12">
      <c r="E4342" s="4"/>
      <c r="F4342" s="72"/>
      <c r="G4342" s="72"/>
      <c r="H4342" s="73"/>
      <c r="I4342" s="73"/>
      <c r="J4342" s="73"/>
      <c r="K4342" s="3"/>
      <c r="L4342" s="76"/>
    </row>
    <row r="4343" spans="5:12">
      <c r="E4343" s="4"/>
      <c r="F4343" s="72"/>
      <c r="G4343" s="72"/>
      <c r="H4343" s="73"/>
      <c r="I4343" s="73"/>
      <c r="J4343" s="73"/>
      <c r="K4343" s="3"/>
      <c r="L4343" s="76"/>
    </row>
    <row r="4344" spans="5:12">
      <c r="E4344" s="4"/>
      <c r="F4344" s="72"/>
      <c r="G4344" s="72"/>
      <c r="H4344" s="73"/>
      <c r="I4344" s="73"/>
      <c r="J4344" s="73"/>
      <c r="K4344" s="3"/>
      <c r="L4344" s="76"/>
    </row>
    <row r="4345" spans="5:12">
      <c r="E4345" s="4"/>
      <c r="F4345" s="72"/>
      <c r="G4345" s="72"/>
      <c r="H4345" s="73"/>
      <c r="I4345" s="73"/>
      <c r="J4345" s="73"/>
      <c r="K4345" s="3"/>
      <c r="L4345" s="76"/>
    </row>
    <row r="4346" spans="5:12">
      <c r="E4346" s="4"/>
      <c r="F4346" s="72"/>
      <c r="G4346" s="72"/>
      <c r="H4346" s="73"/>
      <c r="I4346" s="73"/>
      <c r="J4346" s="73"/>
      <c r="K4346" s="3"/>
      <c r="L4346" s="76"/>
    </row>
    <row r="4347" spans="5:12">
      <c r="E4347" s="4"/>
      <c r="F4347" s="72"/>
      <c r="G4347" s="72"/>
      <c r="H4347" s="73"/>
      <c r="I4347" s="73"/>
      <c r="J4347" s="73"/>
      <c r="K4347" s="3"/>
      <c r="L4347" s="76"/>
    </row>
    <row r="4348" spans="5:12">
      <c r="E4348" s="4"/>
      <c r="F4348" s="72"/>
      <c r="G4348" s="72"/>
      <c r="H4348" s="73"/>
      <c r="I4348" s="73"/>
      <c r="J4348" s="73"/>
      <c r="K4348" s="3"/>
      <c r="L4348" s="76"/>
    </row>
    <row r="4349" spans="5:12">
      <c r="E4349" s="4"/>
      <c r="F4349" s="72"/>
      <c r="G4349" s="72"/>
      <c r="H4349" s="73"/>
      <c r="I4349" s="73"/>
      <c r="J4349" s="73"/>
      <c r="K4349" s="3"/>
      <c r="L4349" s="76"/>
    </row>
    <row r="4350" spans="5:12">
      <c r="E4350" s="4"/>
      <c r="F4350" s="72"/>
      <c r="G4350" s="72"/>
      <c r="H4350" s="73"/>
      <c r="I4350" s="73"/>
      <c r="J4350" s="73"/>
      <c r="K4350" s="3"/>
      <c r="L4350" s="76"/>
    </row>
    <row r="4351" spans="5:12">
      <c r="E4351" s="4"/>
      <c r="F4351" s="72"/>
      <c r="G4351" s="72"/>
      <c r="H4351" s="73"/>
      <c r="I4351" s="73"/>
      <c r="J4351" s="73"/>
      <c r="K4351" s="3"/>
      <c r="L4351" s="76"/>
    </row>
    <row r="4352" spans="5:12">
      <c r="E4352" s="4"/>
      <c r="F4352" s="72"/>
      <c r="G4352" s="72"/>
      <c r="H4352" s="73"/>
      <c r="I4352" s="73"/>
      <c r="J4352" s="73"/>
      <c r="K4352" s="3"/>
      <c r="L4352" s="76"/>
    </row>
    <row r="4353" spans="5:12">
      <c r="E4353" s="4"/>
      <c r="F4353" s="72"/>
      <c r="G4353" s="72"/>
      <c r="H4353" s="73"/>
      <c r="I4353" s="73"/>
      <c r="J4353" s="73"/>
      <c r="K4353" s="3"/>
      <c r="L4353" s="76"/>
    </row>
    <row r="4354" spans="5:12">
      <c r="E4354" s="4"/>
      <c r="F4354" s="72"/>
      <c r="G4354" s="72"/>
      <c r="H4354" s="73"/>
      <c r="I4354" s="73"/>
      <c r="J4354" s="73"/>
      <c r="K4354" s="3"/>
      <c r="L4354" s="76"/>
    </row>
    <row r="4355" spans="5:12">
      <c r="E4355" s="4"/>
      <c r="F4355" s="72"/>
      <c r="G4355" s="72"/>
      <c r="H4355" s="73"/>
      <c r="I4355" s="73"/>
      <c r="J4355" s="73"/>
      <c r="K4355" s="3"/>
      <c r="L4355" s="76"/>
    </row>
    <row r="4356" spans="5:12">
      <c r="E4356" s="4"/>
      <c r="F4356" s="72"/>
      <c r="G4356" s="72"/>
      <c r="H4356" s="73"/>
      <c r="I4356" s="73"/>
      <c r="J4356" s="73"/>
      <c r="K4356" s="3"/>
      <c r="L4356" s="76"/>
    </row>
    <row r="4357" spans="5:12">
      <c r="E4357" s="4"/>
      <c r="F4357" s="72"/>
      <c r="G4357" s="72"/>
      <c r="H4357" s="73"/>
      <c r="I4357" s="73"/>
      <c r="J4357" s="73"/>
      <c r="K4357" s="3"/>
      <c r="L4357" s="76"/>
    </row>
    <row r="4358" spans="5:12">
      <c r="E4358" s="4"/>
      <c r="F4358" s="72"/>
      <c r="G4358" s="72"/>
      <c r="H4358" s="73"/>
      <c r="I4358" s="73"/>
      <c r="J4358" s="73"/>
      <c r="K4358" s="3"/>
      <c r="L4358" s="76"/>
    </row>
    <row r="4359" spans="5:12">
      <c r="E4359" s="4"/>
      <c r="F4359" s="72"/>
      <c r="G4359" s="72"/>
      <c r="H4359" s="73"/>
      <c r="I4359" s="73"/>
      <c r="J4359" s="73"/>
      <c r="K4359" s="3"/>
      <c r="L4359" s="76"/>
    </row>
    <row r="4360" spans="5:12">
      <c r="E4360" s="4"/>
      <c r="F4360" s="72"/>
      <c r="G4360" s="72"/>
      <c r="H4360" s="73"/>
      <c r="I4360" s="73"/>
      <c r="J4360" s="73"/>
      <c r="K4360" s="3"/>
      <c r="L4360" s="76"/>
    </row>
    <row r="4361" spans="5:12">
      <c r="E4361" s="4"/>
      <c r="F4361" s="72"/>
      <c r="G4361" s="72"/>
      <c r="H4361" s="73"/>
      <c r="I4361" s="73"/>
      <c r="J4361" s="73"/>
      <c r="K4361" s="3"/>
      <c r="L4361" s="76"/>
    </row>
    <row r="4362" spans="5:12">
      <c r="E4362" s="4"/>
      <c r="F4362" s="72"/>
      <c r="G4362" s="72"/>
      <c r="H4362" s="73"/>
      <c r="I4362" s="73"/>
      <c r="J4362" s="73"/>
      <c r="K4362" s="3"/>
      <c r="L4362" s="76"/>
    </row>
    <row r="4363" spans="5:12">
      <c r="E4363" s="4"/>
      <c r="F4363" s="72"/>
      <c r="G4363" s="72"/>
      <c r="H4363" s="73"/>
      <c r="I4363" s="73"/>
      <c r="J4363" s="73"/>
      <c r="K4363" s="3"/>
      <c r="L4363" s="76"/>
    </row>
    <row r="4364" spans="5:12">
      <c r="E4364" s="4"/>
      <c r="F4364" s="72"/>
      <c r="G4364" s="72"/>
      <c r="H4364" s="73"/>
      <c r="I4364" s="73"/>
      <c r="J4364" s="73"/>
      <c r="K4364" s="3"/>
      <c r="L4364" s="76"/>
    </row>
    <row r="4365" spans="5:12">
      <c r="E4365" s="4"/>
      <c r="F4365" s="72"/>
      <c r="G4365" s="72"/>
      <c r="H4365" s="73"/>
      <c r="I4365" s="73"/>
      <c r="J4365" s="73"/>
      <c r="K4365" s="3"/>
      <c r="L4365" s="76"/>
    </row>
    <row r="4366" spans="5:12">
      <c r="E4366" s="4"/>
      <c r="F4366" s="72"/>
      <c r="G4366" s="72"/>
      <c r="H4366" s="73"/>
      <c r="I4366" s="73"/>
      <c r="J4366" s="73"/>
      <c r="K4366" s="3"/>
      <c r="L4366" s="76"/>
    </row>
    <row r="4367" spans="5:12">
      <c r="E4367" s="4"/>
      <c r="F4367" s="72"/>
      <c r="G4367" s="72"/>
      <c r="H4367" s="73"/>
      <c r="I4367" s="73"/>
      <c r="J4367" s="73"/>
      <c r="K4367" s="3"/>
      <c r="L4367" s="76"/>
    </row>
    <row r="4368" spans="5:12">
      <c r="E4368" s="4"/>
      <c r="F4368" s="72"/>
      <c r="G4368" s="72"/>
      <c r="H4368" s="73"/>
      <c r="I4368" s="73"/>
      <c r="J4368" s="73"/>
      <c r="K4368" s="3"/>
      <c r="L4368" s="76"/>
    </row>
    <row r="4369" spans="5:12">
      <c r="E4369" s="4"/>
      <c r="F4369" s="72"/>
      <c r="G4369" s="72"/>
      <c r="H4369" s="73"/>
      <c r="I4369" s="73"/>
      <c r="J4369" s="73"/>
      <c r="K4369" s="3"/>
      <c r="L4369" s="76"/>
    </row>
    <row r="4370" spans="5:12">
      <c r="E4370" s="4"/>
      <c r="F4370" s="72"/>
      <c r="G4370" s="72"/>
      <c r="H4370" s="73"/>
      <c r="I4370" s="73"/>
      <c r="J4370" s="73"/>
      <c r="K4370" s="3"/>
      <c r="L4370" s="76"/>
    </row>
    <row r="4371" spans="5:12">
      <c r="E4371" s="4"/>
      <c r="F4371" s="72"/>
      <c r="G4371" s="72"/>
      <c r="H4371" s="73"/>
      <c r="I4371" s="73"/>
      <c r="J4371" s="73"/>
      <c r="K4371" s="3"/>
      <c r="L4371" s="76"/>
    </row>
    <row r="4372" spans="5:12">
      <c r="E4372" s="4"/>
      <c r="F4372" s="72"/>
      <c r="G4372" s="72"/>
      <c r="H4372" s="73"/>
      <c r="I4372" s="73"/>
      <c r="J4372" s="73"/>
      <c r="K4372" s="3"/>
      <c r="L4372" s="76"/>
    </row>
    <row r="4373" spans="5:12">
      <c r="E4373" s="4"/>
      <c r="F4373" s="72"/>
      <c r="G4373" s="72"/>
      <c r="H4373" s="73"/>
      <c r="I4373" s="73"/>
      <c r="J4373" s="73"/>
      <c r="K4373" s="3"/>
      <c r="L4373" s="76"/>
    </row>
    <row r="4374" spans="5:12">
      <c r="E4374" s="4"/>
      <c r="F4374" s="72"/>
      <c r="G4374" s="72"/>
      <c r="H4374" s="73"/>
      <c r="I4374" s="73"/>
      <c r="J4374" s="73"/>
      <c r="K4374" s="3"/>
      <c r="L4374" s="76"/>
    </row>
    <row r="4375" spans="5:12">
      <c r="E4375" s="4"/>
      <c r="F4375" s="72"/>
      <c r="G4375" s="72"/>
      <c r="H4375" s="73"/>
      <c r="I4375" s="73"/>
      <c r="J4375" s="73"/>
      <c r="K4375" s="3"/>
      <c r="L4375" s="76"/>
    </row>
    <row r="4376" spans="5:12">
      <c r="E4376" s="4"/>
      <c r="F4376" s="72"/>
      <c r="G4376" s="72"/>
      <c r="H4376" s="73"/>
      <c r="I4376" s="73"/>
      <c r="J4376" s="73"/>
      <c r="K4376" s="3"/>
      <c r="L4376" s="76"/>
    </row>
    <row r="4377" spans="5:12">
      <c r="E4377" s="4"/>
      <c r="F4377" s="72"/>
      <c r="G4377" s="72"/>
      <c r="H4377" s="73"/>
      <c r="I4377" s="73"/>
      <c r="J4377" s="73"/>
      <c r="K4377" s="3"/>
      <c r="L4377" s="76"/>
    </row>
    <row r="4378" spans="5:12">
      <c r="E4378" s="4"/>
      <c r="F4378" s="72"/>
      <c r="G4378" s="72"/>
      <c r="H4378" s="73"/>
      <c r="I4378" s="73"/>
      <c r="J4378" s="73"/>
      <c r="K4378" s="3"/>
      <c r="L4378" s="76"/>
    </row>
    <row r="4379" spans="5:12">
      <c r="E4379" s="4"/>
      <c r="F4379" s="72"/>
      <c r="G4379" s="72"/>
      <c r="H4379" s="73"/>
      <c r="I4379" s="73"/>
      <c r="J4379" s="73"/>
      <c r="K4379" s="3"/>
      <c r="L4379" s="76"/>
    </row>
    <row r="4380" spans="5:12">
      <c r="E4380" s="4"/>
      <c r="F4380" s="72"/>
      <c r="G4380" s="72"/>
      <c r="H4380" s="73"/>
      <c r="I4380" s="73"/>
      <c r="J4380" s="73"/>
      <c r="K4380" s="3"/>
      <c r="L4380" s="76"/>
    </row>
    <row r="4381" spans="5:12">
      <c r="E4381" s="4"/>
      <c r="F4381" s="72"/>
      <c r="G4381" s="72"/>
      <c r="H4381" s="73"/>
      <c r="I4381" s="73"/>
      <c r="J4381" s="73"/>
      <c r="K4381" s="3"/>
      <c r="L4381" s="76"/>
    </row>
    <row r="4382" spans="5:12">
      <c r="E4382" s="4"/>
      <c r="F4382" s="72"/>
      <c r="G4382" s="72"/>
      <c r="H4382" s="73"/>
      <c r="I4382" s="73"/>
      <c r="J4382" s="73"/>
      <c r="K4382" s="3"/>
      <c r="L4382" s="76"/>
    </row>
    <row r="4383" spans="5:12">
      <c r="E4383" s="4"/>
      <c r="F4383" s="72"/>
      <c r="G4383" s="72"/>
      <c r="H4383" s="73"/>
      <c r="I4383" s="73"/>
      <c r="J4383" s="73"/>
      <c r="K4383" s="3"/>
      <c r="L4383" s="76"/>
    </row>
    <row r="4384" spans="5:12">
      <c r="E4384" s="4"/>
      <c r="F4384" s="72"/>
      <c r="G4384" s="72"/>
      <c r="H4384" s="73"/>
      <c r="I4384" s="73"/>
      <c r="J4384" s="73"/>
      <c r="K4384" s="3"/>
      <c r="L4384" s="76"/>
    </row>
    <row r="4385" spans="5:12">
      <c r="E4385" s="4"/>
      <c r="F4385" s="72"/>
      <c r="G4385" s="72"/>
      <c r="H4385" s="73"/>
      <c r="I4385" s="73"/>
      <c r="J4385" s="73"/>
      <c r="K4385" s="3"/>
      <c r="L4385" s="76"/>
    </row>
    <row r="4386" spans="5:12">
      <c r="E4386" s="4"/>
      <c r="F4386" s="72"/>
      <c r="G4386" s="72"/>
      <c r="H4386" s="73"/>
      <c r="I4386" s="73"/>
      <c r="J4386" s="73"/>
      <c r="K4386" s="3"/>
      <c r="L4386" s="76"/>
    </row>
    <row r="4387" spans="5:12">
      <c r="E4387" s="4"/>
      <c r="F4387" s="72"/>
      <c r="G4387" s="72"/>
      <c r="H4387" s="73"/>
      <c r="I4387" s="73"/>
      <c r="J4387" s="73"/>
      <c r="K4387" s="3"/>
      <c r="L4387" s="76"/>
    </row>
    <row r="4388" spans="5:12">
      <c r="E4388" s="4"/>
      <c r="F4388" s="72"/>
      <c r="G4388" s="72"/>
      <c r="H4388" s="73"/>
      <c r="I4388" s="73"/>
      <c r="J4388" s="73"/>
      <c r="K4388" s="3"/>
      <c r="L4388" s="76"/>
    </row>
    <row r="4389" spans="5:12">
      <c r="E4389" s="4"/>
      <c r="F4389" s="72"/>
      <c r="G4389" s="72"/>
      <c r="H4389" s="73"/>
      <c r="I4389" s="73"/>
      <c r="J4389" s="73"/>
      <c r="K4389" s="3"/>
      <c r="L4389" s="76"/>
    </row>
    <row r="4390" spans="5:12">
      <c r="E4390" s="4"/>
      <c r="F4390" s="72"/>
      <c r="G4390" s="72"/>
      <c r="H4390" s="73"/>
      <c r="I4390" s="73"/>
      <c r="J4390" s="73"/>
      <c r="K4390" s="3"/>
      <c r="L4390" s="76"/>
    </row>
    <row r="4391" spans="5:12">
      <c r="E4391" s="4"/>
      <c r="F4391" s="72"/>
      <c r="G4391" s="72"/>
      <c r="H4391" s="73"/>
      <c r="I4391" s="73"/>
      <c r="J4391" s="73"/>
      <c r="K4391" s="3"/>
      <c r="L4391" s="76"/>
    </row>
    <row r="4392" spans="5:12">
      <c r="E4392" s="4"/>
      <c r="F4392" s="72"/>
      <c r="G4392" s="72"/>
      <c r="H4392" s="73"/>
      <c r="I4392" s="73"/>
      <c r="J4392" s="73"/>
      <c r="K4392" s="3"/>
      <c r="L4392" s="76"/>
    </row>
    <row r="4393" spans="5:12">
      <c r="E4393" s="4"/>
      <c r="F4393" s="72"/>
      <c r="G4393" s="72"/>
      <c r="H4393" s="73"/>
      <c r="I4393" s="73"/>
      <c r="J4393" s="73"/>
      <c r="K4393" s="3"/>
      <c r="L4393" s="76"/>
    </row>
    <row r="4394" spans="5:12">
      <c r="E4394" s="4"/>
      <c r="F4394" s="72"/>
      <c r="G4394" s="72"/>
      <c r="H4394" s="73"/>
      <c r="I4394" s="73"/>
      <c r="J4394" s="73"/>
      <c r="K4394" s="3"/>
      <c r="L4394" s="76"/>
    </row>
    <row r="4395" spans="5:12">
      <c r="E4395" s="4"/>
      <c r="F4395" s="72"/>
      <c r="G4395" s="72"/>
      <c r="H4395" s="73"/>
      <c r="I4395" s="73"/>
      <c r="J4395" s="73"/>
      <c r="K4395" s="3"/>
      <c r="L4395" s="76"/>
    </row>
    <row r="4396" spans="5:12">
      <c r="E4396" s="4"/>
      <c r="F4396" s="72"/>
      <c r="G4396" s="72"/>
      <c r="H4396" s="73"/>
      <c r="I4396" s="73"/>
      <c r="J4396" s="73"/>
      <c r="K4396" s="3"/>
      <c r="L4396" s="76"/>
    </row>
    <row r="4397" spans="5:12">
      <c r="E4397" s="4"/>
      <c r="F4397" s="72"/>
      <c r="G4397" s="72"/>
      <c r="H4397" s="73"/>
      <c r="I4397" s="73"/>
      <c r="J4397" s="73"/>
      <c r="K4397" s="3"/>
      <c r="L4397" s="76"/>
    </row>
    <row r="4398" spans="5:12">
      <c r="E4398" s="4"/>
      <c r="F4398" s="72"/>
      <c r="G4398" s="72"/>
      <c r="H4398" s="73"/>
      <c r="I4398" s="73"/>
      <c r="J4398" s="73"/>
      <c r="K4398" s="3"/>
      <c r="L4398" s="76"/>
    </row>
    <row r="4399" spans="5:12">
      <c r="E4399" s="4"/>
      <c r="F4399" s="72"/>
      <c r="G4399" s="72"/>
      <c r="H4399" s="73"/>
      <c r="I4399" s="73"/>
      <c r="J4399" s="73"/>
      <c r="K4399" s="3"/>
      <c r="L4399" s="76"/>
    </row>
    <row r="4400" spans="5:12">
      <c r="E4400" s="4"/>
      <c r="F4400" s="72"/>
      <c r="G4400" s="72"/>
      <c r="H4400" s="73"/>
      <c r="I4400" s="73"/>
      <c r="J4400" s="73"/>
      <c r="K4400" s="3"/>
      <c r="L4400" s="76"/>
    </row>
    <row r="4401" spans="5:12">
      <c r="E4401" s="4"/>
      <c r="F4401" s="72"/>
      <c r="G4401" s="72"/>
      <c r="H4401" s="73"/>
      <c r="I4401" s="73"/>
      <c r="J4401" s="73"/>
      <c r="K4401" s="3"/>
      <c r="L4401" s="76"/>
    </row>
    <row r="4402" spans="5:12">
      <c r="E4402" s="4"/>
      <c r="F4402" s="72"/>
      <c r="G4402" s="72"/>
      <c r="H4402" s="73"/>
      <c r="I4402" s="73"/>
      <c r="J4402" s="73"/>
      <c r="K4402" s="3"/>
      <c r="L4402" s="76"/>
    </row>
    <row r="4403" spans="5:12">
      <c r="E4403" s="4"/>
      <c r="F4403" s="72"/>
      <c r="G4403" s="72"/>
      <c r="H4403" s="73"/>
      <c r="I4403" s="73"/>
      <c r="J4403" s="73"/>
      <c r="K4403" s="3"/>
      <c r="L4403" s="76"/>
    </row>
    <row r="4404" spans="5:12">
      <c r="E4404" s="4"/>
      <c r="F4404" s="72"/>
      <c r="G4404" s="72"/>
      <c r="H4404" s="73"/>
      <c r="I4404" s="73"/>
      <c r="J4404" s="73"/>
      <c r="K4404" s="3"/>
      <c r="L4404" s="76"/>
    </row>
    <row r="4405" spans="5:12">
      <c r="E4405" s="4"/>
      <c r="F4405" s="72"/>
      <c r="G4405" s="72"/>
      <c r="H4405" s="73"/>
      <c r="I4405" s="73"/>
      <c r="J4405" s="73"/>
      <c r="K4405" s="3"/>
      <c r="L4405" s="76"/>
    </row>
    <row r="4406" spans="5:12">
      <c r="E4406" s="4"/>
      <c r="F4406" s="72"/>
      <c r="G4406" s="72"/>
      <c r="H4406" s="73"/>
      <c r="I4406" s="73"/>
      <c r="J4406" s="73"/>
      <c r="K4406" s="3"/>
      <c r="L4406" s="76"/>
    </row>
    <row r="4407" spans="5:12">
      <c r="E4407" s="4"/>
      <c r="F4407" s="72"/>
      <c r="G4407" s="72"/>
      <c r="H4407" s="73"/>
      <c r="I4407" s="73"/>
      <c r="J4407" s="73"/>
      <c r="K4407" s="3"/>
      <c r="L4407" s="76"/>
    </row>
    <row r="4408" spans="5:12">
      <c r="E4408" s="4"/>
      <c r="F4408" s="72"/>
      <c r="G4408" s="72"/>
      <c r="H4408" s="73"/>
      <c r="I4408" s="73"/>
      <c r="J4408" s="73"/>
      <c r="K4408" s="3"/>
      <c r="L4408" s="76"/>
    </row>
    <row r="4409" spans="5:12">
      <c r="E4409" s="4"/>
      <c r="F4409" s="72"/>
      <c r="G4409" s="72"/>
      <c r="H4409" s="73"/>
      <c r="I4409" s="73"/>
      <c r="J4409" s="73"/>
      <c r="K4409" s="3"/>
      <c r="L4409" s="76"/>
    </row>
    <row r="4410" spans="5:12">
      <c r="E4410" s="4"/>
      <c r="F4410" s="72"/>
      <c r="G4410" s="72"/>
      <c r="H4410" s="73"/>
      <c r="I4410" s="73"/>
      <c r="J4410" s="73"/>
      <c r="K4410" s="3"/>
      <c r="L4410" s="76"/>
    </row>
    <row r="4411" spans="5:12">
      <c r="E4411" s="4"/>
      <c r="F4411" s="72"/>
      <c r="G4411" s="72"/>
      <c r="H4411" s="73"/>
      <c r="I4411" s="73"/>
      <c r="J4411" s="73"/>
      <c r="K4411" s="3"/>
      <c r="L4411" s="76"/>
    </row>
    <row r="4412" spans="5:12">
      <c r="E4412" s="4"/>
      <c r="F4412" s="72"/>
      <c r="G4412" s="72"/>
      <c r="H4412" s="73"/>
      <c r="I4412" s="73"/>
      <c r="J4412" s="73"/>
      <c r="K4412" s="3"/>
      <c r="L4412" s="76"/>
    </row>
    <row r="4413" spans="5:12">
      <c r="E4413" s="4"/>
      <c r="F4413" s="72"/>
      <c r="G4413" s="72"/>
      <c r="H4413" s="73"/>
      <c r="I4413" s="73"/>
      <c r="J4413" s="73"/>
      <c r="K4413" s="3"/>
      <c r="L4413" s="76"/>
    </row>
    <row r="4414" spans="5:12">
      <c r="E4414" s="4"/>
      <c r="F4414" s="72"/>
      <c r="G4414" s="72"/>
      <c r="H4414" s="73"/>
      <c r="I4414" s="73"/>
      <c r="J4414" s="73"/>
      <c r="K4414" s="3"/>
      <c r="L4414" s="76"/>
    </row>
    <row r="4415" spans="5:12">
      <c r="E4415" s="4"/>
      <c r="F4415" s="72"/>
      <c r="G4415" s="72"/>
      <c r="H4415" s="73"/>
      <c r="I4415" s="73"/>
      <c r="J4415" s="73"/>
      <c r="K4415" s="3"/>
      <c r="L4415" s="76"/>
    </row>
    <row r="4416" spans="5:12">
      <c r="E4416" s="4"/>
      <c r="F4416" s="72"/>
      <c r="G4416" s="72"/>
      <c r="H4416" s="73"/>
      <c r="I4416" s="73"/>
      <c r="J4416" s="73"/>
      <c r="K4416" s="3"/>
      <c r="L4416" s="76"/>
    </row>
    <row r="4417" spans="5:12">
      <c r="E4417" s="4"/>
      <c r="F4417" s="72"/>
      <c r="G4417" s="72"/>
      <c r="H4417" s="73"/>
      <c r="I4417" s="73"/>
      <c r="J4417" s="73"/>
      <c r="K4417" s="3"/>
      <c r="L4417" s="76"/>
    </row>
    <row r="4418" spans="5:12">
      <c r="E4418" s="4"/>
      <c r="F4418" s="72"/>
      <c r="G4418" s="72"/>
      <c r="H4418" s="73"/>
      <c r="I4418" s="73"/>
      <c r="J4418" s="73"/>
      <c r="K4418" s="3"/>
      <c r="L4418" s="76"/>
    </row>
    <row r="4419" spans="5:12">
      <c r="E4419" s="4"/>
      <c r="F4419" s="72"/>
      <c r="G4419" s="72"/>
      <c r="H4419" s="73"/>
      <c r="I4419" s="73"/>
      <c r="J4419" s="73"/>
      <c r="K4419" s="3"/>
      <c r="L4419" s="76"/>
    </row>
    <row r="4420" spans="5:12">
      <c r="E4420" s="4"/>
      <c r="F4420" s="72"/>
      <c r="G4420" s="72"/>
      <c r="H4420" s="73"/>
      <c r="I4420" s="73"/>
      <c r="J4420" s="73"/>
      <c r="K4420" s="3"/>
      <c r="L4420" s="76"/>
    </row>
    <row r="4421" spans="5:12">
      <c r="E4421" s="4"/>
      <c r="F4421" s="72"/>
      <c r="G4421" s="72"/>
      <c r="H4421" s="73"/>
      <c r="I4421" s="73"/>
      <c r="J4421" s="73"/>
      <c r="K4421" s="3"/>
      <c r="L4421" s="76"/>
    </row>
    <row r="4422" spans="5:12">
      <c r="E4422" s="4"/>
      <c r="F4422" s="72"/>
      <c r="G4422" s="72"/>
      <c r="H4422" s="73"/>
      <c r="I4422" s="73"/>
      <c r="J4422" s="73"/>
      <c r="K4422" s="3"/>
      <c r="L4422" s="76"/>
    </row>
    <row r="4423" spans="5:12">
      <c r="E4423" s="4"/>
      <c r="F4423" s="72"/>
      <c r="G4423" s="72"/>
      <c r="H4423" s="73"/>
      <c r="I4423" s="73"/>
      <c r="J4423" s="73"/>
      <c r="K4423" s="3"/>
      <c r="L4423" s="76"/>
    </row>
    <row r="4424" spans="5:12">
      <c r="E4424" s="4"/>
      <c r="F4424" s="72"/>
      <c r="G4424" s="72"/>
      <c r="H4424" s="73"/>
      <c r="I4424" s="73"/>
      <c r="J4424" s="73"/>
      <c r="K4424" s="3"/>
      <c r="L4424" s="76"/>
    </row>
    <row r="4425" spans="5:12">
      <c r="E4425" s="4"/>
      <c r="F4425" s="72"/>
      <c r="G4425" s="72"/>
      <c r="H4425" s="73"/>
      <c r="I4425" s="73"/>
      <c r="J4425" s="73"/>
      <c r="K4425" s="3"/>
      <c r="L4425" s="76"/>
    </row>
    <row r="4426" spans="5:12">
      <c r="E4426" s="4"/>
      <c r="F4426" s="72"/>
      <c r="G4426" s="72"/>
      <c r="H4426" s="73"/>
      <c r="I4426" s="73"/>
      <c r="J4426" s="73"/>
      <c r="K4426" s="3"/>
      <c r="L4426" s="76"/>
    </row>
    <row r="4427" spans="5:12">
      <c r="E4427" s="4"/>
      <c r="F4427" s="72"/>
      <c r="G4427" s="72"/>
      <c r="H4427" s="73"/>
      <c r="I4427" s="73"/>
      <c r="J4427" s="73"/>
      <c r="K4427" s="3"/>
      <c r="L4427" s="76"/>
    </row>
    <row r="4428" spans="5:12">
      <c r="E4428" s="4"/>
      <c r="F4428" s="72"/>
      <c r="G4428" s="72"/>
      <c r="H4428" s="73"/>
      <c r="I4428" s="73"/>
      <c r="J4428" s="73"/>
      <c r="K4428" s="3"/>
      <c r="L4428" s="76"/>
    </row>
    <row r="4429" spans="5:12">
      <c r="E4429" s="4"/>
      <c r="F4429" s="72"/>
      <c r="G4429" s="72"/>
      <c r="H4429" s="73"/>
      <c r="I4429" s="73"/>
      <c r="J4429" s="73"/>
      <c r="K4429" s="3"/>
      <c r="L4429" s="76"/>
    </row>
    <row r="4430" spans="5:12">
      <c r="E4430" s="4"/>
      <c r="F4430" s="72"/>
      <c r="G4430" s="72"/>
      <c r="H4430" s="73"/>
      <c r="I4430" s="73"/>
      <c r="J4430" s="73"/>
      <c r="K4430" s="3"/>
      <c r="L4430" s="76"/>
    </row>
    <row r="4431" spans="5:12">
      <c r="E4431" s="4"/>
      <c r="F4431" s="72"/>
      <c r="G4431" s="72"/>
      <c r="H4431" s="73"/>
      <c r="I4431" s="73"/>
      <c r="J4431" s="73"/>
      <c r="K4431" s="3"/>
      <c r="L4431" s="76"/>
    </row>
    <row r="4432" spans="5:12">
      <c r="E4432" s="4"/>
      <c r="F4432" s="72"/>
      <c r="G4432" s="72"/>
      <c r="H4432" s="73"/>
      <c r="I4432" s="73"/>
      <c r="J4432" s="73"/>
      <c r="K4432" s="3"/>
      <c r="L4432" s="76"/>
    </row>
    <row r="4433" spans="5:12">
      <c r="E4433" s="4"/>
      <c r="F4433" s="72"/>
      <c r="G4433" s="72"/>
      <c r="H4433" s="73"/>
      <c r="I4433" s="73"/>
      <c r="J4433" s="73"/>
      <c r="K4433" s="3"/>
      <c r="L4433" s="76"/>
    </row>
    <row r="4434" spans="5:12">
      <c r="E4434" s="4"/>
      <c r="F4434" s="72"/>
      <c r="G4434" s="72"/>
      <c r="H4434" s="73"/>
      <c r="I4434" s="73"/>
      <c r="J4434" s="73"/>
      <c r="K4434" s="3"/>
      <c r="L4434" s="76"/>
    </row>
    <row r="4435" spans="5:12">
      <c r="E4435" s="4"/>
      <c r="F4435" s="72"/>
      <c r="G4435" s="72"/>
      <c r="H4435" s="73"/>
      <c r="I4435" s="73"/>
      <c r="J4435" s="73"/>
      <c r="K4435" s="3"/>
      <c r="L4435" s="76"/>
    </row>
    <row r="4436" spans="5:12">
      <c r="E4436" s="4"/>
      <c r="F4436" s="72"/>
      <c r="G4436" s="72"/>
      <c r="H4436" s="73"/>
      <c r="I4436" s="73"/>
      <c r="J4436" s="73"/>
      <c r="K4436" s="3"/>
      <c r="L4436" s="76"/>
    </row>
    <row r="4437" spans="5:12">
      <c r="E4437" s="4"/>
      <c r="F4437" s="72"/>
      <c r="G4437" s="72"/>
      <c r="H4437" s="73"/>
      <c r="I4437" s="73"/>
      <c r="J4437" s="73"/>
      <c r="K4437" s="3"/>
      <c r="L4437" s="76"/>
    </row>
    <row r="4438" spans="5:12">
      <c r="E4438" s="4"/>
      <c r="F4438" s="72"/>
      <c r="G4438" s="72"/>
      <c r="H4438" s="73"/>
      <c r="I4438" s="73"/>
      <c r="J4438" s="73"/>
      <c r="K4438" s="3"/>
      <c r="L4438" s="76"/>
    </row>
    <row r="4439" spans="5:12">
      <c r="E4439" s="4"/>
      <c r="F4439" s="72"/>
      <c r="G4439" s="72"/>
      <c r="H4439" s="73"/>
      <c r="I4439" s="73"/>
      <c r="J4439" s="73"/>
      <c r="K4439" s="3"/>
      <c r="L4439" s="76"/>
    </row>
    <row r="4440" spans="5:12">
      <c r="E4440" s="4"/>
      <c r="F4440" s="72"/>
      <c r="G4440" s="72"/>
      <c r="H4440" s="73"/>
      <c r="I4440" s="73"/>
      <c r="J4440" s="73"/>
      <c r="K4440" s="3"/>
      <c r="L4440" s="76"/>
    </row>
    <row r="4441" spans="5:12">
      <c r="E4441" s="4"/>
      <c r="F4441" s="72"/>
      <c r="G4441" s="72"/>
      <c r="H4441" s="73"/>
      <c r="I4441" s="73"/>
      <c r="J4441" s="73"/>
      <c r="K4441" s="3"/>
      <c r="L4441" s="76"/>
    </row>
    <row r="4442" spans="5:12">
      <c r="E4442" s="4"/>
      <c r="F4442" s="72"/>
      <c r="G4442" s="72"/>
      <c r="H4442" s="73"/>
      <c r="I4442" s="73"/>
      <c r="J4442" s="73"/>
      <c r="K4442" s="3"/>
      <c r="L4442" s="76"/>
    </row>
    <row r="4443" spans="5:12">
      <c r="E4443" s="4"/>
      <c r="F4443" s="72"/>
      <c r="G4443" s="72"/>
      <c r="H4443" s="73"/>
      <c r="I4443" s="73"/>
      <c r="J4443" s="73"/>
      <c r="K4443" s="3"/>
      <c r="L4443" s="76"/>
    </row>
    <row r="4444" spans="5:12">
      <c r="E4444" s="4"/>
      <c r="F4444" s="72"/>
      <c r="G4444" s="72"/>
      <c r="H4444" s="73"/>
      <c r="I4444" s="73"/>
      <c r="J4444" s="73"/>
      <c r="K4444" s="3"/>
      <c r="L4444" s="76"/>
    </row>
    <row r="4445" spans="5:12">
      <c r="E4445" s="4"/>
      <c r="F4445" s="72"/>
      <c r="G4445" s="72"/>
      <c r="H4445" s="73"/>
      <c r="I4445" s="73"/>
      <c r="J4445" s="73"/>
      <c r="K4445" s="3"/>
      <c r="L4445" s="76"/>
    </row>
    <row r="4446" spans="5:12">
      <c r="E4446" s="4"/>
      <c r="F4446" s="72"/>
      <c r="G4446" s="72"/>
      <c r="H4446" s="73"/>
      <c r="I4446" s="73"/>
      <c r="J4446" s="73"/>
      <c r="K4446" s="3"/>
      <c r="L4446" s="76"/>
    </row>
    <row r="4447" spans="5:12">
      <c r="E4447" s="4"/>
      <c r="F4447" s="72"/>
      <c r="G4447" s="72"/>
      <c r="H4447" s="73"/>
      <c r="I4447" s="73"/>
      <c r="J4447" s="73"/>
      <c r="K4447" s="3"/>
      <c r="L4447" s="76"/>
    </row>
    <row r="4448" spans="5:12">
      <c r="E4448" s="4"/>
      <c r="F4448" s="72"/>
      <c r="G4448" s="72"/>
      <c r="H4448" s="73"/>
      <c r="I4448" s="73"/>
      <c r="J4448" s="73"/>
      <c r="K4448" s="3"/>
      <c r="L4448" s="76"/>
    </row>
    <row r="4449" spans="5:12">
      <c r="E4449" s="4"/>
      <c r="F4449" s="72"/>
      <c r="G4449" s="72"/>
      <c r="H4449" s="73"/>
      <c r="I4449" s="73"/>
      <c r="J4449" s="73"/>
      <c r="K4449" s="3"/>
      <c r="L4449" s="76"/>
    </row>
    <row r="4450" spans="5:12">
      <c r="E4450" s="4"/>
      <c r="F4450" s="72"/>
      <c r="G4450" s="72"/>
      <c r="H4450" s="73"/>
      <c r="I4450" s="73"/>
      <c r="J4450" s="73"/>
      <c r="K4450" s="3"/>
      <c r="L4450" s="76"/>
    </row>
    <row r="4451" spans="5:12">
      <c r="E4451" s="4"/>
      <c r="F4451" s="72"/>
      <c r="G4451" s="72"/>
      <c r="H4451" s="73"/>
      <c r="I4451" s="73"/>
      <c r="J4451" s="73"/>
      <c r="K4451" s="3"/>
      <c r="L4451" s="76"/>
    </row>
    <row r="4452" spans="5:12">
      <c r="E4452" s="4"/>
      <c r="F4452" s="72"/>
      <c r="G4452" s="72"/>
      <c r="H4452" s="73"/>
      <c r="I4452" s="73"/>
      <c r="J4452" s="73"/>
      <c r="K4452" s="3"/>
      <c r="L4452" s="76"/>
    </row>
    <row r="4453" spans="5:12">
      <c r="E4453" s="4"/>
      <c r="F4453" s="72"/>
      <c r="G4453" s="72"/>
      <c r="H4453" s="73"/>
      <c r="I4453" s="73"/>
      <c r="J4453" s="73"/>
      <c r="K4453" s="3"/>
      <c r="L4453" s="76"/>
    </row>
    <row r="4454" spans="5:12">
      <c r="E4454" s="4"/>
      <c r="F4454" s="72"/>
      <c r="G4454" s="72"/>
      <c r="H4454" s="73"/>
      <c r="I4454" s="73"/>
      <c r="J4454" s="73"/>
      <c r="K4454" s="3"/>
      <c r="L4454" s="76"/>
    </row>
    <row r="4455" spans="5:12">
      <c r="E4455" s="4"/>
      <c r="F4455" s="72"/>
      <c r="G4455" s="72"/>
      <c r="H4455" s="73"/>
      <c r="I4455" s="73"/>
      <c r="J4455" s="73"/>
      <c r="K4455" s="3"/>
      <c r="L4455" s="76"/>
    </row>
    <row r="4456" spans="5:12">
      <c r="E4456" s="4"/>
      <c r="F4456" s="72"/>
      <c r="G4456" s="72"/>
      <c r="H4456" s="73"/>
      <c r="I4456" s="73"/>
      <c r="J4456" s="73"/>
      <c r="K4456" s="3"/>
      <c r="L4456" s="76"/>
    </row>
    <row r="4457" spans="5:12">
      <c r="E4457" s="4"/>
      <c r="F4457" s="72"/>
      <c r="G4457" s="72"/>
      <c r="H4457" s="73"/>
      <c r="I4457" s="73"/>
      <c r="J4457" s="73"/>
      <c r="K4457" s="3"/>
      <c r="L4457" s="76"/>
    </row>
    <row r="4458" spans="5:12">
      <c r="E4458" s="4"/>
      <c r="F4458" s="72"/>
      <c r="G4458" s="72"/>
      <c r="H4458" s="73"/>
      <c r="I4458" s="73"/>
      <c r="J4458" s="73"/>
      <c r="K4458" s="3"/>
      <c r="L4458" s="76"/>
    </row>
    <row r="4459" spans="5:12">
      <c r="E4459" s="4"/>
      <c r="F4459" s="72"/>
      <c r="G4459" s="72"/>
      <c r="H4459" s="73"/>
      <c r="I4459" s="73"/>
      <c r="J4459" s="73"/>
      <c r="K4459" s="3"/>
      <c r="L4459" s="76"/>
    </row>
    <row r="4460" spans="5:12">
      <c r="E4460" s="4"/>
      <c r="F4460" s="72"/>
      <c r="G4460" s="72"/>
      <c r="H4460" s="73"/>
      <c r="I4460" s="73"/>
      <c r="J4460" s="73"/>
      <c r="K4460" s="3"/>
      <c r="L4460" s="76"/>
    </row>
    <row r="4461" spans="5:12">
      <c r="E4461" s="4"/>
      <c r="F4461" s="72"/>
      <c r="G4461" s="72"/>
      <c r="H4461" s="73"/>
      <c r="I4461" s="73"/>
      <c r="J4461" s="73"/>
      <c r="K4461" s="3"/>
      <c r="L4461" s="76"/>
    </row>
    <row r="4462" spans="5:12">
      <c r="E4462" s="4"/>
      <c r="F4462" s="72"/>
      <c r="G4462" s="72"/>
      <c r="H4462" s="73"/>
      <c r="I4462" s="73"/>
      <c r="J4462" s="73"/>
      <c r="K4462" s="3"/>
      <c r="L4462" s="76"/>
    </row>
    <row r="4463" spans="5:12">
      <c r="E4463" s="4"/>
      <c r="F4463" s="72"/>
      <c r="G4463" s="72"/>
      <c r="H4463" s="73"/>
      <c r="I4463" s="73"/>
      <c r="J4463" s="73"/>
      <c r="K4463" s="3"/>
      <c r="L4463" s="76"/>
    </row>
    <row r="4464" spans="5:12">
      <c r="E4464" s="4"/>
      <c r="F4464" s="72"/>
      <c r="G4464" s="72"/>
      <c r="H4464" s="73"/>
      <c r="I4464" s="73"/>
      <c r="J4464" s="73"/>
      <c r="K4464" s="3"/>
      <c r="L4464" s="76"/>
    </row>
    <row r="4465" spans="5:12">
      <c r="E4465" s="4"/>
      <c r="F4465" s="72"/>
      <c r="G4465" s="72"/>
      <c r="H4465" s="73"/>
      <c r="I4465" s="73"/>
      <c r="J4465" s="73"/>
      <c r="K4465" s="3"/>
      <c r="L4465" s="76"/>
    </row>
    <row r="4466" spans="5:12">
      <c r="E4466" s="4"/>
      <c r="F4466" s="72"/>
      <c r="G4466" s="72"/>
      <c r="H4466" s="73"/>
      <c r="I4466" s="73"/>
      <c r="J4466" s="73"/>
      <c r="K4466" s="3"/>
      <c r="L4466" s="76"/>
    </row>
    <row r="4467" spans="5:12">
      <c r="E4467" s="4"/>
      <c r="F4467" s="72"/>
      <c r="G4467" s="72"/>
      <c r="H4467" s="73"/>
      <c r="I4467" s="73"/>
      <c r="J4467" s="73"/>
      <c r="K4467" s="3"/>
      <c r="L4467" s="76"/>
    </row>
    <row r="4468" spans="5:12">
      <c r="E4468" s="4"/>
      <c r="F4468" s="72"/>
      <c r="G4468" s="72"/>
      <c r="H4468" s="73"/>
      <c r="I4468" s="73"/>
      <c r="J4468" s="73"/>
      <c r="K4468" s="3"/>
      <c r="L4468" s="76"/>
    </row>
    <row r="4469" spans="5:12">
      <c r="E4469" s="4"/>
      <c r="F4469" s="72"/>
      <c r="G4469" s="72"/>
      <c r="H4469" s="73"/>
      <c r="I4469" s="73"/>
      <c r="J4469" s="73"/>
      <c r="K4469" s="3"/>
      <c r="L4469" s="76"/>
    </row>
    <row r="4470" spans="5:12">
      <c r="E4470" s="4"/>
      <c r="F4470" s="72"/>
      <c r="G4470" s="72"/>
      <c r="H4470" s="73"/>
      <c r="I4470" s="73"/>
      <c r="J4470" s="73"/>
      <c r="K4470" s="3"/>
      <c r="L4470" s="76"/>
    </row>
    <row r="4471" spans="5:12">
      <c r="E4471" s="4"/>
      <c r="F4471" s="72"/>
      <c r="G4471" s="72"/>
      <c r="H4471" s="73"/>
      <c r="I4471" s="73"/>
      <c r="J4471" s="73"/>
      <c r="K4471" s="3"/>
      <c r="L4471" s="76"/>
    </row>
    <row r="4472" spans="5:12">
      <c r="E4472" s="4"/>
      <c r="F4472" s="72"/>
      <c r="G4472" s="72"/>
      <c r="H4472" s="73"/>
      <c r="I4472" s="73"/>
      <c r="J4472" s="73"/>
      <c r="K4472" s="3"/>
      <c r="L4472" s="76"/>
    </row>
    <row r="4473" spans="5:12">
      <c r="E4473" s="4"/>
      <c r="F4473" s="72"/>
      <c r="G4473" s="72"/>
      <c r="H4473" s="73"/>
      <c r="I4473" s="73"/>
      <c r="J4473" s="73"/>
      <c r="K4473" s="3"/>
      <c r="L4473" s="76"/>
    </row>
    <row r="4474" spans="5:12">
      <c r="E4474" s="4"/>
      <c r="F4474" s="72"/>
      <c r="G4474" s="72"/>
      <c r="H4474" s="73"/>
      <c r="I4474" s="73"/>
      <c r="J4474" s="73"/>
      <c r="K4474" s="3"/>
      <c r="L4474" s="76"/>
    </row>
    <row r="4475" spans="5:12">
      <c r="E4475" s="4"/>
      <c r="F4475" s="72"/>
      <c r="G4475" s="72"/>
      <c r="H4475" s="73"/>
      <c r="I4475" s="73"/>
      <c r="J4475" s="73"/>
      <c r="K4475" s="3"/>
      <c r="L4475" s="76"/>
    </row>
    <row r="4476" spans="5:12">
      <c r="E4476" s="4"/>
      <c r="F4476" s="72"/>
      <c r="G4476" s="72"/>
      <c r="H4476" s="73"/>
      <c r="I4476" s="73"/>
      <c r="J4476" s="73"/>
      <c r="K4476" s="3"/>
      <c r="L4476" s="76"/>
    </row>
    <row r="4477" spans="5:12">
      <c r="E4477" s="4"/>
      <c r="F4477" s="72"/>
      <c r="G4477" s="72"/>
      <c r="H4477" s="73"/>
      <c r="I4477" s="73"/>
      <c r="J4477" s="73"/>
      <c r="K4477" s="3"/>
      <c r="L4477" s="76"/>
    </row>
    <row r="4478" spans="5:12">
      <c r="E4478" s="4"/>
      <c r="F4478" s="72"/>
      <c r="G4478" s="72"/>
      <c r="H4478" s="73"/>
      <c r="I4478" s="73"/>
      <c r="J4478" s="73"/>
      <c r="K4478" s="3"/>
      <c r="L4478" s="76"/>
    </row>
    <row r="4479" spans="5:12">
      <c r="E4479" s="4"/>
      <c r="F4479" s="72"/>
      <c r="G4479" s="72"/>
      <c r="H4479" s="73"/>
      <c r="I4479" s="73"/>
      <c r="J4479" s="73"/>
      <c r="K4479" s="3"/>
      <c r="L4479" s="76"/>
    </row>
    <row r="4480" spans="5:12">
      <c r="E4480" s="4"/>
      <c r="F4480" s="72"/>
      <c r="G4480" s="72"/>
      <c r="H4480" s="73"/>
      <c r="I4480" s="73"/>
      <c r="J4480" s="73"/>
      <c r="K4480" s="3"/>
      <c r="L4480" s="76"/>
    </row>
    <row r="4481" spans="5:12">
      <c r="E4481" s="4"/>
      <c r="F4481" s="72"/>
      <c r="G4481" s="72"/>
      <c r="H4481" s="73"/>
      <c r="I4481" s="73"/>
      <c r="J4481" s="73"/>
      <c r="K4481" s="3"/>
      <c r="L4481" s="76"/>
    </row>
    <row r="4482" spans="5:12">
      <c r="E4482" s="4"/>
      <c r="F4482" s="72"/>
      <c r="G4482" s="72"/>
      <c r="H4482" s="73"/>
      <c r="I4482" s="73"/>
      <c r="J4482" s="73"/>
      <c r="K4482" s="3"/>
      <c r="L4482" s="76"/>
    </row>
    <row r="4483" spans="5:12">
      <c r="E4483" s="4"/>
      <c r="F4483" s="72"/>
      <c r="G4483" s="72"/>
      <c r="H4483" s="73"/>
      <c r="I4483" s="73"/>
      <c r="J4483" s="73"/>
      <c r="K4483" s="3"/>
      <c r="L4483" s="76"/>
    </row>
    <row r="4484" spans="5:12">
      <c r="E4484" s="4"/>
      <c r="F4484" s="72"/>
      <c r="G4484" s="72"/>
      <c r="H4484" s="73"/>
      <c r="I4484" s="73"/>
      <c r="J4484" s="73"/>
      <c r="K4484" s="3"/>
      <c r="L4484" s="76"/>
    </row>
    <row r="4485" spans="5:12">
      <c r="E4485" s="4"/>
      <c r="F4485" s="72"/>
      <c r="G4485" s="72"/>
      <c r="H4485" s="73"/>
      <c r="I4485" s="73"/>
      <c r="J4485" s="73"/>
      <c r="K4485" s="3"/>
      <c r="L4485" s="76"/>
    </row>
    <row r="4486" spans="5:12">
      <c r="E4486" s="4"/>
      <c r="F4486" s="72"/>
      <c r="G4486" s="72"/>
      <c r="H4486" s="73"/>
      <c r="I4486" s="73"/>
      <c r="J4486" s="73"/>
      <c r="K4486" s="3"/>
      <c r="L4486" s="76"/>
    </row>
    <row r="4487" spans="5:12">
      <c r="E4487" s="4"/>
      <c r="F4487" s="72"/>
      <c r="G4487" s="72"/>
      <c r="H4487" s="73"/>
      <c r="I4487" s="73"/>
      <c r="J4487" s="73"/>
      <c r="K4487" s="3"/>
      <c r="L4487" s="76"/>
    </row>
    <row r="4488" spans="5:12">
      <c r="E4488" s="4"/>
      <c r="F4488" s="72"/>
      <c r="G4488" s="72"/>
      <c r="H4488" s="73"/>
      <c r="I4488" s="73"/>
      <c r="J4488" s="73"/>
      <c r="K4488" s="3"/>
      <c r="L4488" s="76"/>
    </row>
    <row r="4489" spans="5:12">
      <c r="E4489" s="4"/>
      <c r="F4489" s="72"/>
      <c r="G4489" s="72"/>
      <c r="H4489" s="73"/>
      <c r="I4489" s="73"/>
      <c r="J4489" s="73"/>
      <c r="K4489" s="3"/>
      <c r="L4489" s="76"/>
    </row>
    <row r="4490" spans="5:12">
      <c r="E4490" s="4"/>
      <c r="F4490" s="72"/>
      <c r="G4490" s="72"/>
      <c r="H4490" s="73"/>
      <c r="I4490" s="73"/>
      <c r="J4490" s="73"/>
      <c r="K4490" s="3"/>
      <c r="L4490" s="76"/>
    </row>
    <row r="4491" spans="5:12">
      <c r="E4491" s="4"/>
      <c r="F4491" s="72"/>
      <c r="G4491" s="72"/>
      <c r="H4491" s="73"/>
      <c r="I4491" s="73"/>
      <c r="J4491" s="73"/>
      <c r="K4491" s="3"/>
      <c r="L4491" s="76"/>
    </row>
    <row r="4492" spans="5:12">
      <c r="E4492" s="4"/>
      <c r="F4492" s="72"/>
      <c r="G4492" s="72"/>
      <c r="H4492" s="73"/>
      <c r="I4492" s="73"/>
      <c r="J4492" s="73"/>
      <c r="K4492" s="3"/>
      <c r="L4492" s="76"/>
    </row>
    <row r="4493" spans="5:12">
      <c r="E4493" s="4"/>
      <c r="F4493" s="72"/>
      <c r="G4493" s="72"/>
      <c r="H4493" s="73"/>
      <c r="I4493" s="73"/>
      <c r="J4493" s="73"/>
      <c r="K4493" s="3"/>
      <c r="L4493" s="76"/>
    </row>
    <row r="4494" spans="5:12">
      <c r="E4494" s="4"/>
      <c r="F4494" s="72"/>
      <c r="G4494" s="72"/>
      <c r="H4494" s="73"/>
      <c r="I4494" s="73"/>
      <c r="J4494" s="73"/>
      <c r="K4494" s="3"/>
      <c r="L4494" s="76"/>
    </row>
    <row r="4495" spans="5:12">
      <c r="E4495" s="4"/>
      <c r="F4495" s="72"/>
      <c r="G4495" s="72"/>
      <c r="H4495" s="73"/>
      <c r="I4495" s="73"/>
      <c r="J4495" s="73"/>
      <c r="K4495" s="3"/>
      <c r="L4495" s="76"/>
    </row>
    <row r="4496" spans="5:12">
      <c r="E4496" s="4"/>
      <c r="F4496" s="72"/>
      <c r="G4496" s="72"/>
      <c r="H4496" s="73"/>
      <c r="I4496" s="73"/>
      <c r="J4496" s="73"/>
      <c r="K4496" s="3"/>
      <c r="L4496" s="76"/>
    </row>
    <row r="4497" spans="5:12">
      <c r="E4497" s="4"/>
      <c r="F4497" s="72"/>
      <c r="G4497" s="72"/>
      <c r="H4497" s="73"/>
      <c r="I4497" s="73"/>
      <c r="J4497" s="73"/>
      <c r="K4497" s="3"/>
      <c r="L4497" s="76"/>
    </row>
    <row r="4498" spans="5:12">
      <c r="E4498" s="4"/>
      <c r="F4498" s="72"/>
      <c r="G4498" s="72"/>
      <c r="H4498" s="73"/>
      <c r="I4498" s="73"/>
      <c r="J4498" s="73"/>
      <c r="K4498" s="3"/>
      <c r="L4498" s="76"/>
    </row>
    <row r="4499" spans="5:12">
      <c r="E4499" s="4"/>
      <c r="F4499" s="72"/>
      <c r="G4499" s="72"/>
      <c r="H4499" s="73"/>
      <c r="I4499" s="73"/>
      <c r="J4499" s="73"/>
      <c r="K4499" s="3"/>
      <c r="L4499" s="76"/>
    </row>
    <row r="4500" spans="5:12">
      <c r="E4500" s="4"/>
      <c r="F4500" s="72"/>
      <c r="G4500" s="72"/>
      <c r="H4500" s="73"/>
      <c r="I4500" s="73"/>
      <c r="J4500" s="73"/>
      <c r="K4500" s="3"/>
      <c r="L4500" s="76"/>
    </row>
    <row r="4501" spans="5:12">
      <c r="E4501" s="4"/>
      <c r="F4501" s="72"/>
      <c r="G4501" s="72"/>
      <c r="H4501" s="73"/>
      <c r="I4501" s="73"/>
      <c r="J4501" s="73"/>
      <c r="K4501" s="3"/>
      <c r="L4501" s="76"/>
    </row>
    <row r="4502" spans="5:12">
      <c r="E4502" s="4"/>
      <c r="F4502" s="72"/>
      <c r="G4502" s="72"/>
      <c r="H4502" s="73"/>
      <c r="I4502" s="73"/>
      <c r="J4502" s="73"/>
      <c r="K4502" s="3"/>
      <c r="L4502" s="76"/>
    </row>
    <row r="4503" spans="5:12">
      <c r="E4503" s="4"/>
      <c r="F4503" s="72"/>
      <c r="G4503" s="72"/>
      <c r="H4503" s="73"/>
      <c r="I4503" s="73"/>
      <c r="J4503" s="73"/>
      <c r="K4503" s="3"/>
      <c r="L4503" s="76"/>
    </row>
    <row r="4504" spans="5:12">
      <c r="E4504" s="4"/>
      <c r="F4504" s="72"/>
      <c r="G4504" s="72"/>
      <c r="H4504" s="73"/>
      <c r="I4504" s="73"/>
      <c r="J4504" s="73"/>
      <c r="K4504" s="3"/>
      <c r="L4504" s="76"/>
    </row>
    <row r="4505" spans="5:12">
      <c r="E4505" s="4"/>
      <c r="F4505" s="72"/>
      <c r="G4505" s="72"/>
      <c r="H4505" s="73"/>
      <c r="I4505" s="73"/>
      <c r="J4505" s="73"/>
      <c r="K4505" s="3"/>
      <c r="L4505" s="76"/>
    </row>
    <row r="4506" spans="5:12">
      <c r="E4506" s="4"/>
      <c r="F4506" s="72"/>
      <c r="G4506" s="72"/>
      <c r="H4506" s="73"/>
      <c r="I4506" s="73"/>
      <c r="J4506" s="73"/>
      <c r="K4506" s="3"/>
      <c r="L4506" s="76"/>
    </row>
    <row r="4507" spans="5:12">
      <c r="E4507" s="4"/>
      <c r="F4507" s="72"/>
      <c r="G4507" s="72"/>
      <c r="H4507" s="73"/>
      <c r="I4507" s="73"/>
      <c r="J4507" s="73"/>
      <c r="K4507" s="3"/>
      <c r="L4507" s="76"/>
    </row>
    <row r="4508" spans="5:12">
      <c r="E4508" s="4"/>
      <c r="F4508" s="72"/>
      <c r="G4508" s="72"/>
      <c r="H4508" s="73"/>
      <c r="I4508" s="73"/>
      <c r="J4508" s="73"/>
      <c r="K4508" s="3"/>
      <c r="L4508" s="76"/>
    </row>
    <row r="4509" spans="5:12">
      <c r="E4509" s="4"/>
      <c r="F4509" s="72"/>
      <c r="G4509" s="72"/>
      <c r="H4509" s="73"/>
      <c r="I4509" s="73"/>
      <c r="J4509" s="73"/>
      <c r="K4509" s="3"/>
      <c r="L4509" s="76"/>
    </row>
    <row r="4510" spans="5:12">
      <c r="E4510" s="4"/>
      <c r="F4510" s="72"/>
      <c r="G4510" s="72"/>
      <c r="H4510" s="73"/>
      <c r="I4510" s="73"/>
      <c r="J4510" s="73"/>
      <c r="K4510" s="3"/>
      <c r="L4510" s="76"/>
    </row>
    <row r="4511" spans="5:12">
      <c r="E4511" s="4"/>
      <c r="F4511" s="72"/>
      <c r="G4511" s="72"/>
      <c r="H4511" s="73"/>
      <c r="I4511" s="73"/>
      <c r="J4511" s="73"/>
      <c r="K4511" s="3"/>
      <c r="L4511" s="76"/>
    </row>
    <row r="4512" spans="5:12">
      <c r="E4512" s="4"/>
      <c r="F4512" s="72"/>
      <c r="G4512" s="72"/>
      <c r="H4512" s="73"/>
      <c r="I4512" s="73"/>
      <c r="J4512" s="73"/>
      <c r="K4512" s="3"/>
      <c r="L4512" s="76"/>
    </row>
    <row r="4513" spans="5:12">
      <c r="E4513" s="4"/>
      <c r="F4513" s="72"/>
      <c r="G4513" s="72"/>
      <c r="H4513" s="73"/>
      <c r="I4513" s="73"/>
      <c r="J4513" s="73"/>
      <c r="K4513" s="3"/>
      <c r="L4513" s="76"/>
    </row>
    <row r="4514" spans="5:12">
      <c r="E4514" s="4"/>
      <c r="F4514" s="72"/>
      <c r="G4514" s="72"/>
      <c r="H4514" s="73"/>
      <c r="I4514" s="73"/>
      <c r="J4514" s="73"/>
      <c r="K4514" s="3"/>
      <c r="L4514" s="76"/>
    </row>
    <row r="4515" spans="5:12">
      <c r="E4515" s="4"/>
      <c r="F4515" s="72"/>
      <c r="G4515" s="72"/>
      <c r="H4515" s="73"/>
      <c r="I4515" s="73"/>
      <c r="J4515" s="73"/>
      <c r="K4515" s="3"/>
      <c r="L4515" s="76"/>
    </row>
    <row r="4516" spans="5:12">
      <c r="E4516" s="4"/>
      <c r="F4516" s="72"/>
      <c r="G4516" s="72"/>
      <c r="H4516" s="73"/>
      <c r="I4516" s="73"/>
      <c r="J4516" s="73"/>
      <c r="K4516" s="3"/>
      <c r="L4516" s="76"/>
    </row>
    <row r="4517" spans="5:12">
      <c r="E4517" s="4"/>
      <c r="F4517" s="72"/>
      <c r="G4517" s="72"/>
      <c r="H4517" s="73"/>
      <c r="I4517" s="73"/>
      <c r="J4517" s="73"/>
      <c r="K4517" s="3"/>
      <c r="L4517" s="76"/>
    </row>
    <row r="4518" spans="5:12">
      <c r="E4518" s="4"/>
      <c r="F4518" s="72"/>
      <c r="G4518" s="72"/>
      <c r="H4518" s="73"/>
      <c r="I4518" s="73"/>
      <c r="J4518" s="73"/>
      <c r="K4518" s="3"/>
      <c r="L4518" s="76"/>
    </row>
    <row r="4519" spans="5:12">
      <c r="E4519" s="4"/>
      <c r="F4519" s="72"/>
      <c r="G4519" s="72"/>
      <c r="H4519" s="73"/>
      <c r="I4519" s="73"/>
      <c r="J4519" s="73"/>
      <c r="K4519" s="3"/>
      <c r="L4519" s="76"/>
    </row>
    <row r="4520" spans="5:12">
      <c r="E4520" s="4"/>
      <c r="F4520" s="72"/>
      <c r="G4520" s="72"/>
      <c r="H4520" s="73"/>
      <c r="I4520" s="73"/>
      <c r="J4520" s="73"/>
      <c r="K4520" s="3"/>
      <c r="L4520" s="76"/>
    </row>
    <row r="4521" spans="5:12">
      <c r="E4521" s="4"/>
      <c r="F4521" s="72"/>
      <c r="G4521" s="72"/>
      <c r="H4521" s="73"/>
      <c r="I4521" s="73"/>
      <c r="J4521" s="73"/>
      <c r="K4521" s="3"/>
      <c r="L4521" s="76"/>
    </row>
    <row r="4522" spans="5:12">
      <c r="E4522" s="4"/>
      <c r="F4522" s="72"/>
      <c r="G4522" s="72"/>
      <c r="H4522" s="73"/>
      <c r="I4522" s="73"/>
      <c r="J4522" s="73"/>
      <c r="K4522" s="3"/>
      <c r="L4522" s="76"/>
    </row>
    <row r="4523" spans="5:12">
      <c r="E4523" s="4"/>
      <c r="F4523" s="72"/>
      <c r="G4523" s="72"/>
      <c r="H4523" s="73"/>
      <c r="I4523" s="73"/>
      <c r="J4523" s="73"/>
      <c r="K4523" s="3"/>
      <c r="L4523" s="76"/>
    </row>
    <row r="4524" spans="5:12">
      <c r="E4524" s="4"/>
      <c r="F4524" s="72"/>
      <c r="G4524" s="72"/>
      <c r="H4524" s="73"/>
      <c r="I4524" s="73"/>
      <c r="J4524" s="73"/>
      <c r="K4524" s="3"/>
      <c r="L4524" s="76"/>
    </row>
    <row r="4525" spans="5:12">
      <c r="E4525" s="4"/>
      <c r="F4525" s="72"/>
      <c r="G4525" s="72"/>
      <c r="H4525" s="73"/>
      <c r="I4525" s="73"/>
      <c r="J4525" s="73"/>
      <c r="K4525" s="3"/>
      <c r="L4525" s="76"/>
    </row>
    <row r="4526" spans="5:12">
      <c r="E4526" s="4"/>
      <c r="F4526" s="72"/>
      <c r="G4526" s="72"/>
      <c r="H4526" s="73"/>
      <c r="I4526" s="73"/>
      <c r="J4526" s="73"/>
      <c r="K4526" s="3"/>
      <c r="L4526" s="76"/>
    </row>
    <row r="4527" spans="5:12">
      <c r="E4527" s="4"/>
      <c r="F4527" s="72"/>
      <c r="G4527" s="72"/>
      <c r="H4527" s="73"/>
      <c r="I4527" s="73"/>
      <c r="J4527" s="73"/>
      <c r="K4527" s="3"/>
      <c r="L4527" s="76"/>
    </row>
    <row r="4528" spans="5:12">
      <c r="E4528" s="4"/>
      <c r="F4528" s="72"/>
      <c r="G4528" s="72"/>
      <c r="H4528" s="73"/>
      <c r="I4528" s="73"/>
      <c r="J4528" s="73"/>
      <c r="K4528" s="3"/>
      <c r="L4528" s="76"/>
    </row>
    <row r="4529" spans="5:12">
      <c r="E4529" s="4"/>
      <c r="F4529" s="72"/>
      <c r="G4529" s="72"/>
      <c r="H4529" s="73"/>
      <c r="I4529" s="73"/>
      <c r="J4529" s="73"/>
      <c r="K4529" s="3"/>
      <c r="L4529" s="76"/>
    </row>
    <row r="4530" spans="5:12">
      <c r="E4530" s="4"/>
      <c r="F4530" s="72"/>
      <c r="G4530" s="72"/>
      <c r="H4530" s="73"/>
      <c r="I4530" s="73"/>
      <c r="J4530" s="73"/>
      <c r="K4530" s="3"/>
      <c r="L4530" s="76"/>
    </row>
    <row r="4531" spans="5:12">
      <c r="E4531" s="4"/>
      <c r="F4531" s="72"/>
      <c r="G4531" s="72"/>
      <c r="H4531" s="73"/>
      <c r="I4531" s="73"/>
      <c r="J4531" s="73"/>
      <c r="K4531" s="3"/>
      <c r="L4531" s="76"/>
    </row>
    <row r="4532" spans="5:12">
      <c r="E4532" s="4"/>
      <c r="F4532" s="72"/>
      <c r="G4532" s="72"/>
      <c r="H4532" s="73"/>
      <c r="I4532" s="73"/>
      <c r="J4532" s="73"/>
      <c r="K4532" s="3"/>
      <c r="L4532" s="76"/>
    </row>
    <row r="4533" spans="5:12">
      <c r="E4533" s="4"/>
      <c r="F4533" s="72"/>
      <c r="G4533" s="72"/>
      <c r="H4533" s="73"/>
      <c r="I4533" s="73"/>
      <c r="J4533" s="73"/>
      <c r="K4533" s="3"/>
      <c r="L4533" s="76"/>
    </row>
    <row r="4534" spans="5:12">
      <c r="E4534" s="4"/>
      <c r="F4534" s="72"/>
      <c r="G4534" s="72"/>
      <c r="H4534" s="73"/>
      <c r="I4534" s="73"/>
      <c r="J4534" s="73"/>
      <c r="K4534" s="3"/>
      <c r="L4534" s="76"/>
    </row>
    <row r="4535" spans="5:12">
      <c r="E4535" s="4"/>
      <c r="F4535" s="72"/>
      <c r="G4535" s="72"/>
      <c r="H4535" s="73"/>
      <c r="I4535" s="73"/>
      <c r="J4535" s="73"/>
      <c r="K4535" s="3"/>
      <c r="L4535" s="76"/>
    </row>
    <row r="4536" spans="5:12">
      <c r="E4536" s="4"/>
      <c r="F4536" s="72"/>
      <c r="G4536" s="72"/>
      <c r="H4536" s="73"/>
      <c r="I4536" s="73"/>
      <c r="J4536" s="73"/>
      <c r="K4536" s="3"/>
      <c r="L4536" s="76"/>
    </row>
    <row r="4537" spans="5:12">
      <c r="E4537" s="4"/>
      <c r="F4537" s="72"/>
      <c r="G4537" s="72"/>
      <c r="H4537" s="73"/>
      <c r="I4537" s="73"/>
      <c r="J4537" s="73"/>
      <c r="K4537" s="3"/>
      <c r="L4537" s="76"/>
    </row>
    <row r="4538" spans="5:12">
      <c r="E4538" s="4"/>
      <c r="F4538" s="72"/>
      <c r="G4538" s="72"/>
      <c r="H4538" s="73"/>
      <c r="I4538" s="73"/>
      <c r="J4538" s="73"/>
      <c r="K4538" s="3"/>
      <c r="L4538" s="76"/>
    </row>
    <row r="4539" spans="5:12">
      <c r="E4539" s="4"/>
      <c r="F4539" s="72"/>
      <c r="G4539" s="72"/>
      <c r="H4539" s="73"/>
      <c r="I4539" s="73"/>
      <c r="J4539" s="73"/>
      <c r="K4539" s="3"/>
      <c r="L4539" s="76"/>
    </row>
    <row r="4540" spans="5:12">
      <c r="E4540" s="4"/>
      <c r="F4540" s="72"/>
      <c r="G4540" s="72"/>
      <c r="H4540" s="73"/>
      <c r="I4540" s="73"/>
      <c r="J4540" s="73"/>
      <c r="K4540" s="3"/>
      <c r="L4540" s="76"/>
    </row>
    <row r="4541" spans="5:12">
      <c r="E4541" s="4"/>
      <c r="F4541" s="72"/>
      <c r="G4541" s="72"/>
      <c r="H4541" s="73"/>
      <c r="I4541" s="73"/>
      <c r="J4541" s="73"/>
      <c r="K4541" s="3"/>
      <c r="L4541" s="76"/>
    </row>
    <row r="4542" spans="5:12">
      <c r="E4542" s="4"/>
      <c r="F4542" s="72"/>
      <c r="G4542" s="72"/>
      <c r="H4542" s="73"/>
      <c r="I4542" s="73"/>
      <c r="J4542" s="73"/>
      <c r="K4542" s="3"/>
      <c r="L4542" s="76"/>
    </row>
    <row r="4543" spans="5:12">
      <c r="E4543" s="4"/>
      <c r="F4543" s="72"/>
      <c r="G4543" s="72"/>
      <c r="H4543" s="73"/>
      <c r="I4543" s="73"/>
      <c r="J4543" s="73"/>
      <c r="K4543" s="3"/>
      <c r="L4543" s="76"/>
    </row>
    <row r="4544" spans="5:12">
      <c r="E4544" s="4"/>
      <c r="F4544" s="72"/>
      <c r="G4544" s="72"/>
      <c r="H4544" s="73"/>
      <c r="I4544" s="73"/>
      <c r="J4544" s="73"/>
      <c r="K4544" s="3"/>
      <c r="L4544" s="76"/>
    </row>
    <row r="4545" spans="5:12">
      <c r="E4545" s="4"/>
      <c r="F4545" s="72"/>
      <c r="G4545" s="72"/>
      <c r="H4545" s="73"/>
      <c r="I4545" s="73"/>
      <c r="J4545" s="73"/>
      <c r="K4545" s="3"/>
      <c r="L4545" s="76"/>
    </row>
    <row r="4546" spans="5:12">
      <c r="E4546" s="4"/>
      <c r="F4546" s="72"/>
      <c r="G4546" s="72"/>
      <c r="H4546" s="73"/>
      <c r="I4546" s="73"/>
      <c r="J4546" s="73"/>
      <c r="K4546" s="3"/>
      <c r="L4546" s="76"/>
    </row>
    <row r="4547" spans="5:12">
      <c r="E4547" s="4"/>
      <c r="F4547" s="72"/>
      <c r="G4547" s="72"/>
      <c r="H4547" s="73"/>
      <c r="I4547" s="73"/>
      <c r="J4547" s="73"/>
      <c r="K4547" s="3"/>
      <c r="L4547" s="76"/>
    </row>
    <row r="4548" spans="5:12">
      <c r="E4548" s="4"/>
      <c r="F4548" s="72"/>
      <c r="G4548" s="72"/>
      <c r="H4548" s="73"/>
      <c r="I4548" s="73"/>
      <c r="J4548" s="73"/>
      <c r="K4548" s="3"/>
      <c r="L4548" s="76"/>
    </row>
    <row r="4549" spans="5:12">
      <c r="E4549" s="4"/>
      <c r="F4549" s="72"/>
      <c r="G4549" s="72"/>
      <c r="H4549" s="73"/>
      <c r="I4549" s="73"/>
      <c r="J4549" s="73"/>
      <c r="K4549" s="3"/>
      <c r="L4549" s="76"/>
    </row>
    <row r="4550" spans="5:12">
      <c r="E4550" s="4"/>
      <c r="F4550" s="72"/>
      <c r="G4550" s="72"/>
      <c r="H4550" s="73"/>
      <c r="I4550" s="73"/>
      <c r="J4550" s="73"/>
      <c r="K4550" s="3"/>
      <c r="L4550" s="76"/>
    </row>
    <row r="4551" spans="5:12">
      <c r="E4551" s="4"/>
      <c r="F4551" s="72"/>
      <c r="G4551" s="72"/>
      <c r="H4551" s="73"/>
      <c r="I4551" s="73"/>
      <c r="J4551" s="73"/>
      <c r="K4551" s="3"/>
      <c r="L4551" s="76"/>
    </row>
    <row r="4552" spans="5:12">
      <c r="E4552" s="4"/>
      <c r="F4552" s="72"/>
      <c r="G4552" s="72"/>
      <c r="H4552" s="73"/>
      <c r="I4552" s="73"/>
      <c r="J4552" s="73"/>
      <c r="K4552" s="3"/>
      <c r="L4552" s="76"/>
    </row>
    <row r="4553" spans="5:12">
      <c r="E4553" s="4"/>
      <c r="F4553" s="72"/>
      <c r="G4553" s="72"/>
      <c r="H4553" s="73"/>
      <c r="I4553" s="73"/>
      <c r="J4553" s="73"/>
      <c r="K4553" s="3"/>
      <c r="L4553" s="76"/>
    </row>
    <row r="4554" spans="5:12">
      <c r="E4554" s="4"/>
      <c r="F4554" s="72"/>
      <c r="G4554" s="72"/>
      <c r="H4554" s="73"/>
      <c r="I4554" s="73"/>
      <c r="J4554" s="73"/>
      <c r="K4554" s="3"/>
      <c r="L4554" s="76"/>
    </row>
    <row r="4555" spans="5:12">
      <c r="E4555" s="4"/>
      <c r="F4555" s="72"/>
      <c r="G4555" s="72"/>
      <c r="H4555" s="73"/>
      <c r="I4555" s="73"/>
      <c r="J4555" s="73"/>
      <c r="K4555" s="3"/>
      <c r="L4555" s="76"/>
    </row>
    <row r="4556" spans="5:12">
      <c r="E4556" s="4"/>
      <c r="F4556" s="72"/>
      <c r="G4556" s="72"/>
      <c r="H4556" s="73"/>
      <c r="I4556" s="73"/>
      <c r="J4556" s="73"/>
      <c r="K4556" s="3"/>
      <c r="L4556" s="76"/>
    </row>
    <row r="4557" spans="5:12">
      <c r="E4557" s="4"/>
      <c r="F4557" s="72"/>
      <c r="G4557" s="72"/>
      <c r="H4557" s="73"/>
      <c r="I4557" s="73"/>
      <c r="J4557" s="73"/>
      <c r="K4557" s="3"/>
      <c r="L4557" s="76"/>
    </row>
    <row r="4558" spans="5:12">
      <c r="E4558" s="4"/>
      <c r="F4558" s="72"/>
      <c r="G4558" s="72"/>
      <c r="H4558" s="73"/>
      <c r="I4558" s="73"/>
      <c r="J4558" s="73"/>
      <c r="K4558" s="3"/>
      <c r="L4558" s="76"/>
    </row>
    <row r="4559" spans="5:12">
      <c r="E4559" s="4"/>
      <c r="F4559" s="72"/>
      <c r="G4559" s="72"/>
      <c r="H4559" s="73"/>
      <c r="I4559" s="73"/>
      <c r="J4559" s="73"/>
      <c r="K4559" s="3"/>
      <c r="L4559" s="76"/>
    </row>
    <row r="4560" spans="5:12">
      <c r="E4560" s="4"/>
      <c r="F4560" s="72"/>
      <c r="G4560" s="72"/>
      <c r="H4560" s="73"/>
      <c r="I4560" s="73"/>
      <c r="J4560" s="73"/>
      <c r="K4560" s="3"/>
      <c r="L4560" s="76"/>
    </row>
    <row r="4561" spans="5:12">
      <c r="E4561" s="4"/>
      <c r="F4561" s="72"/>
      <c r="G4561" s="72"/>
      <c r="H4561" s="73"/>
      <c r="I4561" s="73"/>
      <c r="J4561" s="73"/>
      <c r="K4561" s="3"/>
      <c r="L4561" s="76"/>
    </row>
    <row r="4562" spans="5:12">
      <c r="E4562" s="4"/>
      <c r="F4562" s="72"/>
      <c r="G4562" s="72"/>
      <c r="H4562" s="73"/>
      <c r="I4562" s="73"/>
      <c r="J4562" s="73"/>
      <c r="K4562" s="3"/>
      <c r="L4562" s="76"/>
    </row>
    <row r="4563" spans="5:12">
      <c r="E4563" s="4"/>
      <c r="F4563" s="72"/>
      <c r="G4563" s="72"/>
      <c r="H4563" s="73"/>
      <c r="I4563" s="73"/>
      <c r="J4563" s="73"/>
      <c r="K4563" s="3"/>
      <c r="L4563" s="76"/>
    </row>
    <row r="4564" spans="5:12">
      <c r="E4564" s="4"/>
      <c r="F4564" s="72"/>
      <c r="G4564" s="72"/>
      <c r="H4564" s="73"/>
      <c r="I4564" s="73"/>
      <c r="J4564" s="73"/>
      <c r="K4564" s="3"/>
      <c r="L4564" s="76"/>
    </row>
  </sheetData>
  <mergeCells count="5">
    <mergeCell ref="A9:B9"/>
    <mergeCell ref="R8:T8"/>
    <mergeCell ref="I9:K9"/>
    <mergeCell ref="Y1:AA4"/>
    <mergeCell ref="H1:J4"/>
  </mergeCells>
  <pageMargins left="0.7" right="0.7" top="0.75" bottom="0.75" header="0.3" footer="0.3"/>
  <pageSetup paperSize="9"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E3153-872D-D040-BAF4-C6A8B6E72C52}">
  <dimension ref="A1:I57"/>
  <sheetViews>
    <sheetView workbookViewId="0">
      <selection activeCell="T14" sqref="T14"/>
    </sheetView>
  </sheetViews>
  <sheetFormatPr baseColWidth="10" defaultRowHeight="16"/>
  <cols>
    <col min="6" max="6" width="12.1640625" bestFit="1" customWidth="1"/>
    <col min="7" max="7" width="16.83203125" bestFit="1" customWidth="1"/>
  </cols>
  <sheetData>
    <row r="1" spans="1:9">
      <c r="A1" t="s">
        <v>51</v>
      </c>
    </row>
    <row r="3" spans="1:9" ht="19">
      <c r="A3" s="258" t="s">
        <v>56</v>
      </c>
      <c r="B3" s="258"/>
      <c r="C3" s="258"/>
      <c r="D3" s="73">
        <f>10^5</f>
        <v>100000</v>
      </c>
      <c r="E3" s="80" t="s">
        <v>57</v>
      </c>
    </row>
    <row r="4" spans="1:9" ht="19" customHeight="1">
      <c r="A4" s="298" t="s">
        <v>63</v>
      </c>
      <c r="B4" s="298"/>
      <c r="C4" s="298"/>
      <c r="D4" s="73">
        <f>10^-1</f>
        <v>0.1</v>
      </c>
      <c r="E4" s="80" t="s">
        <v>58</v>
      </c>
      <c r="F4" t="s">
        <v>66</v>
      </c>
    </row>
    <row r="5" spans="1:9">
      <c r="A5" s="298"/>
      <c r="B5" s="298"/>
      <c r="C5" s="298"/>
      <c r="D5" s="82">
        <f>SQRT(D4)*10000</f>
        <v>3162.2776601683795</v>
      </c>
      <c r="E5" s="32" t="s">
        <v>59</v>
      </c>
      <c r="F5" t="s">
        <v>64</v>
      </c>
    </row>
    <row r="6" spans="1:9" ht="19" customHeight="1">
      <c r="A6" s="298" t="s">
        <v>65</v>
      </c>
      <c r="B6" s="298"/>
      <c r="C6" s="298"/>
      <c r="D6" s="73">
        <f>D4/1000</f>
        <v>1E-4</v>
      </c>
      <c r="E6" s="80" t="s">
        <v>58</v>
      </c>
      <c r="F6" t="s">
        <v>67</v>
      </c>
    </row>
    <row r="7" spans="1:9">
      <c r="A7" s="298"/>
      <c r="B7" s="298"/>
      <c r="C7" s="298"/>
      <c r="D7" s="82">
        <f>SQRT(D6)*10000</f>
        <v>100</v>
      </c>
      <c r="E7" s="32" t="s">
        <v>59</v>
      </c>
      <c r="F7" t="s">
        <v>64</v>
      </c>
    </row>
    <row r="8" spans="1:9">
      <c r="A8" s="81"/>
      <c r="B8" s="81"/>
      <c r="C8" s="81"/>
      <c r="D8" s="72"/>
      <c r="E8" s="32"/>
    </row>
    <row r="10" spans="1:9">
      <c r="D10" s="258" t="s">
        <v>61</v>
      </c>
      <c r="E10" s="258"/>
      <c r="F10" s="258"/>
      <c r="G10" s="258" t="s">
        <v>62</v>
      </c>
      <c r="H10" s="258"/>
      <c r="I10" s="258"/>
    </row>
    <row r="11" spans="1:9" ht="16" customHeight="1">
      <c r="B11" s="258" t="s">
        <v>53</v>
      </c>
      <c r="C11" s="258"/>
      <c r="D11" s="298" t="s">
        <v>55</v>
      </c>
      <c r="E11" s="298"/>
      <c r="F11" s="298" t="s">
        <v>60</v>
      </c>
      <c r="G11" s="298" t="s">
        <v>55</v>
      </c>
      <c r="H11" s="298"/>
      <c r="I11" s="298" t="s">
        <v>60</v>
      </c>
    </row>
    <row r="12" spans="1:9">
      <c r="B12" s="80" t="s">
        <v>54</v>
      </c>
      <c r="C12" s="80" t="s">
        <v>52</v>
      </c>
      <c r="D12" s="80" t="s">
        <v>54</v>
      </c>
      <c r="E12" s="80" t="s">
        <v>52</v>
      </c>
      <c r="F12" s="298"/>
      <c r="G12" s="80" t="s">
        <v>54</v>
      </c>
      <c r="H12" s="80" t="s">
        <v>52</v>
      </c>
      <c r="I12" s="298"/>
    </row>
    <row r="13" spans="1:9">
      <c r="B13" s="68">
        <v>0.1</v>
      </c>
      <c r="C13" s="3">
        <f>4/3*PI()*B13^3</f>
        <v>4.1887902047863914E-3</v>
      </c>
      <c r="D13" s="82">
        <f>B13+$D$5</f>
        <v>3162.3776601683794</v>
      </c>
      <c r="E13" s="3">
        <f>4/3*PI()*D13^3-C13</f>
        <v>132473743645.27924</v>
      </c>
      <c r="F13" s="3">
        <f>E13/C13</f>
        <v>31625776696552.121</v>
      </c>
      <c r="G13" s="82">
        <f>B13+$D$7</f>
        <v>100.1</v>
      </c>
      <c r="H13" s="3">
        <f>4/3*PI()*G13^3-C13</f>
        <v>4201369.1417713631</v>
      </c>
      <c r="I13" s="3">
        <f>H13/C13</f>
        <v>1003002999.9999995</v>
      </c>
    </row>
    <row r="14" spans="1:9">
      <c r="B14" s="68">
        <v>0.5</v>
      </c>
      <c r="C14" s="3">
        <f t="shared" ref="C14:C55" si="0">4/3*PI()*B14^3</f>
        <v>0.52359877559829882</v>
      </c>
      <c r="D14" s="82">
        <f>B14+$D$5</f>
        <v>3162.7776601683795</v>
      </c>
      <c r="E14" s="3">
        <f t="shared" ref="E14:E31" si="1">4/3*PI()*D14^3-C14</f>
        <v>132524018664.94139</v>
      </c>
      <c r="F14" s="3">
        <f t="shared" ref="F14:F32" si="2">E14/C14</f>
        <v>253102231787.13629</v>
      </c>
      <c r="G14" s="82">
        <f t="shared" ref="G14:G55" si="3">B14+$D$7</f>
        <v>100.5</v>
      </c>
      <c r="H14" s="3">
        <f t="shared" ref="H14:H55" si="4">4/3*PI()*G14^3-C14</f>
        <v>4251936.2171235457</v>
      </c>
      <c r="I14" s="3">
        <f t="shared" ref="I14:I55" si="5">H14/C14</f>
        <v>8120600.0000000009</v>
      </c>
    </row>
    <row r="15" spans="1:9">
      <c r="B15" s="68">
        <v>1</v>
      </c>
      <c r="C15" s="3">
        <f t="shared" si="0"/>
        <v>4.1887902047863905</v>
      </c>
      <c r="D15" s="82">
        <f t="shared" ref="D15:D32" si="6">B15+$D$5</f>
        <v>3163.2776601683795</v>
      </c>
      <c r="E15" s="3">
        <f t="shared" si="1"/>
        <v>132586880321.778</v>
      </c>
      <c r="F15" s="3">
        <f t="shared" si="2"/>
        <v>31652786088.516777</v>
      </c>
      <c r="G15" s="82">
        <f t="shared" si="3"/>
        <v>101</v>
      </c>
      <c r="H15" s="3">
        <f t="shared" si="4"/>
        <v>4315710.5479914183</v>
      </c>
      <c r="I15" s="3">
        <f t="shared" si="5"/>
        <v>1030300</v>
      </c>
    </row>
    <row r="16" spans="1:9">
      <c r="B16" s="68">
        <v>5</v>
      </c>
      <c r="C16" s="3">
        <f t="shared" si="0"/>
        <v>523.59877559829886</v>
      </c>
      <c r="D16" s="82">
        <f t="shared" si="6"/>
        <v>3167.2776601683795</v>
      </c>
      <c r="E16" s="3">
        <f t="shared" si="1"/>
        <v>133090488866.82591</v>
      </c>
      <c r="F16" s="3">
        <f t="shared" si="2"/>
        <v>254184110.1800665</v>
      </c>
      <c r="G16" s="82">
        <f t="shared" si="3"/>
        <v>105</v>
      </c>
      <c r="H16" s="3">
        <f t="shared" si="4"/>
        <v>4848524.6620402467</v>
      </c>
      <c r="I16" s="3">
        <f t="shared" si="5"/>
        <v>9259.9999999999982</v>
      </c>
    </row>
    <row r="17" spans="2:9">
      <c r="B17" s="68">
        <v>10</v>
      </c>
      <c r="C17" s="3">
        <f t="shared" si="0"/>
        <v>4188.7902047863909</v>
      </c>
      <c r="D17" s="82">
        <f t="shared" si="6"/>
        <v>3172.2776601683795</v>
      </c>
      <c r="E17" s="3">
        <f t="shared" si="1"/>
        <v>133721787774.02359</v>
      </c>
      <c r="F17" s="3">
        <f t="shared" si="2"/>
        <v>31923725.284981847</v>
      </c>
      <c r="G17" s="82">
        <f t="shared" si="3"/>
        <v>110</v>
      </c>
      <c r="H17" s="3">
        <f t="shared" si="4"/>
        <v>5571090.972365899</v>
      </c>
      <c r="I17" s="3">
        <f t="shared" si="5"/>
        <v>1329.9999999999998</v>
      </c>
    </row>
    <row r="18" spans="2:9">
      <c r="B18" s="68">
        <v>20</v>
      </c>
      <c r="C18" s="3">
        <f t="shared" si="0"/>
        <v>33510.321638291127</v>
      </c>
      <c r="D18" s="82">
        <f t="shared" si="6"/>
        <v>3182.2776601683795</v>
      </c>
      <c r="E18" s="3">
        <f t="shared" si="1"/>
        <v>134990346341.37848</v>
      </c>
      <c r="F18" s="3">
        <f t="shared" si="2"/>
        <v>4028321.4168595001</v>
      </c>
      <c r="G18" s="82">
        <f t="shared" si="3"/>
        <v>120</v>
      </c>
      <c r="H18" s="3">
        <f t="shared" si="4"/>
        <v>7204719.152232592</v>
      </c>
      <c r="I18" s="3">
        <f t="shared" si="5"/>
        <v>215</v>
      </c>
    </row>
    <row r="19" spans="2:9">
      <c r="B19" s="68">
        <v>30</v>
      </c>
      <c r="C19" s="3">
        <f t="shared" si="0"/>
        <v>113097.33552923254</v>
      </c>
      <c r="D19" s="82">
        <f t="shared" si="6"/>
        <v>3192.2776601683795</v>
      </c>
      <c r="E19" s="3">
        <f t="shared" si="1"/>
        <v>136266852579.34598</v>
      </c>
      <c r="F19" s="3">
        <f t="shared" si="2"/>
        <v>1204863.5093098613</v>
      </c>
      <c r="G19" s="82">
        <f t="shared" si="3"/>
        <v>130</v>
      </c>
      <c r="H19" s="3">
        <f t="shared" si="4"/>
        <v>9089674.7443864681</v>
      </c>
      <c r="I19" s="3">
        <f t="shared" si="5"/>
        <v>80.370370370370381</v>
      </c>
    </row>
    <row r="20" spans="2:9">
      <c r="B20" s="68">
        <v>40</v>
      </c>
      <c r="C20" s="3">
        <f t="shared" si="0"/>
        <v>268082.57310632901</v>
      </c>
      <c r="D20" s="82">
        <f t="shared" si="6"/>
        <v>3202.2776601683795</v>
      </c>
      <c r="E20" s="3">
        <f t="shared" si="1"/>
        <v>137551306487.92609</v>
      </c>
      <c r="F20" s="3">
        <f t="shared" si="2"/>
        <v>513093.05522582179</v>
      </c>
      <c r="G20" s="82">
        <f t="shared" si="3"/>
        <v>140</v>
      </c>
      <c r="H20" s="3">
        <f t="shared" si="4"/>
        <v>11225957.748827526</v>
      </c>
      <c r="I20" s="3">
        <f t="shared" si="5"/>
        <v>41.874999999999993</v>
      </c>
    </row>
    <row r="21" spans="2:9">
      <c r="B21" s="68">
        <v>50</v>
      </c>
      <c r="C21" s="3">
        <f t="shared" si="0"/>
        <v>523598.77559829882</v>
      </c>
      <c r="D21" s="82">
        <f t="shared" si="6"/>
        <v>3212.2776601683795</v>
      </c>
      <c r="E21" s="3">
        <f t="shared" si="1"/>
        <v>138843708067.1189</v>
      </c>
      <c r="F21" s="3">
        <f t="shared" si="2"/>
        <v>265171.94947308046</v>
      </c>
      <c r="G21" s="82">
        <f t="shared" si="3"/>
        <v>150</v>
      </c>
      <c r="H21" s="3">
        <f t="shared" si="4"/>
        <v>13613568.16555577</v>
      </c>
      <c r="I21" s="3">
        <f t="shared" si="5"/>
        <v>26</v>
      </c>
    </row>
    <row r="22" spans="2:9">
      <c r="B22" s="68">
        <v>60</v>
      </c>
      <c r="C22" s="3">
        <f t="shared" si="0"/>
        <v>904778.68423386035</v>
      </c>
      <c r="D22" s="82">
        <f t="shared" si="6"/>
        <v>3222.2776601683795</v>
      </c>
      <c r="E22" s="3">
        <f t="shared" si="1"/>
        <v>140144057316.92432</v>
      </c>
      <c r="F22" s="3">
        <f t="shared" si="2"/>
        <v>154893.19074265563</v>
      </c>
      <c r="G22" s="82">
        <f t="shared" si="3"/>
        <v>160</v>
      </c>
      <c r="H22" s="3">
        <f t="shared" si="4"/>
        <v>16252505.994571196</v>
      </c>
      <c r="I22" s="3">
        <f t="shared" si="5"/>
        <v>17.962962962962965</v>
      </c>
    </row>
    <row r="23" spans="2:9">
      <c r="B23" s="68">
        <v>70</v>
      </c>
      <c r="C23" s="3">
        <f t="shared" si="0"/>
        <v>1436755.040241732</v>
      </c>
      <c r="D23" s="82">
        <f t="shared" si="6"/>
        <v>3232.2776601683795</v>
      </c>
      <c r="E23" s="3">
        <f t="shared" si="1"/>
        <v>141452354237.34238</v>
      </c>
      <c r="F23" s="3">
        <f t="shared" si="2"/>
        <v>98452.659134951231</v>
      </c>
      <c r="G23" s="82">
        <f t="shared" si="3"/>
        <v>170</v>
      </c>
      <c r="H23" s="3">
        <f t="shared" si="4"/>
        <v>19142771.235873803</v>
      </c>
      <c r="I23" s="3">
        <f t="shared" si="5"/>
        <v>13.323615160349853</v>
      </c>
    </row>
    <row r="24" spans="2:9">
      <c r="B24" s="68">
        <v>80</v>
      </c>
      <c r="C24" s="3">
        <f t="shared" si="0"/>
        <v>2144660.5848506321</v>
      </c>
      <c r="D24" s="82">
        <f t="shared" si="6"/>
        <v>3242.2776601683795</v>
      </c>
      <c r="E24" s="3">
        <f t="shared" si="1"/>
        <v>142768598828.37308</v>
      </c>
      <c r="F24" s="3">
        <f t="shared" si="2"/>
        <v>66569.320962419981</v>
      </c>
      <c r="G24" s="82">
        <f t="shared" si="3"/>
        <v>180</v>
      </c>
      <c r="H24" s="3">
        <f t="shared" si="4"/>
        <v>22284363.889463596</v>
      </c>
      <c r="I24" s="3">
        <f t="shared" si="5"/>
        <v>10.390624999999998</v>
      </c>
    </row>
    <row r="25" spans="2:9">
      <c r="B25" s="68">
        <v>90</v>
      </c>
      <c r="C25" s="3">
        <f t="shared" si="0"/>
        <v>3053628.0592892785</v>
      </c>
      <c r="D25" s="82">
        <f t="shared" si="6"/>
        <v>3252.2776601683795</v>
      </c>
      <c r="E25" s="3">
        <f t="shared" si="1"/>
        <v>144092791090.01639</v>
      </c>
      <c r="F25" s="3">
        <f t="shared" si="2"/>
        <v>47187.407337209726</v>
      </c>
      <c r="G25" s="82">
        <f t="shared" si="3"/>
        <v>190</v>
      </c>
      <c r="H25" s="3">
        <f t="shared" si="4"/>
        <v>25677283.955340572</v>
      </c>
      <c r="I25" s="3">
        <f t="shared" si="5"/>
        <v>8.4087791495198907</v>
      </c>
    </row>
    <row r="26" spans="2:9">
      <c r="B26" s="68">
        <v>100</v>
      </c>
      <c r="C26" s="3">
        <f t="shared" si="0"/>
        <v>4188790.2047863905</v>
      </c>
      <c r="D26" s="82">
        <f t="shared" si="6"/>
        <v>3262.2776601683795</v>
      </c>
      <c r="E26" s="3">
        <f t="shared" si="1"/>
        <v>145424931022.27237</v>
      </c>
      <c r="F26" s="3">
        <f t="shared" si="2"/>
        <v>34717.644931488852</v>
      </c>
      <c r="G26" s="82">
        <f t="shared" si="3"/>
        <v>200</v>
      </c>
      <c r="H26" s="3">
        <f t="shared" si="4"/>
        <v>29321531.433504734</v>
      </c>
      <c r="I26" s="3">
        <f t="shared" si="5"/>
        <v>7</v>
      </c>
    </row>
    <row r="27" spans="2:9">
      <c r="B27" s="68">
        <v>125</v>
      </c>
      <c r="C27" s="3">
        <f t="shared" si="0"/>
        <v>8181230.8687234186</v>
      </c>
      <c r="D27" s="82">
        <f t="shared" si="6"/>
        <v>3287.2776601683795</v>
      </c>
      <c r="E27" s="3">
        <f t="shared" si="1"/>
        <v>148790051911.84262</v>
      </c>
      <c r="F27" s="3">
        <f t="shared" si="2"/>
        <v>18186.756283906154</v>
      </c>
      <c r="G27" s="82">
        <f t="shared" si="3"/>
        <v>225</v>
      </c>
      <c r="H27" s="3">
        <f t="shared" si="4"/>
        <v>39531707.557671562</v>
      </c>
      <c r="I27" s="3">
        <f t="shared" si="5"/>
        <v>4.8320000000000007</v>
      </c>
    </row>
    <row r="28" spans="2:9">
      <c r="B28" s="68">
        <v>150</v>
      </c>
      <c r="C28" s="3">
        <f t="shared" si="0"/>
        <v>14137166.941154068</v>
      </c>
      <c r="D28" s="82">
        <f t="shared" si="6"/>
        <v>3312.2776601683795</v>
      </c>
      <c r="E28" s="3">
        <f t="shared" si="1"/>
        <v>152204845742.74176</v>
      </c>
      <c r="F28" s="3">
        <f t="shared" si="2"/>
        <v>10766.29047222079</v>
      </c>
      <c r="G28" s="82">
        <f t="shared" si="3"/>
        <v>250</v>
      </c>
      <c r="H28" s="3">
        <f t="shared" si="4"/>
        <v>51312680.008633278</v>
      </c>
      <c r="I28" s="3">
        <f t="shared" si="5"/>
        <v>3.6296296296296293</v>
      </c>
    </row>
    <row r="29" spans="2:9">
      <c r="B29" s="68">
        <v>175</v>
      </c>
      <c r="C29" s="3">
        <f t="shared" si="0"/>
        <v>22449297.503777061</v>
      </c>
      <c r="D29" s="82">
        <f t="shared" si="6"/>
        <v>3337.2776601683795</v>
      </c>
      <c r="E29" s="3">
        <f t="shared" si="1"/>
        <v>155669312514.96994</v>
      </c>
      <c r="F29" s="3">
        <f t="shared" si="2"/>
        <v>6934.2620849841205</v>
      </c>
      <c r="G29" s="82">
        <f t="shared" si="3"/>
        <v>275</v>
      </c>
      <c r="H29" s="3">
        <f t="shared" si="4"/>
        <v>64664448.786389902</v>
      </c>
      <c r="I29" s="3">
        <f t="shared" si="5"/>
        <v>2.880466472303207</v>
      </c>
    </row>
    <row r="30" spans="2:9">
      <c r="B30" s="68">
        <v>200</v>
      </c>
      <c r="C30" s="3">
        <f t="shared" si="0"/>
        <v>33510321.638291124</v>
      </c>
      <c r="D30" s="82">
        <f t="shared" si="6"/>
        <v>3362.2776601683795</v>
      </c>
      <c r="E30" s="3">
        <f t="shared" si="1"/>
        <v>159183452228.52707</v>
      </c>
      <c r="F30" s="3">
        <f t="shared" si="2"/>
        <v>4750.2812401130004</v>
      </c>
      <c r="G30" s="82">
        <f t="shared" si="3"/>
        <v>300</v>
      </c>
      <c r="H30" s="3">
        <f t="shared" si="4"/>
        <v>79587013.890941426</v>
      </c>
      <c r="I30" s="3">
        <f t="shared" si="5"/>
        <v>2.375</v>
      </c>
    </row>
    <row r="31" spans="2:9">
      <c r="B31" s="68">
        <v>500</v>
      </c>
      <c r="C31" s="3">
        <f t="shared" si="0"/>
        <v>523598775.59829879</v>
      </c>
      <c r="D31" s="82">
        <f t="shared" si="6"/>
        <v>3662.2776601683795</v>
      </c>
      <c r="E31" s="3">
        <f t="shared" si="1"/>
        <v>205227618214.87335</v>
      </c>
      <c r="F31" s="3">
        <f t="shared" si="2"/>
        <v>391.95587877448077</v>
      </c>
      <c r="G31" s="82">
        <f t="shared" si="3"/>
        <v>600</v>
      </c>
      <c r="H31" s="3">
        <f t="shared" si="4"/>
        <v>381179908.63556159</v>
      </c>
      <c r="I31" s="3">
        <f t="shared" si="5"/>
        <v>0.72800000000000009</v>
      </c>
    </row>
    <row r="32" spans="2:9">
      <c r="B32" s="68">
        <v>1000</v>
      </c>
      <c r="C32" s="3">
        <f t="shared" si="0"/>
        <v>4188790204.7863903</v>
      </c>
      <c r="D32" s="82">
        <f t="shared" si="6"/>
        <v>4162.27766016838</v>
      </c>
      <c r="E32" s="3">
        <f>4/3*PI()*D32^3-C32</f>
        <v>297863236084.05762</v>
      </c>
      <c r="F32" s="3">
        <f t="shared" si="2"/>
        <v>71.10960958218898</v>
      </c>
      <c r="G32" s="82">
        <f t="shared" si="3"/>
        <v>1100</v>
      </c>
      <c r="H32" s="3">
        <f t="shared" si="4"/>
        <v>1386489557.7842951</v>
      </c>
      <c r="I32" s="3">
        <f t="shared" si="5"/>
        <v>0.33099999999999996</v>
      </c>
    </row>
    <row r="33" spans="2:9">
      <c r="B33" s="68">
        <v>1500</v>
      </c>
      <c r="C33" s="3">
        <f t="shared" si="0"/>
        <v>14137166941.154068</v>
      </c>
      <c r="D33" s="82">
        <f t="shared" ref="D33:D44" si="7">B33+$D$5</f>
        <v>4662.27766016838</v>
      </c>
      <c r="E33" s="3">
        <f t="shared" ref="E33:E43" si="8">4/3*PI()*D33^3-C33</f>
        <v>410368030484.83398</v>
      </c>
      <c r="F33" s="3">
        <f t="shared" ref="F33:F44" si="9">E33/C33</f>
        <v>29.027600239354193</v>
      </c>
      <c r="G33" s="82">
        <f t="shared" si="3"/>
        <v>1600</v>
      </c>
      <c r="H33" s="3">
        <f t="shared" si="4"/>
        <v>3020117737.6509876</v>
      </c>
      <c r="I33" s="3">
        <f t="shared" si="5"/>
        <v>0.21362962962962964</v>
      </c>
    </row>
    <row r="34" spans="2:9">
      <c r="B34" s="68">
        <v>2000</v>
      </c>
      <c r="C34" s="3">
        <f t="shared" si="0"/>
        <v>33510321638.291122</v>
      </c>
      <c r="D34" s="82">
        <f t="shared" si="7"/>
        <v>5162.27766016838</v>
      </c>
      <c r="E34" s="3">
        <f t="shared" si="8"/>
        <v>542742001417.20251</v>
      </c>
      <c r="F34" s="3">
        <f t="shared" si="9"/>
        <v>16.196263565463049</v>
      </c>
      <c r="G34" s="82">
        <f t="shared" si="3"/>
        <v>2100</v>
      </c>
      <c r="H34" s="3">
        <f t="shared" si="4"/>
        <v>5282064448.2356415</v>
      </c>
      <c r="I34" s="3">
        <f t="shared" si="5"/>
        <v>0.1576250000000001</v>
      </c>
    </row>
    <row r="35" spans="2:9">
      <c r="B35" s="68">
        <v>2500</v>
      </c>
      <c r="C35" s="3">
        <f t="shared" si="0"/>
        <v>65449846949.787354</v>
      </c>
      <c r="D35" s="82">
        <f t="shared" si="7"/>
        <v>5662.27766016838</v>
      </c>
      <c r="E35" s="3">
        <f t="shared" si="8"/>
        <v>694985148881.16345</v>
      </c>
      <c r="F35" s="3">
        <f t="shared" si="9"/>
        <v>10.618590894709822</v>
      </c>
      <c r="G35" s="82">
        <f t="shared" si="3"/>
        <v>2600</v>
      </c>
      <c r="H35" s="3">
        <f t="shared" si="4"/>
        <v>8172329689.5382538</v>
      </c>
      <c r="I35" s="3">
        <f t="shared" si="5"/>
        <v>0.12486400000000009</v>
      </c>
    </row>
    <row r="36" spans="2:9">
      <c r="B36" s="68">
        <v>3000</v>
      </c>
      <c r="C36" s="3">
        <f t="shared" si="0"/>
        <v>113097335529.23254</v>
      </c>
      <c r="D36" s="82">
        <f t="shared" si="7"/>
        <v>6162.27766016838</v>
      </c>
      <c r="E36" s="3">
        <f t="shared" si="8"/>
        <v>867097472876.71643</v>
      </c>
      <c r="F36" s="3">
        <f t="shared" si="9"/>
        <v>7.6668249417122265</v>
      </c>
      <c r="G36" s="82">
        <f t="shared" si="3"/>
        <v>3100</v>
      </c>
      <c r="H36" s="3">
        <f t="shared" si="4"/>
        <v>11690913461.558823</v>
      </c>
      <c r="I36" s="3">
        <f t="shared" si="5"/>
        <v>0.10337037037037043</v>
      </c>
    </row>
    <row r="37" spans="2:9">
      <c r="B37" s="68">
        <v>3500</v>
      </c>
      <c r="C37" s="3">
        <f t="shared" si="0"/>
        <v>179594380030.21649</v>
      </c>
      <c r="D37" s="82">
        <f t="shared" si="7"/>
        <v>6662.27766016838</v>
      </c>
      <c r="E37" s="3">
        <f t="shared" si="8"/>
        <v>1059078973403.8616</v>
      </c>
      <c r="F37" s="3">
        <f t="shared" si="9"/>
        <v>5.8970607723118791</v>
      </c>
      <c r="G37" s="82">
        <f t="shared" si="3"/>
        <v>3600</v>
      </c>
      <c r="H37" s="3">
        <f t="shared" si="4"/>
        <v>15837815764.297333</v>
      </c>
      <c r="I37" s="3">
        <f t="shared" si="5"/>
        <v>8.8186588921282741E-2</v>
      </c>
    </row>
    <row r="38" spans="2:9">
      <c r="B38" s="68">
        <v>4000</v>
      </c>
      <c r="C38" s="3">
        <f t="shared" si="0"/>
        <v>268082573106.32898</v>
      </c>
      <c r="D38" s="82">
        <f t="shared" si="7"/>
        <v>7162.27766016838</v>
      </c>
      <c r="E38" s="3">
        <f t="shared" si="8"/>
        <v>1270929650462.5991</v>
      </c>
      <c r="F38" s="3">
        <f t="shared" si="9"/>
        <v>4.7408141295275961</v>
      </c>
      <c r="G38" s="82">
        <f t="shared" si="3"/>
        <v>4100</v>
      </c>
      <c r="H38" s="3">
        <f t="shared" si="4"/>
        <v>20613036597.753845</v>
      </c>
      <c r="I38" s="3">
        <f t="shared" si="5"/>
        <v>7.6890625000000073E-2</v>
      </c>
    </row>
    <row r="39" spans="2:9">
      <c r="B39" s="68">
        <v>4500</v>
      </c>
      <c r="C39" s="3">
        <f t="shared" si="0"/>
        <v>381703507411.15985</v>
      </c>
      <c r="D39" s="82">
        <f t="shared" si="7"/>
        <v>7662.27766016838</v>
      </c>
      <c r="E39" s="3">
        <f t="shared" si="8"/>
        <v>1502649504052.9287</v>
      </c>
      <c r="F39" s="3">
        <f t="shared" si="9"/>
        <v>3.9366929432857387</v>
      </c>
      <c r="G39" s="82">
        <f t="shared" si="3"/>
        <v>4600</v>
      </c>
      <c r="H39" s="3">
        <f t="shared" si="4"/>
        <v>26016575961.928284</v>
      </c>
      <c r="I39" s="3">
        <f t="shared" si="5"/>
        <v>6.8159122085048041E-2</v>
      </c>
    </row>
    <row r="40" spans="2:9">
      <c r="B40" s="68">
        <v>5000</v>
      </c>
      <c r="C40" s="3">
        <f t="shared" si="0"/>
        <v>523598775598.29883</v>
      </c>
      <c r="D40" s="82">
        <f t="shared" si="7"/>
        <v>8162.27766016838</v>
      </c>
      <c r="E40" s="3">
        <f t="shared" si="8"/>
        <v>1754238534174.8506</v>
      </c>
      <c r="F40" s="3">
        <f t="shared" si="9"/>
        <v>3.3503488089144993</v>
      </c>
      <c r="G40" s="82">
        <f t="shared" si="3"/>
        <v>5100</v>
      </c>
      <c r="H40" s="3">
        <f t="shared" si="4"/>
        <v>32048433856.820679</v>
      </c>
      <c r="I40" s="3">
        <f t="shared" si="5"/>
        <v>6.1208000000000005E-2</v>
      </c>
    </row>
    <row r="41" spans="2:9">
      <c r="B41" s="68">
        <v>5500</v>
      </c>
      <c r="C41" s="3">
        <f t="shared" si="0"/>
        <v>696909970321.33569</v>
      </c>
      <c r="D41" s="82">
        <f t="shared" si="7"/>
        <v>8662.27766016838</v>
      </c>
      <c r="E41" s="3">
        <f t="shared" si="8"/>
        <v>2025696740828.3645</v>
      </c>
      <c r="F41" s="3">
        <f t="shared" si="9"/>
        <v>2.9066835417698837</v>
      </c>
      <c r="G41" s="82">
        <f t="shared" si="3"/>
        <v>5600</v>
      </c>
      <c r="H41" s="3">
        <f t="shared" si="4"/>
        <v>38708610282.43103</v>
      </c>
      <c r="I41" s="3">
        <f t="shared" si="5"/>
        <v>5.5543200601051834E-2</v>
      </c>
    </row>
    <row r="42" spans="2:9">
      <c r="B42" s="68">
        <v>6000</v>
      </c>
      <c r="C42" s="3">
        <f t="shared" si="0"/>
        <v>904778684233.86035</v>
      </c>
      <c r="D42" s="82">
        <f t="shared" si="7"/>
        <v>9162.27766016838</v>
      </c>
      <c r="E42" s="3">
        <f t="shared" si="8"/>
        <v>2317024124013.4712</v>
      </c>
      <c r="F42" s="3">
        <f t="shared" si="9"/>
        <v>2.5608739069438382</v>
      </c>
      <c r="G42" s="82">
        <f t="shared" si="3"/>
        <v>6100</v>
      </c>
      <c r="H42" s="3">
        <f t="shared" si="4"/>
        <v>45997105238.759399</v>
      </c>
      <c r="I42" s="3">
        <f t="shared" si="5"/>
        <v>5.0837962962963015E-2</v>
      </c>
    </row>
    <row r="43" spans="2:9">
      <c r="B43" s="68">
        <v>6500</v>
      </c>
      <c r="C43" s="3">
        <f t="shared" si="0"/>
        <v>1150346509989.4624</v>
      </c>
      <c r="D43" s="82">
        <f t="shared" si="7"/>
        <v>9662.27766016838</v>
      </c>
      <c r="E43" s="3">
        <f t="shared" si="8"/>
        <v>2628220683730.1694</v>
      </c>
      <c r="F43" s="3">
        <f t="shared" si="9"/>
        <v>2.284720874021033</v>
      </c>
      <c r="G43" s="82">
        <f t="shared" si="3"/>
        <v>6600</v>
      </c>
      <c r="H43" s="3">
        <f t="shared" si="4"/>
        <v>53913918725.805664</v>
      </c>
      <c r="I43" s="3">
        <f t="shared" si="5"/>
        <v>4.6867546654528934E-2</v>
      </c>
    </row>
    <row r="44" spans="2:9">
      <c r="B44" s="68">
        <v>7000</v>
      </c>
      <c r="C44" s="3">
        <f t="shared" si="0"/>
        <v>1436755040241.7319</v>
      </c>
      <c r="D44" s="82">
        <f t="shared" si="7"/>
        <v>10162.27766016838</v>
      </c>
      <c r="E44" s="3">
        <f>4/3*PI()*D44^3-C44</f>
        <v>2959286419978.46</v>
      </c>
      <c r="F44" s="3">
        <f t="shared" si="9"/>
        <v>2.0597014362869848</v>
      </c>
      <c r="G44" s="82">
        <f t="shared" si="3"/>
        <v>7100</v>
      </c>
      <c r="H44" s="3">
        <f t="shared" si="4"/>
        <v>62459050743.569824</v>
      </c>
      <c r="I44" s="3">
        <f t="shared" si="5"/>
        <v>4.3472303206997055E-2</v>
      </c>
    </row>
    <row r="45" spans="2:9">
      <c r="B45" s="68">
        <v>7500</v>
      </c>
      <c r="C45" s="3">
        <f t="shared" si="0"/>
        <v>1767145867644.2585</v>
      </c>
      <c r="D45" s="82">
        <f t="shared" ref="D45:D55" si="10">B45+$D$5</f>
        <v>10662.27766016838</v>
      </c>
      <c r="E45" s="3">
        <f t="shared" ref="E45:E48" si="11">4/3*PI()*D45^3-C45</f>
        <v>3310221332758.3428</v>
      </c>
      <c r="F45" s="3">
        <f t="shared" ref="F45:F55" si="12">E45/C45</f>
        <v>1.8732020900861583</v>
      </c>
      <c r="G45" s="82">
        <f t="shared" si="3"/>
        <v>7600</v>
      </c>
      <c r="H45" s="3">
        <f t="shared" si="4"/>
        <v>71632501292.052002</v>
      </c>
      <c r="I45" s="3">
        <f t="shared" si="5"/>
        <v>4.0535703703703664E-2</v>
      </c>
    </row>
    <row r="46" spans="2:9">
      <c r="B46" s="68">
        <v>8000</v>
      </c>
      <c r="C46" s="3">
        <f t="shared" si="0"/>
        <v>2144660584850.6318</v>
      </c>
      <c r="D46" s="82">
        <f t="shared" si="10"/>
        <v>11162.27766016838</v>
      </c>
      <c r="E46" s="3">
        <f t="shared" si="11"/>
        <v>3681025422069.8184</v>
      </c>
      <c r="F46" s="3">
        <f t="shared" si="12"/>
        <v>1.7163673581133068</v>
      </c>
      <c r="G46" s="82">
        <f t="shared" si="3"/>
        <v>8100</v>
      </c>
      <c r="H46" s="3">
        <f t="shared" si="4"/>
        <v>81434270371.252441</v>
      </c>
      <c r="I46" s="3">
        <f t="shared" si="5"/>
        <v>3.7970703125000109E-2</v>
      </c>
    </row>
    <row r="47" spans="2:9">
      <c r="B47" s="68">
        <v>8500</v>
      </c>
      <c r="C47" s="3">
        <f t="shared" si="0"/>
        <v>2572440784514.4419</v>
      </c>
      <c r="D47" s="82">
        <f t="shared" si="10"/>
        <v>11662.27766016838</v>
      </c>
      <c r="E47" s="3">
        <f t="shared" si="11"/>
        <v>4071698687912.8843</v>
      </c>
      <c r="F47" s="3">
        <f t="shared" si="12"/>
        <v>1.5828153217067864</v>
      </c>
      <c r="G47" s="82">
        <f t="shared" si="3"/>
        <v>8600</v>
      </c>
      <c r="H47" s="3">
        <f t="shared" si="4"/>
        <v>91864357981.17041</v>
      </c>
      <c r="I47" s="3">
        <f t="shared" si="5"/>
        <v>3.5710970893547765E-2</v>
      </c>
    </row>
    <row r="48" spans="2:9">
      <c r="B48" s="68">
        <v>9000</v>
      </c>
      <c r="C48" s="3">
        <f t="shared" si="0"/>
        <v>3053628059289.2788</v>
      </c>
      <c r="D48" s="82">
        <f t="shared" si="10"/>
        <v>12162.27766016838</v>
      </c>
      <c r="E48" s="3">
        <f t="shared" si="11"/>
        <v>4482241130287.543</v>
      </c>
      <c r="F48" s="3">
        <f t="shared" si="12"/>
        <v>1.4678412181379972</v>
      </c>
      <c r="G48" s="82">
        <f t="shared" si="3"/>
        <v>9100</v>
      </c>
      <c r="H48" s="3">
        <f t="shared" si="4"/>
        <v>102922764121.80615</v>
      </c>
      <c r="I48" s="3">
        <f t="shared" si="5"/>
        <v>3.37050754458161E-2</v>
      </c>
    </row>
    <row r="49" spans="2:9">
      <c r="B49" s="68">
        <v>9500</v>
      </c>
      <c r="C49" s="3">
        <f t="shared" si="0"/>
        <v>3591364001828.7314</v>
      </c>
      <c r="D49" s="82">
        <f t="shared" si="10"/>
        <v>12662.27766016838</v>
      </c>
      <c r="E49" s="3">
        <f>4/3*PI()*D49^3-C49</f>
        <v>4912652749193.7959</v>
      </c>
      <c r="F49" s="3">
        <f t="shared" si="12"/>
        <v>1.3679072204021261</v>
      </c>
      <c r="G49" s="82">
        <f t="shared" si="3"/>
        <v>9600</v>
      </c>
      <c r="H49" s="3">
        <f t="shared" si="4"/>
        <v>114609488793.16064</v>
      </c>
      <c r="I49" s="3">
        <f t="shared" si="5"/>
        <v>3.1912523691500279E-2</v>
      </c>
    </row>
    <row r="50" spans="2:9">
      <c r="B50" s="68">
        <v>10000</v>
      </c>
      <c r="C50" s="3">
        <f t="shared" si="0"/>
        <v>4188790204786.3906</v>
      </c>
      <c r="D50" s="82">
        <f t="shared" si="10"/>
        <v>13162.27766016838</v>
      </c>
      <c r="E50" s="3">
        <f t="shared" ref="E50:E53" si="13">4/3*PI()*D50^3-C50</f>
        <v>5362933544631.6387</v>
      </c>
      <c r="F50" s="3">
        <f t="shared" si="12"/>
        <v>1.2803060746521977</v>
      </c>
      <c r="G50" s="82">
        <f t="shared" si="3"/>
        <v>10100</v>
      </c>
      <c r="H50" s="3">
        <f t="shared" si="4"/>
        <v>126924531995.23242</v>
      </c>
      <c r="I50" s="3">
        <f t="shared" si="5"/>
        <v>3.0301000000000002E-2</v>
      </c>
    </row>
    <row r="51" spans="2:9">
      <c r="B51" s="68">
        <v>10500</v>
      </c>
      <c r="C51" s="3">
        <f t="shared" si="0"/>
        <v>4849048260815.8457</v>
      </c>
      <c r="D51" s="82">
        <f t="shared" si="10"/>
        <v>13662.27766016838</v>
      </c>
      <c r="E51" s="3">
        <f t="shared" si="13"/>
        <v>5833083516601.0742</v>
      </c>
      <c r="F51" s="3">
        <f t="shared" si="12"/>
        <v>1.202933689841162</v>
      </c>
      <c r="G51" s="82">
        <f t="shared" si="3"/>
        <v>10600</v>
      </c>
      <c r="H51" s="3">
        <f t="shared" si="4"/>
        <v>139867893728.02246</v>
      </c>
      <c r="I51" s="3">
        <f t="shared" si="5"/>
        <v>2.8844401252564534E-2</v>
      </c>
    </row>
    <row r="52" spans="2:9">
      <c r="B52" s="68">
        <v>11000</v>
      </c>
      <c r="C52" s="3">
        <f t="shared" si="0"/>
        <v>5575279762570.6855</v>
      </c>
      <c r="D52" s="82">
        <f t="shared" si="10"/>
        <v>14162.27766016838</v>
      </c>
      <c r="E52" s="3">
        <f t="shared" si="13"/>
        <v>6323102665102.1035</v>
      </c>
      <c r="F52" s="3">
        <f t="shared" si="12"/>
        <v>1.1341319062680735</v>
      </c>
      <c r="G52" s="82">
        <f t="shared" si="3"/>
        <v>11100</v>
      </c>
      <c r="H52" s="3">
        <f t="shared" si="4"/>
        <v>153439573991.53027</v>
      </c>
      <c r="I52" s="3">
        <f t="shared" si="5"/>
        <v>2.7521412471825695E-2</v>
      </c>
    </row>
    <row r="53" spans="2:9">
      <c r="B53" s="68">
        <v>11500</v>
      </c>
      <c r="C53" s="3">
        <f t="shared" si="0"/>
        <v>6370626302704.502</v>
      </c>
      <c r="D53" s="82">
        <f t="shared" si="10"/>
        <v>14662.27766016838</v>
      </c>
      <c r="E53" s="3">
        <f t="shared" si="13"/>
        <v>6832990990134.7227</v>
      </c>
      <c r="F53" s="3">
        <f t="shared" si="12"/>
        <v>1.072577587424008</v>
      </c>
      <c r="G53" s="82">
        <f t="shared" si="3"/>
        <v>11600</v>
      </c>
      <c r="H53" s="3">
        <f t="shared" si="4"/>
        <v>167639572785.75586</v>
      </c>
      <c r="I53" s="3">
        <f t="shared" si="5"/>
        <v>2.6314457138160555E-2</v>
      </c>
    </row>
    <row r="54" spans="2:9">
      <c r="B54" s="68">
        <v>12000</v>
      </c>
      <c r="C54" s="3">
        <f t="shared" si="0"/>
        <v>7238229473870.8828</v>
      </c>
      <c r="D54" s="82">
        <f t="shared" si="10"/>
        <v>15162.27766016838</v>
      </c>
      <c r="E54" s="3">
        <f>4/3*PI()*D54^3-C54</f>
        <v>7362748491698.9355</v>
      </c>
      <c r="F54" s="3">
        <f t="shared" si="12"/>
        <v>1.0172029663162174</v>
      </c>
      <c r="G54" s="82">
        <f t="shared" si="3"/>
        <v>12100</v>
      </c>
      <c r="H54" s="3">
        <f t="shared" si="4"/>
        <v>182467890110.7002</v>
      </c>
      <c r="I54" s="3">
        <f t="shared" si="5"/>
        <v>2.5208912037037071E-2</v>
      </c>
    </row>
    <row r="55" spans="2:9">
      <c r="B55" s="68">
        <v>12500</v>
      </c>
      <c r="C55" s="3">
        <f t="shared" si="0"/>
        <v>8181230868723.4189</v>
      </c>
      <c r="D55" s="82">
        <f t="shared" si="10"/>
        <v>15662.27766016838</v>
      </c>
      <c r="E55" s="3">
        <f t="shared" ref="E55" si="14">4/3*PI()*D55^3-C55</f>
        <v>7912375169794.7412</v>
      </c>
      <c r="F55" s="3">
        <f t="shared" si="12"/>
        <v>0.96713750006047328</v>
      </c>
      <c r="G55" s="82">
        <f t="shared" si="3"/>
        <v>12600</v>
      </c>
      <c r="H55" s="3">
        <f t="shared" si="4"/>
        <v>197924525966.36133</v>
      </c>
      <c r="I55" s="3">
        <f t="shared" si="5"/>
        <v>2.4192511999999951E-2</v>
      </c>
    </row>
    <row r="56" spans="2:9">
      <c r="B56" s="68"/>
      <c r="C56" s="3"/>
      <c r="D56" s="82"/>
      <c r="E56" s="3"/>
      <c r="F56" s="3"/>
    </row>
    <row r="57" spans="2:9">
      <c r="B57" s="68"/>
      <c r="C57" s="3"/>
      <c r="D57" s="82"/>
      <c r="E57" s="3"/>
      <c r="F57" s="3"/>
    </row>
  </sheetData>
  <mergeCells count="10">
    <mergeCell ref="A6:C7"/>
    <mergeCell ref="B11:C11"/>
    <mergeCell ref="D11:E11"/>
    <mergeCell ref="A4:C5"/>
    <mergeCell ref="A3:C3"/>
    <mergeCell ref="F11:F12"/>
    <mergeCell ref="D10:F10"/>
    <mergeCell ref="G10:I10"/>
    <mergeCell ref="G11:H11"/>
    <mergeCell ref="I11:I12"/>
  </mergeCells>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serie4</vt:lpstr>
      <vt:lpstr>serie5, NaCl</vt:lpstr>
      <vt:lpstr>delta vs pore size</vt:lpstr>
      <vt:lpstr>diffusion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Cervini, Luca</dc:creator>
  <cp:lastModifiedBy>Cervini, Luca</cp:lastModifiedBy>
  <cp:lastPrinted>2018-06-11T18:20:26Z</cp:lastPrinted>
  <dcterms:created xsi:type="dcterms:W3CDTF">2018-03-21T11:30:54Z</dcterms:created>
  <dcterms:modified xsi:type="dcterms:W3CDTF">2019-01-15T14:30:23Z</dcterms:modified>
</cp:coreProperties>
</file>