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theme/theme1.xml" ContentType="application/vnd.openxmlformats-officedocument.theme+xml"/>
  <Override PartName="/xl/charts/colors1.xml" ContentType="application/vnd.ms-office.chartcolorstyle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/Documents/john_stuff/Lancaster/WrittenPapers/CallumPolymer/DataFiles/Callum/Half-life/Repository/"/>
    </mc:Choice>
  </mc:AlternateContent>
  <xr:revisionPtr revIDLastSave="0" documentId="13_ncr:1_{41136647-D97C-1742-96F1-16CBCBB16D46}" xr6:coauthVersionLast="47" xr6:coauthVersionMax="47" xr10:uidLastSave="{00000000-0000-0000-0000-000000000000}"/>
  <bookViews>
    <workbookView xWindow="38740" yWindow="500" windowWidth="37840" windowHeight="18920" xr2:uid="{C2C33965-462B-3644-BFD0-185AD7D75948}"/>
  </bookViews>
  <sheets>
    <sheet name="Solid-state reconversion kineti" sheetId="1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2" l="1"/>
  <c r="E25" i="12"/>
  <c r="E26" i="12"/>
  <c r="E27" i="12"/>
  <c r="E28" i="12"/>
  <c r="E29" i="12"/>
  <c r="E30" i="12"/>
  <c r="H19" i="12"/>
  <c r="I19" i="12" s="1"/>
  <c r="E20" i="12"/>
  <c r="E21" i="12"/>
  <c r="E22" i="12"/>
  <c r="E23" i="12"/>
  <c r="E19" i="12"/>
  <c r="F19" i="12" s="1"/>
  <c r="H51" i="12"/>
  <c r="I51" i="12" s="1"/>
  <c r="H36" i="12"/>
  <c r="I36" i="12" s="1"/>
  <c r="H78" i="12"/>
  <c r="I78" i="12" s="1"/>
  <c r="H66" i="12"/>
  <c r="I66" i="12" s="1"/>
  <c r="H6" i="12"/>
  <c r="I6" i="12" s="1"/>
  <c r="E81" i="12"/>
  <c r="E52" i="12"/>
  <c r="E53" i="12"/>
  <c r="E54" i="12"/>
  <c r="E55" i="12"/>
  <c r="E56" i="12"/>
  <c r="E57" i="12"/>
  <c r="E58" i="12"/>
  <c r="E59" i="12"/>
  <c r="E60" i="12"/>
  <c r="E51" i="12"/>
  <c r="F51" i="12" s="1"/>
  <c r="E37" i="12"/>
  <c r="E38" i="12"/>
  <c r="E39" i="12"/>
  <c r="F39" i="12" s="1"/>
  <c r="E40" i="12"/>
  <c r="E41" i="12"/>
  <c r="E42" i="12"/>
  <c r="E43" i="12"/>
  <c r="E44" i="12"/>
  <c r="E45" i="12"/>
  <c r="E36" i="12"/>
  <c r="F36" i="12" s="1"/>
  <c r="E79" i="12"/>
  <c r="E80" i="12"/>
  <c r="E82" i="12"/>
  <c r="E83" i="12"/>
  <c r="E84" i="12"/>
  <c r="E78" i="12"/>
  <c r="E67" i="12"/>
  <c r="E68" i="12"/>
  <c r="E69" i="12"/>
  <c r="E70" i="12"/>
  <c r="E71" i="12"/>
  <c r="E72" i="12"/>
  <c r="E66" i="12"/>
  <c r="F66" i="12" s="1"/>
  <c r="E7" i="12"/>
  <c r="F7" i="12" s="1"/>
  <c r="E8" i="12"/>
  <c r="E9" i="12"/>
  <c r="E10" i="12"/>
  <c r="F10" i="12" s="1"/>
  <c r="E11" i="12"/>
  <c r="E12" i="12"/>
  <c r="E13" i="12"/>
  <c r="E6" i="12"/>
  <c r="F6" i="12" s="1"/>
  <c r="F81" i="12" l="1"/>
  <c r="F72" i="12"/>
  <c r="F26" i="12"/>
  <c r="F44" i="12"/>
  <c r="F21" i="12"/>
  <c r="F25" i="12"/>
  <c r="F40" i="12"/>
  <c r="F13" i="12"/>
  <c r="F60" i="12"/>
  <c r="F83" i="12"/>
  <c r="F59" i="12"/>
  <c r="F12" i="12"/>
  <c r="F28" i="12"/>
  <c r="F27" i="12"/>
  <c r="F11" i="12"/>
  <c r="F79" i="12"/>
  <c r="F56" i="12"/>
  <c r="F84" i="12"/>
  <c r="F70" i="12"/>
  <c r="F80" i="12"/>
  <c r="F69" i="12"/>
  <c r="F9" i="12"/>
  <c r="F68" i="12"/>
  <c r="F38" i="12"/>
  <c r="F55" i="12"/>
  <c r="F8" i="12"/>
  <c r="F67" i="12"/>
  <c r="F54" i="12"/>
  <c r="F24" i="12"/>
  <c r="F37" i="12"/>
  <c r="F53" i="12"/>
  <c r="F78" i="12"/>
  <c r="F30" i="12"/>
  <c r="F43" i="12"/>
  <c r="F52" i="12"/>
  <c r="F82" i="12"/>
  <c r="F29" i="12"/>
  <c r="F45" i="12"/>
  <c r="F42" i="12"/>
  <c r="F71" i="12"/>
  <c r="F41" i="12"/>
  <c r="F58" i="12"/>
  <c r="F22" i="12"/>
  <c r="F57" i="12"/>
  <c r="F23" i="12"/>
  <c r="F20" i="12"/>
</calcChain>
</file>

<file path=xl/sharedStrings.xml><?xml version="1.0" encoding="utf-8"?>
<sst xmlns="http://schemas.openxmlformats.org/spreadsheetml/2006/main" count="61" uniqueCount="15">
  <si>
    <t>hours</t>
  </si>
  <si>
    <t>% cis</t>
  </si>
  <si>
    <t>t1/2</t>
  </si>
  <si>
    <t>k</t>
  </si>
  <si>
    <t>decimal</t>
  </si>
  <si>
    <t>ln(I(t)/I0)</t>
  </si>
  <si>
    <t>1a</t>
  </si>
  <si>
    <t>1b</t>
  </si>
  <si>
    <t>3a</t>
  </si>
  <si>
    <t>3b</t>
  </si>
  <si>
    <t>2a</t>
  </si>
  <si>
    <t>2b</t>
  </si>
  <si>
    <t>t1/2 days</t>
  </si>
  <si>
    <t>solid state</t>
  </si>
  <si>
    <t>half-life /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</si>
</sst>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2" fontId="2" fillId="0" borderId="0" xfId="0" applyNumberFormat="1" applyFont="1"/>
    <xf numFmtId="0" fontId="1" fillId="0" borderId="0" xfId="0" applyFont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166" fontId="0" fillId="0" borderId="0" xfId="0" applyNumberFormat="1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341905897620259"/>
                  <c:y val="-2.717705214963145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'Solid-state reconversion kineti'!$C$6:$C$13</c:f>
              <c:numCache>
                <c:formatCode>0.00</c:formatCode>
                <c:ptCount val="8"/>
                <c:pt idx="0">
                  <c:v>0</c:v>
                </c:pt>
                <c:pt idx="1">
                  <c:v>25.5</c:v>
                </c:pt>
                <c:pt idx="2">
                  <c:v>71.599999999999994</c:v>
                </c:pt>
                <c:pt idx="3">
                  <c:v>95.88</c:v>
                </c:pt>
                <c:pt idx="4">
                  <c:v>119.27</c:v>
                </c:pt>
                <c:pt idx="5">
                  <c:v>143.47</c:v>
                </c:pt>
                <c:pt idx="6">
                  <c:v>166.85</c:v>
                </c:pt>
                <c:pt idx="7">
                  <c:v>194.83</c:v>
                </c:pt>
              </c:numCache>
            </c:numRef>
          </c:xVal>
          <c:yVal>
            <c:numRef>
              <c:f>'Solid-state reconversion kineti'!$F$6:$F$13</c:f>
              <c:numCache>
                <c:formatCode>General</c:formatCode>
                <c:ptCount val="8"/>
                <c:pt idx="0">
                  <c:v>0</c:v>
                </c:pt>
                <c:pt idx="1">
                  <c:v>-0.10031913312049985</c:v>
                </c:pt>
                <c:pt idx="2">
                  <c:v>-0.27824959078273337</c:v>
                </c:pt>
                <c:pt idx="3">
                  <c:v>-0.38082134166237264</c:v>
                </c:pt>
                <c:pt idx="4">
                  <c:v>-0.48381762488753238</c:v>
                </c:pt>
                <c:pt idx="5">
                  <c:v>-0.58665398592303886</c:v>
                </c:pt>
                <c:pt idx="6">
                  <c:v>-0.68025474733676738</c:v>
                </c:pt>
                <c:pt idx="7">
                  <c:v>-0.79191626742387589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2A4A-A374-400F9A5CC60E}"/>
            </c:ext>
          </c:extLst>
        </c:ser>
        <c:ser>
          <c:idx val="2"/>
          <c:order val="1"/>
          <c:tx>
            <c:v>2a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'Solid-state reconversion kineti'!$C$36:$C$45</c:f>
              <c:numCache>
                <c:formatCode>General</c:formatCode>
                <c:ptCount val="10"/>
                <c:pt idx="0">
                  <c:v>0</c:v>
                </c:pt>
                <c:pt idx="1">
                  <c:v>22.616666666666667</c:v>
                </c:pt>
                <c:pt idx="2">
                  <c:v>92.7</c:v>
                </c:pt>
                <c:pt idx="3">
                  <c:v>117.91666666666667</c:v>
                </c:pt>
                <c:pt idx="4">
                  <c:v>140.94999999999999</c:v>
                </c:pt>
                <c:pt idx="5">
                  <c:v>186.25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329.21666666666664</c:v>
                </c:pt>
              </c:numCache>
            </c:numRef>
          </c:xVal>
          <c:yVal>
            <c:numRef>
              <c:f>'Solid-state reconversion kineti'!$F$36:$F$45</c:f>
              <c:numCache>
                <c:formatCode>General</c:formatCode>
                <c:ptCount val="10"/>
                <c:pt idx="0">
                  <c:v>0</c:v>
                </c:pt>
                <c:pt idx="1">
                  <c:v>-0.16198130461178437</c:v>
                </c:pt>
                <c:pt idx="2">
                  <c:v>-0.61257525629729814</c:v>
                </c:pt>
                <c:pt idx="3">
                  <c:v>-0.76594790217087183</c:v>
                </c:pt>
                <c:pt idx="4">
                  <c:v>-0.9030434174372961</c:v>
                </c:pt>
                <c:pt idx="5">
                  <c:v>-1.1598546336243403</c:v>
                </c:pt>
                <c:pt idx="6">
                  <c:v>-1.5172310172702668</c:v>
                </c:pt>
                <c:pt idx="7">
                  <c:v>-1.6546014133385396</c:v>
                </c:pt>
                <c:pt idx="8">
                  <c:v>-1.77841207986841</c:v>
                </c:pt>
                <c:pt idx="9">
                  <c:v>-1.8578538305936321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25-2A4A-A374-400F9A5CC60E}"/>
            </c:ext>
          </c:extLst>
        </c:ser>
        <c:ser>
          <c:idx val="3"/>
          <c:order val="2"/>
          <c:tx>
            <c:v>2b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0950131233595799E-2"/>
                  <c:y val="-0.118990324229273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'Solid-state reconversion kineti'!$C$51:$C$60</c:f>
              <c:numCache>
                <c:formatCode>0.0</c:formatCode>
                <c:ptCount val="10"/>
                <c:pt idx="0">
                  <c:v>0</c:v>
                </c:pt>
                <c:pt idx="1">
                  <c:v>22.633333333333333</c:v>
                </c:pt>
                <c:pt idx="2">
                  <c:v>92.7</c:v>
                </c:pt>
                <c:pt idx="3">
                  <c:v>117.93333333333334</c:v>
                </c:pt>
                <c:pt idx="4">
                  <c:v>140.96666666666667</c:v>
                </c:pt>
                <c:pt idx="5">
                  <c:v>186.26666666666668</c:v>
                </c:pt>
                <c:pt idx="6">
                  <c:v>257.31666666666666</c:v>
                </c:pt>
                <c:pt idx="7">
                  <c:v>280.55</c:v>
                </c:pt>
                <c:pt idx="8">
                  <c:v>305.46666666666664</c:v>
                </c:pt>
                <c:pt idx="9">
                  <c:v>329.23333333333335</c:v>
                </c:pt>
              </c:numCache>
            </c:numRef>
          </c:xVal>
          <c:yVal>
            <c:numRef>
              <c:f>'Solid-state reconversion kineti'!$F$51:$F$60</c:f>
              <c:numCache>
                <c:formatCode>General</c:formatCode>
                <c:ptCount val="10"/>
                <c:pt idx="0">
                  <c:v>0</c:v>
                </c:pt>
                <c:pt idx="1">
                  <c:v>-0.13268186112400016</c:v>
                </c:pt>
                <c:pt idx="2">
                  <c:v>-0.51619015822299796</c:v>
                </c:pt>
                <c:pt idx="3">
                  <c:v>-0.65013305339019378</c:v>
                </c:pt>
                <c:pt idx="4">
                  <c:v>-0.76767642113280277</c:v>
                </c:pt>
                <c:pt idx="5">
                  <c:v>-0.99207280449491497</c:v>
                </c:pt>
                <c:pt idx="6">
                  <c:v>-1.3113489941042449</c:v>
                </c:pt>
                <c:pt idx="7">
                  <c:v>-1.409912257864431</c:v>
                </c:pt>
                <c:pt idx="8">
                  <c:v>-1.5153238162976048</c:v>
                </c:pt>
                <c:pt idx="9">
                  <c:v>-1.6036975193954164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25-2A4A-A374-400F9A5CC60E}"/>
            </c:ext>
          </c:extLst>
        </c:ser>
        <c:ser>
          <c:idx val="4"/>
          <c:order val="3"/>
          <c:tx>
            <c:v>3a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 cmpd="sng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023312470556564"/>
                  <c:y val="1.31261315107888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'Solid-state reconversion kineti'!$C$66:$C$72</c:f>
              <c:numCache>
                <c:formatCode>General</c:formatCode>
                <c:ptCount val="7"/>
                <c:pt idx="0">
                  <c:v>0</c:v>
                </c:pt>
                <c:pt idx="1">
                  <c:v>25.733333333333334</c:v>
                </c:pt>
                <c:pt idx="2">
                  <c:v>48.383333333333333</c:v>
                </c:pt>
                <c:pt idx="3">
                  <c:v>71.45</c:v>
                </c:pt>
                <c:pt idx="4">
                  <c:v>142.08333333333334</c:v>
                </c:pt>
                <c:pt idx="5">
                  <c:v>167.45</c:v>
                </c:pt>
                <c:pt idx="6">
                  <c:v>192.65</c:v>
                </c:pt>
              </c:numCache>
            </c:numRef>
          </c:xVal>
          <c:yVal>
            <c:numRef>
              <c:f>'Solid-state reconversion kineti'!$F$66:$F$72</c:f>
              <c:numCache>
                <c:formatCode>General</c:formatCode>
                <c:ptCount val="7"/>
                <c:pt idx="0">
                  <c:v>0</c:v>
                </c:pt>
                <c:pt idx="1">
                  <c:v>-0.20323149182051045</c:v>
                </c:pt>
                <c:pt idx="2">
                  <c:v>-0.38669463791362241</c:v>
                </c:pt>
                <c:pt idx="3">
                  <c:v>-0.57451941992887423</c:v>
                </c:pt>
                <c:pt idx="4">
                  <c:v>-1.0349868210515425</c:v>
                </c:pt>
                <c:pt idx="5">
                  <c:v>-1.1718863917482554</c:v>
                </c:pt>
                <c:pt idx="6">
                  <c:v>-1.2856875737576323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25-2A4A-A374-400F9A5CC60E}"/>
            </c:ext>
          </c:extLst>
        </c:ser>
        <c:ser>
          <c:idx val="5"/>
          <c:order val="4"/>
          <c:tx>
            <c:v>3b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2591964465980216E-2"/>
                  <c:y val="4.21951958975425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'Solid-state reconversion kineti'!$C$78:$C$84</c:f>
              <c:numCache>
                <c:formatCode>General</c:formatCode>
                <c:ptCount val="7"/>
                <c:pt idx="0">
                  <c:v>0</c:v>
                </c:pt>
                <c:pt idx="1">
                  <c:v>22.933333333333334</c:v>
                </c:pt>
                <c:pt idx="2">
                  <c:v>47.383333333333333</c:v>
                </c:pt>
                <c:pt idx="3">
                  <c:v>67.86666666666666</c:v>
                </c:pt>
                <c:pt idx="4">
                  <c:v>96.2</c:v>
                </c:pt>
                <c:pt idx="5">
                  <c:v>164.91666666666666</c:v>
                </c:pt>
                <c:pt idx="6">
                  <c:v>194.06666666666666</c:v>
                </c:pt>
              </c:numCache>
            </c:numRef>
          </c:xVal>
          <c:yVal>
            <c:numRef>
              <c:f>'Solid-state reconversion kineti'!$F$78:$F$84</c:f>
              <c:numCache>
                <c:formatCode>General</c:formatCode>
                <c:ptCount val="7"/>
                <c:pt idx="0">
                  <c:v>0</c:v>
                </c:pt>
                <c:pt idx="1">
                  <c:v>-0.18063382737342065</c:v>
                </c:pt>
                <c:pt idx="2">
                  <c:v>-0.37221828606896096</c:v>
                </c:pt>
                <c:pt idx="3">
                  <c:v>-0.52877772819205382</c:v>
                </c:pt>
                <c:pt idx="4">
                  <c:v>-0.74101002755607992</c:v>
                </c:pt>
                <c:pt idx="5">
                  <c:v>-1.1991791056272638</c:v>
                </c:pt>
                <c:pt idx="6">
                  <c:v>-1.3758858726291048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725-2A4A-A374-400F9A5CC60E}"/>
            </c:ext>
          </c:extLst>
        </c:ser>
        <c:ser>
          <c:idx val="6"/>
          <c:order val="5"/>
          <c:tx>
            <c:v>1b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037511179699419"/>
                  <c:y val="2.127669744157385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'Solid-state reconversion kineti'!$C$19:$C$30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24</c:v>
                </c:pt>
                <c:pt idx="5">
                  <c:v>48</c:v>
                </c:pt>
                <c:pt idx="6">
                  <c:v>72</c:v>
                </c:pt>
                <c:pt idx="7">
                  <c:v>96</c:v>
                </c:pt>
                <c:pt idx="8">
                  <c:v>120</c:v>
                </c:pt>
                <c:pt idx="9">
                  <c:v>144</c:v>
                </c:pt>
                <c:pt idx="10">
                  <c:v>168</c:v>
                </c:pt>
                <c:pt idx="11">
                  <c:v>192</c:v>
                </c:pt>
              </c:numCache>
            </c:numRef>
          </c:xVal>
          <c:yVal>
            <c:numRef>
              <c:f>'Solid-state reconversion kineti'!$F$19:$F$30</c:f>
              <c:numCache>
                <c:formatCode>0.0000000</c:formatCode>
                <c:ptCount val="12"/>
                <c:pt idx="0">
                  <c:v>0</c:v>
                </c:pt>
                <c:pt idx="1">
                  <c:v>-5.5325175697256666E-3</c:v>
                </c:pt>
                <c:pt idx="2">
                  <c:v>-1.5288692515090241E-2</c:v>
                </c:pt>
                <c:pt idx="3">
                  <c:v>-3.3663767820084706E-2</c:v>
                </c:pt>
                <c:pt idx="4">
                  <c:v>-0.11847292875032109</c:v>
                </c:pt>
                <c:pt idx="5">
                  <c:v>-0.22486917728167954</c:v>
                </c:pt>
                <c:pt idx="6">
                  <c:v>-0.31707537114841328</c:v>
                </c:pt>
                <c:pt idx="7">
                  <c:v>-0.41656092236321879</c:v>
                </c:pt>
                <c:pt idx="8">
                  <c:v>-0.52704845927287802</c:v>
                </c:pt>
                <c:pt idx="9">
                  <c:v>-0.62774696182489287</c:v>
                </c:pt>
                <c:pt idx="10">
                  <c:v>-0.72823850037121551</c:v>
                </c:pt>
                <c:pt idx="11">
                  <c:v>-0.83677866894642139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725-2A4A-A374-400F9A5CC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12448"/>
        <c:axId val="104099936"/>
      </c:scatterChart>
      <c:valAx>
        <c:axId val="10411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99936"/>
        <c:crosses val="autoZero"/>
        <c:crossBetween val="midCat"/>
      </c:valAx>
      <c:valAx>
        <c:axId val="1040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112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876300</xdr:colOff>
      <xdr:row>1</xdr:row>
      <xdr:rowOff>104775</xdr:rowOff>
    </xdr:from>
    <xdr:to>
      <xdr:col>27</xdr:col>
      <xdr:colOff>488950</xdr:colOff>
      <xdr:row>50</xdr:row>
      <xdr:rowOff>76201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E28ED7-E761-F4A4-0857-E17F9A23A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HM1910184/Documents/PhD/Data/CNW%20charging%20characteri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"/>
      <sheetName val="P2"/>
      <sheetName val="CP2"/>
      <sheetName val="photostationary"/>
      <sheetName val="meeting data"/>
      <sheetName val="charging relative energy"/>
      <sheetName val="Sheet1"/>
      <sheetName val="photostationary (printable)"/>
      <sheetName val="T 0.5 (30 degrees)"/>
      <sheetName val="T 0.5 (P2+P4)"/>
      <sheetName val="T 0.5 (P3)"/>
      <sheetName val="T 0.5 solid(P1)"/>
      <sheetName val="Sheet2"/>
      <sheetName val="T 0.5 (P1) solution"/>
      <sheetName val="T 0.5 solid P2 P3 P4"/>
      <sheetName val="P1 photostationary"/>
      <sheetName val="P2 photostationary"/>
      <sheetName val="P3 photostationary"/>
      <sheetName val="Photostationary P1 + P4"/>
      <sheetName val="Photostationary P1 + P4 by az%"/>
      <sheetName val="Exp 22 &amp; 23 polymers"/>
      <sheetName val="Photostationary M3"/>
      <sheetName val="Photostationary M4"/>
      <sheetName val="PSS P1 + P2 +385nm"/>
      <sheetName val="PSS P3 + P4 +385nm"/>
      <sheetName val="Sheet2 (2)"/>
      <sheetName val="Films"/>
      <sheetName val="Sheet3"/>
      <sheetName val="Exp 36 acrylate polymer"/>
      <sheetName val="Exp 4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X7">
            <v>0</v>
          </cell>
          <cell r="Y7">
            <v>50</v>
          </cell>
        </row>
        <row r="8">
          <cell r="X8">
            <v>11700</v>
          </cell>
          <cell r="Y8">
            <v>50</v>
          </cell>
        </row>
        <row r="9">
          <cell r="X9">
            <v>0</v>
          </cell>
          <cell r="Y9">
            <v>25</v>
          </cell>
        </row>
        <row r="10">
          <cell r="X10">
            <v>11700</v>
          </cell>
          <cell r="Y10">
            <v>25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75D13-82E2-7C40-9B27-7AB03324F5E9}">
  <dimension ref="B3:N84"/>
  <sheetViews>
    <sheetView tabSelected="1" topLeftCell="A14" workbookViewId="0">
      <selection activeCell="L87" sqref="L87"/>
    </sheetView>
  </sheetViews>
  <sheetFormatPr baseColWidth="10" defaultColWidth="11" defaultRowHeight="16" x14ac:dyDescent="0.2"/>
  <cols>
    <col min="2" max="2" width="10.83203125" style="3"/>
    <col min="12" max="12" width="13.1640625" bestFit="1" customWidth="1"/>
    <col min="13" max="13" width="12.33203125" bestFit="1" customWidth="1"/>
  </cols>
  <sheetData>
    <row r="3" spans="2:14" x14ac:dyDescent="0.2">
      <c r="C3" s="3" t="s">
        <v>6</v>
      </c>
    </row>
    <row r="4" spans="2:14" x14ac:dyDescent="0.2">
      <c r="C4" t="s">
        <v>13</v>
      </c>
      <c r="L4" t="s">
        <v>14</v>
      </c>
    </row>
    <row r="5" spans="2:14" x14ac:dyDescent="0.2">
      <c r="C5" t="s">
        <v>0</v>
      </c>
      <c r="D5" t="s">
        <v>1</v>
      </c>
      <c r="E5" t="s">
        <v>4</v>
      </c>
      <c r="F5" t="s">
        <v>5</v>
      </c>
      <c r="G5" t="s">
        <v>3</v>
      </c>
      <c r="H5" t="s">
        <v>2</v>
      </c>
      <c r="I5" t="s">
        <v>12</v>
      </c>
      <c r="K5" s="3" t="s">
        <v>6</v>
      </c>
      <c r="L5">
        <v>7.0426829268292677</v>
      </c>
    </row>
    <row r="6" spans="2:14" x14ac:dyDescent="0.2">
      <c r="C6" s="2">
        <v>0</v>
      </c>
      <c r="D6">
        <v>75.39020297967059</v>
      </c>
      <c r="E6">
        <f>D6/100</f>
        <v>0.75390202979670595</v>
      </c>
      <c r="F6">
        <f>LN(E6/$E$6)</f>
        <v>0</v>
      </c>
      <c r="G6">
        <v>4.1000000000000003E-3</v>
      </c>
      <c r="H6">
        <f>0.693/G6</f>
        <v>169.02439024390242</v>
      </c>
      <c r="I6">
        <f>H6/24</f>
        <v>7.0426829268292677</v>
      </c>
      <c r="K6" s="8" t="s">
        <v>7</v>
      </c>
      <c r="L6" s="4">
        <v>6.7151162790697674</v>
      </c>
      <c r="M6" s="4"/>
    </row>
    <row r="7" spans="2:14" x14ac:dyDescent="0.2">
      <c r="C7" s="2">
        <v>25.5</v>
      </c>
      <c r="D7">
        <v>68.194110137147916</v>
      </c>
      <c r="E7">
        <f t="shared" ref="E7:E13" si="0">D7/100</f>
        <v>0.68194110137147912</v>
      </c>
      <c r="F7">
        <f t="shared" ref="F7:F13" si="1">LN(E7/$E$6)</f>
        <v>-0.10031913312049985</v>
      </c>
      <c r="K7" s="3" t="s">
        <v>10</v>
      </c>
      <c r="L7">
        <v>4.3097014925373127</v>
      </c>
    </row>
    <row r="8" spans="2:14" x14ac:dyDescent="0.2">
      <c r="C8" s="2">
        <v>71.599999999999994</v>
      </c>
      <c r="D8">
        <v>57.078513041061093</v>
      </c>
      <c r="E8">
        <f t="shared" si="0"/>
        <v>0.57078513041061096</v>
      </c>
      <c r="F8">
        <f t="shared" si="1"/>
        <v>-0.27824959078273337</v>
      </c>
      <c r="J8" s="4"/>
      <c r="K8" s="8" t="s">
        <v>11</v>
      </c>
      <c r="L8" s="4">
        <v>4.0669014084507031</v>
      </c>
      <c r="M8" s="4"/>
      <c r="N8" s="4"/>
    </row>
    <row r="9" spans="2:14" x14ac:dyDescent="0.2">
      <c r="C9" s="2">
        <v>95.88</v>
      </c>
      <c r="D9">
        <v>51.514122375049517</v>
      </c>
      <c r="E9">
        <f t="shared" si="0"/>
        <v>0.5151412237504952</v>
      </c>
      <c r="F9">
        <f t="shared" si="1"/>
        <v>-0.38082134166237264</v>
      </c>
      <c r="J9" s="4"/>
      <c r="K9" s="8" t="s">
        <v>8</v>
      </c>
      <c r="L9" s="4">
        <v>5.1562499999999991</v>
      </c>
      <c r="M9" s="4"/>
      <c r="N9" s="4"/>
    </row>
    <row r="10" spans="2:14" x14ac:dyDescent="0.2">
      <c r="C10" s="2">
        <v>119.27</v>
      </c>
      <c r="D10">
        <v>46.4724520370794</v>
      </c>
      <c r="E10">
        <f t="shared" si="0"/>
        <v>0.46472452037079398</v>
      </c>
      <c r="F10">
        <f t="shared" si="1"/>
        <v>-0.48381762488753238</v>
      </c>
      <c r="J10" s="4"/>
      <c r="K10" s="8" t="s">
        <v>9</v>
      </c>
      <c r="L10" s="4">
        <v>5.8928571428571423</v>
      </c>
      <c r="M10" s="4"/>
      <c r="N10" s="4"/>
    </row>
    <row r="11" spans="2:14" x14ac:dyDescent="0.2">
      <c r="C11" s="2">
        <v>143.47</v>
      </c>
      <c r="D11">
        <v>41.930913476360601</v>
      </c>
      <c r="E11">
        <f t="shared" si="0"/>
        <v>0.41930913476360598</v>
      </c>
      <c r="F11">
        <f t="shared" si="1"/>
        <v>-0.58665398592303886</v>
      </c>
      <c r="J11" s="4"/>
      <c r="N11" s="4"/>
    </row>
    <row r="12" spans="2:14" x14ac:dyDescent="0.2">
      <c r="C12" s="2">
        <v>166.85</v>
      </c>
      <c r="D12">
        <v>38.184229317555854</v>
      </c>
      <c r="E12">
        <f t="shared" si="0"/>
        <v>0.38184229317555851</v>
      </c>
      <c r="F12">
        <f t="shared" si="1"/>
        <v>-0.68025474733676738</v>
      </c>
      <c r="J12" s="4"/>
      <c r="K12" s="4"/>
      <c r="L12" s="4"/>
      <c r="M12" s="4"/>
      <c r="N12" s="4"/>
    </row>
    <row r="13" spans="2:14" x14ac:dyDescent="0.2">
      <c r="C13" s="2">
        <v>194.83</v>
      </c>
      <c r="D13">
        <v>34.149948063847447</v>
      </c>
      <c r="E13">
        <f t="shared" si="0"/>
        <v>0.34149948063847446</v>
      </c>
      <c r="F13">
        <f t="shared" si="1"/>
        <v>-0.79191626742387589</v>
      </c>
      <c r="J13" s="4"/>
      <c r="K13" s="4"/>
      <c r="L13" s="4"/>
      <c r="M13" s="4"/>
      <c r="N13" s="4"/>
    </row>
    <row r="16" spans="2:14" x14ac:dyDescent="0.2">
      <c r="B16" s="8"/>
      <c r="C16" s="8" t="s">
        <v>7</v>
      </c>
      <c r="D16" s="4"/>
      <c r="E16" s="4"/>
      <c r="F16" s="4"/>
      <c r="G16" s="4"/>
      <c r="H16" s="4"/>
      <c r="I16" s="4"/>
      <c r="J16" s="4"/>
    </row>
    <row r="17" spans="2:10" x14ac:dyDescent="0.2">
      <c r="B17" s="8"/>
      <c r="C17" s="4" t="s">
        <v>13</v>
      </c>
      <c r="D17" s="4"/>
      <c r="E17" s="4"/>
      <c r="F17" s="4"/>
      <c r="G17" s="4"/>
      <c r="H17" s="4"/>
      <c r="I17" s="4"/>
      <c r="J17" s="4"/>
    </row>
    <row r="18" spans="2:10" x14ac:dyDescent="0.2">
      <c r="B18" s="8"/>
      <c r="C18" s="4" t="s">
        <v>0</v>
      </c>
      <c r="D18" s="4" t="s">
        <v>1</v>
      </c>
      <c r="E18" s="4" t="s">
        <v>4</v>
      </c>
      <c r="F18" s="4" t="s">
        <v>5</v>
      </c>
      <c r="G18" s="4" t="s">
        <v>3</v>
      </c>
      <c r="H18" s="4" t="s">
        <v>2</v>
      </c>
      <c r="I18" s="4" t="s">
        <v>12</v>
      </c>
      <c r="J18" s="4"/>
    </row>
    <row r="19" spans="2:10" x14ac:dyDescent="0.2">
      <c r="B19" s="8"/>
      <c r="C19" s="4">
        <v>0</v>
      </c>
      <c r="D19" s="5">
        <v>72.5</v>
      </c>
      <c r="E19" s="6">
        <f>D19/100</f>
        <v>0.72499999999999998</v>
      </c>
      <c r="F19" s="7">
        <f>LN(E19/$E$19)</f>
        <v>0</v>
      </c>
      <c r="G19" s="4">
        <v>4.3E-3</v>
      </c>
      <c r="H19" s="4">
        <f>0.693/G19</f>
        <v>161.16279069767441</v>
      </c>
      <c r="I19" s="4">
        <f>H19/24</f>
        <v>6.7151162790697674</v>
      </c>
      <c r="J19" s="4"/>
    </row>
    <row r="20" spans="2:10" x14ac:dyDescent="0.2">
      <c r="B20" s="8"/>
      <c r="C20" s="4">
        <v>1</v>
      </c>
      <c r="D20" s="5">
        <v>72.099999999999994</v>
      </c>
      <c r="E20" s="6">
        <f t="shared" ref="E20:E30" si="2">D20/100</f>
        <v>0.72099999999999997</v>
      </c>
      <c r="F20" s="7">
        <f>LN(E20/$E$19)</f>
        <v>-5.5325175697256666E-3</v>
      </c>
      <c r="G20" s="4"/>
      <c r="H20" s="4"/>
      <c r="I20" s="4"/>
      <c r="J20" s="4"/>
    </row>
    <row r="21" spans="2:10" x14ac:dyDescent="0.2">
      <c r="B21" s="8"/>
      <c r="C21" s="4">
        <v>4</v>
      </c>
      <c r="D21" s="5">
        <v>71.400000000000006</v>
      </c>
      <c r="E21" s="6">
        <f t="shared" si="2"/>
        <v>0.71400000000000008</v>
      </c>
      <c r="F21" s="7">
        <f>LN(E21/$E$19)</f>
        <v>-1.5288692515090241E-2</v>
      </c>
      <c r="G21" s="4"/>
      <c r="H21" s="4"/>
      <c r="I21" s="4"/>
      <c r="J21" s="4"/>
    </row>
    <row r="22" spans="2:10" x14ac:dyDescent="0.2">
      <c r="B22" s="8"/>
      <c r="C22" s="4">
        <v>8</v>
      </c>
      <c r="D22" s="5">
        <v>70.099999999999994</v>
      </c>
      <c r="E22" s="6">
        <f t="shared" si="2"/>
        <v>0.70099999999999996</v>
      </c>
      <c r="F22" s="7">
        <f>LN(E22/$E$19)</f>
        <v>-3.3663767820084706E-2</v>
      </c>
      <c r="G22" s="4"/>
      <c r="H22" s="4"/>
      <c r="I22" s="4"/>
      <c r="J22" s="4"/>
    </row>
    <row r="23" spans="2:10" x14ac:dyDescent="0.2">
      <c r="B23" s="8"/>
      <c r="C23" s="4">
        <v>24</v>
      </c>
      <c r="D23" s="5">
        <v>64.400000000000006</v>
      </c>
      <c r="E23" s="6">
        <f t="shared" si="2"/>
        <v>0.64400000000000002</v>
      </c>
      <c r="F23" s="7">
        <f>LN(E23/$E$19)</f>
        <v>-0.11847292875032109</v>
      </c>
      <c r="G23" s="4"/>
      <c r="H23" s="4"/>
      <c r="I23" s="4"/>
      <c r="J23" s="4"/>
    </row>
    <row r="24" spans="2:10" x14ac:dyDescent="0.2">
      <c r="B24" s="8"/>
      <c r="C24" s="4">
        <v>48</v>
      </c>
      <c r="D24" s="5">
        <v>57.9</v>
      </c>
      <c r="E24" s="6">
        <f t="shared" si="2"/>
        <v>0.57899999999999996</v>
      </c>
      <c r="F24" s="7">
        <f>LN(E24/$E$19)</f>
        <v>-0.22486917728167954</v>
      </c>
      <c r="G24" s="4"/>
      <c r="H24" s="4"/>
      <c r="I24" s="4"/>
      <c r="J24" s="4"/>
    </row>
    <row r="25" spans="2:10" x14ac:dyDescent="0.2">
      <c r="B25" s="8"/>
      <c r="C25" s="4">
        <v>72</v>
      </c>
      <c r="D25" s="5">
        <v>52.8</v>
      </c>
      <c r="E25" s="6">
        <f t="shared" si="2"/>
        <v>0.52800000000000002</v>
      </c>
      <c r="F25" s="7">
        <f>LN(E25/$E$19)</f>
        <v>-0.31707537114841328</v>
      </c>
      <c r="G25" s="4"/>
      <c r="H25" s="4"/>
      <c r="I25" s="4"/>
      <c r="J25" s="4"/>
    </row>
    <row r="26" spans="2:10" x14ac:dyDescent="0.2">
      <c r="B26" s="8"/>
      <c r="C26" s="4">
        <v>96</v>
      </c>
      <c r="D26" s="5">
        <v>47.8</v>
      </c>
      <c r="E26" s="6">
        <f t="shared" si="2"/>
        <v>0.47799999999999998</v>
      </c>
      <c r="F26" s="7">
        <f>LN(E26/$E$19)</f>
        <v>-0.41656092236321879</v>
      </c>
      <c r="G26" s="4"/>
      <c r="H26" s="4"/>
      <c r="I26" s="4"/>
      <c r="J26" s="4"/>
    </row>
    <row r="27" spans="2:10" x14ac:dyDescent="0.2">
      <c r="B27" s="8"/>
      <c r="C27" s="4">
        <v>120</v>
      </c>
      <c r="D27" s="5">
        <v>42.8</v>
      </c>
      <c r="E27" s="6">
        <f t="shared" si="2"/>
        <v>0.42799999999999999</v>
      </c>
      <c r="F27" s="7">
        <f>LN(E27/$E$19)</f>
        <v>-0.52704845927287802</v>
      </c>
      <c r="G27" s="4"/>
      <c r="H27" s="4"/>
      <c r="I27" s="4"/>
      <c r="J27" s="4"/>
    </row>
    <row r="28" spans="2:10" x14ac:dyDescent="0.2">
      <c r="B28" s="8"/>
      <c r="C28" s="4">
        <v>144</v>
      </c>
      <c r="D28" s="5">
        <v>38.700000000000003</v>
      </c>
      <c r="E28" s="6">
        <f t="shared" si="2"/>
        <v>0.38700000000000001</v>
      </c>
      <c r="F28" s="7">
        <f>LN(E28/$E$19)</f>
        <v>-0.62774696182489287</v>
      </c>
      <c r="G28" s="4"/>
      <c r="H28" s="4"/>
      <c r="I28" s="4"/>
      <c r="J28" s="4"/>
    </row>
    <row r="29" spans="2:10" x14ac:dyDescent="0.2">
      <c r="B29" s="8"/>
      <c r="C29" s="4">
        <v>168</v>
      </c>
      <c r="D29" s="5">
        <v>35</v>
      </c>
      <c r="E29" s="6">
        <f t="shared" si="2"/>
        <v>0.35</v>
      </c>
      <c r="F29" s="7">
        <f>LN(E29/$E$19)</f>
        <v>-0.72823850037121551</v>
      </c>
      <c r="G29" s="4"/>
      <c r="H29" s="4"/>
      <c r="I29" s="4"/>
      <c r="J29" s="4"/>
    </row>
    <row r="30" spans="2:10" x14ac:dyDescent="0.2">
      <c r="B30" s="8"/>
      <c r="C30" s="4">
        <v>192</v>
      </c>
      <c r="D30" s="5">
        <v>31.4</v>
      </c>
      <c r="E30" s="6">
        <f t="shared" si="2"/>
        <v>0.314</v>
      </c>
      <c r="F30" s="7">
        <f>LN(E30/$E$19)</f>
        <v>-0.83677866894642139</v>
      </c>
      <c r="G30" s="4"/>
      <c r="H30" s="4"/>
      <c r="I30" s="4"/>
      <c r="J30" s="4"/>
    </row>
    <row r="31" spans="2:10" x14ac:dyDescent="0.2">
      <c r="B31" s="8"/>
      <c r="C31" s="4"/>
      <c r="D31" s="5"/>
      <c r="E31" s="6"/>
      <c r="F31" s="7"/>
      <c r="G31" s="4"/>
      <c r="H31" s="4"/>
      <c r="I31" s="4"/>
      <c r="J31" s="4"/>
    </row>
    <row r="32" spans="2:10" x14ac:dyDescent="0.2">
      <c r="B32" s="8"/>
      <c r="C32" s="4"/>
      <c r="D32" s="5"/>
      <c r="E32" s="6"/>
      <c r="F32" s="7"/>
      <c r="G32" s="4"/>
      <c r="H32" s="4"/>
      <c r="I32" s="4"/>
      <c r="J32" s="4"/>
    </row>
    <row r="33" spans="3:9" x14ac:dyDescent="0.2">
      <c r="C33" s="3" t="s">
        <v>10</v>
      </c>
    </row>
    <row r="34" spans="3:9" x14ac:dyDescent="0.2">
      <c r="C34" t="s">
        <v>13</v>
      </c>
    </row>
    <row r="35" spans="3:9" x14ac:dyDescent="0.2">
      <c r="C35" t="s">
        <v>0</v>
      </c>
      <c r="D35" t="s">
        <v>1</v>
      </c>
      <c r="E35" t="s">
        <v>4</v>
      </c>
      <c r="F35" t="s">
        <v>5</v>
      </c>
      <c r="G35" t="s">
        <v>3</v>
      </c>
      <c r="H35" t="s">
        <v>2</v>
      </c>
      <c r="I35" t="s">
        <v>12</v>
      </c>
    </row>
    <row r="36" spans="3:9" x14ac:dyDescent="0.2">
      <c r="C36">
        <v>0</v>
      </c>
      <c r="D36">
        <v>0.96509725258626522</v>
      </c>
      <c r="E36">
        <f>D36</f>
        <v>0.96509725258626522</v>
      </c>
      <c r="F36">
        <f>LN(E36/$E$36)</f>
        <v>0</v>
      </c>
      <c r="G36">
        <v>5.5999999999999999E-3</v>
      </c>
      <c r="H36">
        <f>0.693/G36</f>
        <v>123.74999999999999</v>
      </c>
      <c r="I36">
        <f>H36/24</f>
        <v>5.1562499999999991</v>
      </c>
    </row>
    <row r="37" spans="3:9" x14ac:dyDescent="0.2">
      <c r="C37">
        <v>22.616666666666667</v>
      </c>
      <c r="D37">
        <v>0.82077381452959619</v>
      </c>
      <c r="E37">
        <f t="shared" ref="E37:E45" si="3">D37</f>
        <v>0.82077381452959619</v>
      </c>
      <c r="F37">
        <f>LN(E37/$E$36)</f>
        <v>-0.16198130461178437</v>
      </c>
    </row>
    <row r="38" spans="3:9" x14ac:dyDescent="0.2">
      <c r="C38">
        <v>92.7</v>
      </c>
      <c r="D38">
        <v>0.52303773883496008</v>
      </c>
      <c r="E38">
        <f t="shared" si="3"/>
        <v>0.52303773883496008</v>
      </c>
      <c r="F38">
        <f>LN(E38/$E$36)</f>
        <v>-0.61257525629729814</v>
      </c>
    </row>
    <row r="39" spans="3:9" x14ac:dyDescent="0.2">
      <c r="C39">
        <v>117.91666666666667</v>
      </c>
      <c r="D39">
        <v>0.44866700425962885</v>
      </c>
      <c r="E39">
        <f t="shared" si="3"/>
        <v>0.44866700425962885</v>
      </c>
      <c r="F39">
        <f>LN(E39/$E$36)</f>
        <v>-0.76594790217087183</v>
      </c>
    </row>
    <row r="40" spans="3:9" x14ac:dyDescent="0.2">
      <c r="C40">
        <v>140.94999999999999</v>
      </c>
      <c r="D40">
        <v>0.3911869030565292</v>
      </c>
      <c r="E40">
        <f t="shared" si="3"/>
        <v>0.3911869030565292</v>
      </c>
      <c r="F40">
        <f>LN(E40/$E$36)</f>
        <v>-0.9030434174372961</v>
      </c>
    </row>
    <row r="41" spans="3:9" x14ac:dyDescent="0.2">
      <c r="C41">
        <v>186.25</v>
      </c>
      <c r="D41">
        <v>0.30258863490983279</v>
      </c>
      <c r="E41">
        <f t="shared" si="3"/>
        <v>0.30258863490983279</v>
      </c>
      <c r="F41">
        <f>LN(E41/$E$36)</f>
        <v>-1.1598546336243403</v>
      </c>
    </row>
    <row r="42" spans="3:9" x14ac:dyDescent="0.2">
      <c r="C42">
        <v>257.31666666666666</v>
      </c>
      <c r="D42">
        <v>0.21166352315390516</v>
      </c>
      <c r="E42">
        <f t="shared" si="3"/>
        <v>0.21166352315390516</v>
      </c>
      <c r="F42">
        <f>LN(E42/$E$36)</f>
        <v>-1.5172310172702668</v>
      </c>
    </row>
    <row r="43" spans="3:9" x14ac:dyDescent="0.2">
      <c r="C43">
        <v>280.55</v>
      </c>
      <c r="D43">
        <v>0.18449594091993926</v>
      </c>
      <c r="E43">
        <f t="shared" si="3"/>
        <v>0.18449594091993926</v>
      </c>
      <c r="F43">
        <f>LN(E43/$E$36)</f>
        <v>-1.6546014133385396</v>
      </c>
    </row>
    <row r="44" spans="3:9" x14ac:dyDescent="0.2">
      <c r="C44">
        <v>305.46666666666664</v>
      </c>
      <c r="D44">
        <v>0.16301085542274138</v>
      </c>
      <c r="E44">
        <f t="shared" si="3"/>
        <v>0.16301085542274138</v>
      </c>
      <c r="F44">
        <f>LN(E44/$E$36)</f>
        <v>-1.77841207986841</v>
      </c>
    </row>
    <row r="45" spans="3:9" x14ac:dyDescent="0.2">
      <c r="C45">
        <v>329.21666666666664</v>
      </c>
      <c r="D45">
        <v>0.15056201295736629</v>
      </c>
      <c r="E45">
        <f t="shared" si="3"/>
        <v>0.15056201295736629</v>
      </c>
      <c r="F45">
        <f>LN(E45/$E$36)</f>
        <v>-1.8578538305936321</v>
      </c>
    </row>
    <row r="48" spans="3:9" x14ac:dyDescent="0.2">
      <c r="C48" s="3" t="s">
        <v>11</v>
      </c>
    </row>
    <row r="49" spans="3:9" x14ac:dyDescent="0.2">
      <c r="C49" t="s">
        <v>13</v>
      </c>
    </row>
    <row r="50" spans="3:9" x14ac:dyDescent="0.2">
      <c r="C50" t="s">
        <v>0</v>
      </c>
      <c r="D50" t="s">
        <v>1</v>
      </c>
      <c r="E50" t="s">
        <v>4</v>
      </c>
      <c r="F50" t="s">
        <v>5</v>
      </c>
      <c r="G50" t="s">
        <v>3</v>
      </c>
      <c r="H50" t="s">
        <v>2</v>
      </c>
      <c r="I50" t="s">
        <v>12</v>
      </c>
    </row>
    <row r="51" spans="3:9" x14ac:dyDescent="0.2">
      <c r="C51" s="1">
        <v>0</v>
      </c>
      <c r="D51">
        <v>0.9688073733912328</v>
      </c>
      <c r="E51">
        <f>D51</f>
        <v>0.9688073733912328</v>
      </c>
      <c r="F51">
        <f>LN(E51/$E$51)</f>
        <v>0</v>
      </c>
      <c r="G51">
        <v>4.8999999999999998E-3</v>
      </c>
      <c r="H51">
        <f>0.693/G51</f>
        <v>141.42857142857142</v>
      </c>
      <c r="I51">
        <f>H51/24</f>
        <v>5.8928571428571423</v>
      </c>
    </row>
    <row r="52" spans="3:9" x14ac:dyDescent="0.2">
      <c r="C52" s="1">
        <v>22.633333333333333</v>
      </c>
      <c r="D52">
        <v>0.84842691103437118</v>
      </c>
      <c r="E52">
        <f t="shared" ref="E52:E60" si="4">D52</f>
        <v>0.84842691103437118</v>
      </c>
      <c r="F52">
        <f>LN(E52/$E$51)</f>
        <v>-0.13268186112400016</v>
      </c>
    </row>
    <row r="53" spans="3:9" x14ac:dyDescent="0.2">
      <c r="C53" s="1">
        <v>92.7</v>
      </c>
      <c r="D53">
        <v>0.57817445294450565</v>
      </c>
      <c r="E53">
        <f t="shared" si="4"/>
        <v>0.57817445294450565</v>
      </c>
      <c r="F53">
        <f>LN(E53/$E$51)</f>
        <v>-0.51619015822299796</v>
      </c>
    </row>
    <row r="54" spans="3:9" x14ac:dyDescent="0.2">
      <c r="C54" s="1">
        <v>117.93333333333334</v>
      </c>
      <c r="D54">
        <v>0.50569450892860535</v>
      </c>
      <c r="E54">
        <f t="shared" si="4"/>
        <v>0.50569450892860535</v>
      </c>
      <c r="F54">
        <f>LN(E54/$E$51)</f>
        <v>-0.65013305339019378</v>
      </c>
    </row>
    <row r="55" spans="3:9" x14ac:dyDescent="0.2">
      <c r="C55" s="1">
        <v>140.96666666666667</v>
      </c>
      <c r="D55">
        <v>0.44961397529018071</v>
      </c>
      <c r="E55">
        <f t="shared" si="4"/>
        <v>0.44961397529018071</v>
      </c>
      <c r="F55">
        <f>LN(E55/$E$51)</f>
        <v>-0.76767642113280277</v>
      </c>
    </row>
    <row r="56" spans="3:9" x14ac:dyDescent="0.2">
      <c r="C56" s="1">
        <v>186.26666666666668</v>
      </c>
      <c r="D56">
        <v>0.35924082975985949</v>
      </c>
      <c r="E56">
        <f t="shared" si="4"/>
        <v>0.35924082975985949</v>
      </c>
      <c r="F56">
        <f>LN(E56/$E$51)</f>
        <v>-0.99207280449491497</v>
      </c>
    </row>
    <row r="57" spans="3:9" x14ac:dyDescent="0.2">
      <c r="C57" s="1">
        <v>257.31666666666666</v>
      </c>
      <c r="D57">
        <v>0.26105126586032623</v>
      </c>
      <c r="E57">
        <f t="shared" si="4"/>
        <v>0.26105126586032623</v>
      </c>
      <c r="F57">
        <f>LN(E57/$E$51)</f>
        <v>-1.3113489941042449</v>
      </c>
    </row>
    <row r="58" spans="3:9" x14ac:dyDescent="0.2">
      <c r="C58" s="1">
        <v>280.55</v>
      </c>
      <c r="D58">
        <v>0.23654856724892007</v>
      </c>
      <c r="E58">
        <f t="shared" si="4"/>
        <v>0.23654856724892007</v>
      </c>
      <c r="F58">
        <f>LN(E58/$E$51)</f>
        <v>-1.409912257864431</v>
      </c>
    </row>
    <row r="59" spans="3:9" x14ac:dyDescent="0.2">
      <c r="C59" s="1">
        <v>305.46666666666664</v>
      </c>
      <c r="D59">
        <v>0.21288284411551708</v>
      </c>
      <c r="E59">
        <f t="shared" si="4"/>
        <v>0.21288284411551708</v>
      </c>
      <c r="F59">
        <f>LN(E59/$E$51)</f>
        <v>-1.5153238162976048</v>
      </c>
    </row>
    <row r="60" spans="3:9" x14ac:dyDescent="0.2">
      <c r="C60" s="1">
        <v>329.23333333333335</v>
      </c>
      <c r="D60">
        <v>0.19487694024095306</v>
      </c>
      <c r="E60">
        <f t="shared" si="4"/>
        <v>0.19487694024095306</v>
      </c>
      <c r="F60">
        <f>LN(E60/$E$51)</f>
        <v>-1.6036975193954164</v>
      </c>
    </row>
    <row r="61" spans="3:9" x14ac:dyDescent="0.2">
      <c r="C61" s="4"/>
      <c r="D61" s="4"/>
      <c r="E61" s="4"/>
      <c r="F61" s="4"/>
    </row>
    <row r="63" spans="3:9" x14ac:dyDescent="0.2">
      <c r="C63" s="3" t="s">
        <v>8</v>
      </c>
    </row>
    <row r="64" spans="3:9" x14ac:dyDescent="0.2">
      <c r="C64" t="s">
        <v>13</v>
      </c>
    </row>
    <row r="65" spans="3:9" x14ac:dyDescent="0.2">
      <c r="C65" t="s">
        <v>0</v>
      </c>
      <c r="D65" t="s">
        <v>1</v>
      </c>
      <c r="E65" t="s">
        <v>4</v>
      </c>
      <c r="F65" t="s">
        <v>5</v>
      </c>
      <c r="G65" t="s">
        <v>3</v>
      </c>
      <c r="H65" t="s">
        <v>2</v>
      </c>
      <c r="I65" t="s">
        <v>12</v>
      </c>
    </row>
    <row r="66" spans="3:9" x14ac:dyDescent="0.2">
      <c r="C66">
        <v>0</v>
      </c>
      <c r="D66">
        <v>96.383124045383923</v>
      </c>
      <c r="E66">
        <f>D66/100</f>
        <v>0.96383124045383928</v>
      </c>
      <c r="F66">
        <f>LN(E66/$E$66)</f>
        <v>0</v>
      </c>
      <c r="G66">
        <v>6.7000000000000002E-3</v>
      </c>
      <c r="H66">
        <f>0.693/G66</f>
        <v>103.43283582089551</v>
      </c>
      <c r="I66">
        <f>H66/24</f>
        <v>4.3097014925373127</v>
      </c>
    </row>
    <row r="67" spans="3:9" x14ac:dyDescent="0.2">
      <c r="C67">
        <v>25.733333333333334</v>
      </c>
      <c r="D67">
        <v>78.657236384302649</v>
      </c>
      <c r="E67">
        <f t="shared" ref="E67:E72" si="5">D67/100</f>
        <v>0.78657236384302653</v>
      </c>
      <c r="F67">
        <f t="shared" ref="F67:F72" si="6">LN(E67/$E$66)</f>
        <v>-0.20323149182051045</v>
      </c>
    </row>
    <row r="68" spans="3:9" x14ac:dyDescent="0.2">
      <c r="C68">
        <v>48.383333333333333</v>
      </c>
      <c r="D68">
        <v>65.47291113294142</v>
      </c>
      <c r="E68">
        <f t="shared" si="5"/>
        <v>0.65472911132941425</v>
      </c>
      <c r="F68">
        <f t="shared" si="6"/>
        <v>-0.38669463791362241</v>
      </c>
    </row>
    <row r="69" spans="3:9" x14ac:dyDescent="0.2">
      <c r="C69">
        <v>71.45</v>
      </c>
      <c r="D69">
        <v>54.261323817003472</v>
      </c>
      <c r="E69">
        <f t="shared" si="5"/>
        <v>0.54261323817003471</v>
      </c>
      <c r="F69">
        <f t="shared" si="6"/>
        <v>-0.57451941992887423</v>
      </c>
    </row>
    <row r="70" spans="3:9" x14ac:dyDescent="0.2">
      <c r="C70">
        <v>142.08333333333334</v>
      </c>
      <c r="D70">
        <v>34.238279558430662</v>
      </c>
      <c r="E70">
        <f t="shared" si="5"/>
        <v>0.34238279558430662</v>
      </c>
      <c r="F70">
        <f t="shared" si="6"/>
        <v>-1.0349868210515425</v>
      </c>
    </row>
    <row r="71" spans="3:9" x14ac:dyDescent="0.2">
      <c r="C71">
        <v>167.45</v>
      </c>
      <c r="D71">
        <v>29.857758812286082</v>
      </c>
      <c r="E71">
        <f t="shared" si="5"/>
        <v>0.29857758812286084</v>
      </c>
      <c r="F71">
        <f t="shared" si="6"/>
        <v>-1.1718863917482554</v>
      </c>
    </row>
    <row r="72" spans="3:9" x14ac:dyDescent="0.2">
      <c r="C72">
        <v>192.65</v>
      </c>
      <c r="D72">
        <v>26.646120046518973</v>
      </c>
      <c r="E72">
        <f t="shared" si="5"/>
        <v>0.26646120046518973</v>
      </c>
      <c r="F72">
        <f t="shared" si="6"/>
        <v>-1.2856875737576323</v>
      </c>
    </row>
    <row r="75" spans="3:9" x14ac:dyDescent="0.2">
      <c r="C75" s="3" t="s">
        <v>9</v>
      </c>
    </row>
    <row r="76" spans="3:9" x14ac:dyDescent="0.2">
      <c r="C76" t="s">
        <v>13</v>
      </c>
    </row>
    <row r="77" spans="3:9" x14ac:dyDescent="0.2">
      <c r="C77" t="s">
        <v>0</v>
      </c>
      <c r="D77" t="s">
        <v>1</v>
      </c>
      <c r="E77" t="s">
        <v>4</v>
      </c>
      <c r="F77" t="s">
        <v>5</v>
      </c>
      <c r="G77" t="s">
        <v>3</v>
      </c>
      <c r="H77" t="s">
        <v>2</v>
      </c>
      <c r="I77" t="s">
        <v>12</v>
      </c>
    </row>
    <row r="78" spans="3:9" x14ac:dyDescent="0.2">
      <c r="C78">
        <v>0</v>
      </c>
      <c r="D78">
        <v>96.704713595938486</v>
      </c>
      <c r="E78">
        <f>D78/100</f>
        <v>0.96704713595938485</v>
      </c>
      <c r="F78">
        <f>LN(E78/$E$78)</f>
        <v>0</v>
      </c>
      <c r="G78">
        <v>7.1000000000000004E-3</v>
      </c>
      <c r="H78">
        <f>0.693/G78</f>
        <v>97.605633802816882</v>
      </c>
      <c r="I78">
        <f>H78/24</f>
        <v>4.0669014084507031</v>
      </c>
    </row>
    <row r="79" spans="3:9" x14ac:dyDescent="0.2">
      <c r="C79">
        <v>22.933333333333334</v>
      </c>
      <c r="D79">
        <v>80.723385660022188</v>
      </c>
      <c r="E79">
        <f t="shared" ref="E79:E84" si="7">D79/100</f>
        <v>0.80723385660022184</v>
      </c>
      <c r="F79">
        <f t="shared" ref="F79:F84" si="8">LN(E79/$E$78)</f>
        <v>-0.18063382737342065</v>
      </c>
    </row>
    <row r="80" spans="3:9" x14ac:dyDescent="0.2">
      <c r="C80">
        <v>47.383333333333333</v>
      </c>
      <c r="D80">
        <v>66.649254397714088</v>
      </c>
      <c r="E80">
        <f t="shared" si="7"/>
        <v>0.66649254397714086</v>
      </c>
      <c r="F80">
        <f t="shared" si="8"/>
        <v>-0.37221828606896096</v>
      </c>
    </row>
    <row r="81" spans="3:6" x14ac:dyDescent="0.2">
      <c r="C81">
        <v>67.86666666666666</v>
      </c>
      <c r="D81">
        <v>56.990490330457114</v>
      </c>
      <c r="E81">
        <f t="shared" si="7"/>
        <v>0.56990490330457111</v>
      </c>
      <c r="F81">
        <f t="shared" si="8"/>
        <v>-0.52877772819205382</v>
      </c>
    </row>
    <row r="82" spans="3:6" x14ac:dyDescent="0.2">
      <c r="C82">
        <v>96.2</v>
      </c>
      <c r="D82">
        <v>46.09258625212879</v>
      </c>
      <c r="E82">
        <f t="shared" si="7"/>
        <v>0.46092586252128792</v>
      </c>
      <c r="F82">
        <f t="shared" si="8"/>
        <v>-0.74101002755607992</v>
      </c>
    </row>
    <row r="83" spans="3:6" x14ac:dyDescent="0.2">
      <c r="C83">
        <v>164.91666666666666</v>
      </c>
      <c r="D83">
        <v>29.150819924551541</v>
      </c>
      <c r="E83">
        <f t="shared" si="7"/>
        <v>0.29150819924551541</v>
      </c>
      <c r="F83">
        <f t="shared" si="8"/>
        <v>-1.1991791056272638</v>
      </c>
    </row>
    <row r="84" spans="3:6" x14ac:dyDescent="0.2">
      <c r="C84">
        <v>194.06666666666666</v>
      </c>
      <c r="D84">
        <v>24.429130011921252</v>
      </c>
      <c r="E84">
        <f t="shared" si="7"/>
        <v>0.24429130011921252</v>
      </c>
      <c r="F84">
        <f t="shared" si="8"/>
        <v>-1.3758858726291048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8C9C778E3D947BAEF3F6254D00164" ma:contentTypeVersion="11" ma:contentTypeDescription="Create a new document." ma:contentTypeScope="" ma:versionID="d0d91690f190821e7b6d015e2dde56ec">
  <xsd:schema xmlns:xsd="http://www.w3.org/2001/XMLSchema" xmlns:xs="http://www.w3.org/2001/XMLSchema" xmlns:p="http://schemas.microsoft.com/office/2006/metadata/properties" xmlns:ns2="aa8fc274-a5d4-4c45-bdb7-021bf890a7e1" xmlns:ns3="831464bb-0242-4a15-be24-f808917dede2" targetNamespace="http://schemas.microsoft.com/office/2006/metadata/properties" ma:root="true" ma:fieldsID="0a37e5fd51e5a4b4c7f3e02f37a084d9" ns2:_="" ns3:_="">
    <xsd:import namespace="aa8fc274-a5d4-4c45-bdb7-021bf890a7e1"/>
    <xsd:import namespace="831464bb-0242-4a15-be24-f808917ded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8fc274-a5d4-4c45-bdb7-021bf890a7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1464bb-0242-4a15-be24-f808917dede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8c55c54-429b-4871-9b30-db2d95bc8174}" ma:internalName="TaxCatchAll" ma:showField="CatchAllData" ma:web="831464bb-0242-4a15-be24-f808917ded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31464bb-0242-4a15-be24-f808917dede2" xsi:nil="true"/>
    <lcf76f155ced4ddcb4097134ff3c332f xmlns="aa8fc274-a5d4-4c45-bdb7-021bf890a7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7AD5A0-9E04-4CAE-AB13-DF3D1F69DB1F}"/>
</file>

<file path=customXml/itemProps2.xml><?xml version="1.0" encoding="utf-8"?>
<ds:datastoreItem xmlns:ds="http://schemas.openxmlformats.org/officeDocument/2006/customXml" ds:itemID="{AE96F6DF-7974-4281-9B11-914FB5888B77}"/>
</file>

<file path=customXml/itemProps3.xml><?xml version="1.0" encoding="utf-8"?>
<ds:datastoreItem xmlns:ds="http://schemas.openxmlformats.org/officeDocument/2006/customXml" ds:itemID="{C67DFE97-990F-4510-8B1A-95305FD8BC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Solid-state reconversion kineti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Wallace, Callum</dc:creator>
  <cp:lastModifiedBy>Microsoft Office User</cp:lastModifiedBy>
  <cp:lastPrinted>2019-07-18T10:59:54Z</cp:lastPrinted>
  <dcterms:created xsi:type="dcterms:W3CDTF">2019-07-18T10:45:22Z</dcterms:created>
  <dcterms:modified xsi:type="dcterms:W3CDTF">2023-03-09T10:41:04Z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0x0101000628C9C778E3D947BAEF3F6254D00164</vt:lpwstr>
  </property>
</Properties>
</file>